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EstaPasta_de_trabalho" defaultThemeVersion="124226"/>
  <mc:AlternateContent xmlns:mc="http://schemas.openxmlformats.org/markup-compatibility/2006">
    <mc:Choice Requires="x15">
      <x15ac:absPath xmlns:x15ac="http://schemas.microsoft.com/office/spreadsheetml/2010/11/ac" url="I:\SEGECON\2. Atas SRP\1. Atas UDESC\PE 1662.2024 SRP SGPE 43965.2024 - Material de Limpeza - VIG. 03.02.2026\"/>
    </mc:Choice>
  </mc:AlternateContent>
  <xr:revisionPtr revIDLastSave="0" documentId="13_ncr:1_{281FB98D-C48A-4C8A-80AC-7F418AB30EDE}" xr6:coauthVersionLast="47" xr6:coauthVersionMax="47" xr10:uidLastSave="{00000000-0000-0000-0000-000000000000}"/>
  <bookViews>
    <workbookView xWindow="-110" yWindow="-110" windowWidth="19420" windowHeight="10420" tabRatio="725" firstSheet="8" activeTab="16" xr2:uid="{00000000-000D-0000-FFFF-FFFF00000000}"/>
  </bookViews>
  <sheets>
    <sheet name="Dashboard" sheetId="147" r:id="rId1"/>
    <sheet name="Dados Dashboard" sheetId="146" r:id="rId2"/>
    <sheet name="Reitoria - SEAL" sheetId="145" r:id="rId3"/>
    <sheet name="ESAG" sheetId="141" r:id="rId4"/>
    <sheet name="CEART" sheetId="113" r:id="rId5"/>
    <sheet name="FAED" sheetId="134" r:id="rId6"/>
    <sheet name="CEAD" sheetId="121" r:id="rId7"/>
    <sheet name="CEFID" sheetId="135" r:id="rId8"/>
    <sheet name="CERES" sheetId="140" r:id="rId9"/>
    <sheet name="CESFI" sheetId="139" r:id="rId10"/>
    <sheet name="CCT" sheetId="136" r:id="rId11"/>
    <sheet name="CEPLAN" sheetId="143" r:id="rId12"/>
    <sheet name="CEAVI" sheetId="129" r:id="rId13"/>
    <sheet name="CAV" sheetId="137" r:id="rId14"/>
    <sheet name="CEO" sheetId="138" r:id="rId15"/>
    <sheet name="CESMO" sheetId="144" r:id="rId16"/>
    <sheet name="GESTOR da Ata" sheetId="128" r:id="rId17"/>
    <sheet name="CARONA-uso exclusivo do GESTOR!" sheetId="142" r:id="rId18"/>
  </sheets>
  <definedNames>
    <definedName name="_xlnm._FilterDatabase" localSheetId="17" hidden="1">'CARONA-uso exclusivo do GESTOR!'!$A$3:$AI$37</definedName>
    <definedName name="_xlnm._FilterDatabase" localSheetId="13" hidden="1">CAV!$A$3:$S$3</definedName>
    <definedName name="_xlnm._FilterDatabase" localSheetId="10" hidden="1">CCT!$A$3:$S$3</definedName>
    <definedName name="_xlnm._FilterDatabase" localSheetId="6" hidden="1">CEAD!$A$3:$AW$39</definedName>
    <definedName name="_xlnm._FilterDatabase" localSheetId="4" hidden="1">CEART!$A$3:$S$3</definedName>
    <definedName name="_xlnm._FilterDatabase" localSheetId="12" hidden="1">CEAVI!$A$3:$S$3</definedName>
    <definedName name="_xlnm._FilterDatabase" localSheetId="7" hidden="1">CEFID!$A$3:$S$3</definedName>
    <definedName name="_xlnm._FilterDatabase" localSheetId="14" hidden="1">CEO!$A$3:$S$3</definedName>
    <definedName name="_xlnm._FilterDatabase" localSheetId="11" hidden="1">CEPLAN!$A$3:$S$3</definedName>
    <definedName name="_xlnm._FilterDatabase" localSheetId="8" hidden="1">CERES!$A$3:$S$3</definedName>
    <definedName name="_xlnm._FilterDatabase" localSheetId="9" hidden="1">CESFI!$A$3:$S$3</definedName>
    <definedName name="_xlnm._FilterDatabase" localSheetId="15" hidden="1">CESMO!$A$3:$S$3</definedName>
    <definedName name="_xlnm._FilterDatabase" localSheetId="1" hidden="1">'Dados Dashboard'!$A$2:$AI$36</definedName>
    <definedName name="_xlnm._FilterDatabase" localSheetId="3" hidden="1">ESAG!$A$3:$S$3</definedName>
    <definedName name="_xlnm._FilterDatabase" localSheetId="5" hidden="1">FAED!$A$3:$S$3</definedName>
    <definedName name="_xlnm._FilterDatabase" localSheetId="16" hidden="1">'GESTOR da Ata'!$A$3:$R$3</definedName>
    <definedName name="_xlnm._FilterDatabase" localSheetId="2" hidden="1">'Reitoria - SEAL'!$A$3:$AK$39</definedName>
    <definedName name="CEPLAN" localSheetId="17">#REF!</definedName>
    <definedName name="CEPLAN" localSheetId="12">#REF!</definedName>
    <definedName name="CEPLAN" localSheetId="16">#REF!</definedName>
    <definedName name="CEPLAN">#REF!</definedName>
    <definedName name="diasuteis" localSheetId="17">#REF!</definedName>
    <definedName name="diasuteis" localSheetId="12">#REF!</definedName>
    <definedName name="diasuteis" localSheetId="16">#REF!</definedName>
    <definedName name="diasuteis">#REF!</definedName>
    <definedName name="Ferias" localSheetId="17">#REF!</definedName>
    <definedName name="Ferias" localSheetId="12">#REF!</definedName>
    <definedName name="Ferias" localSheetId="16">#REF!</definedName>
    <definedName name="Ferias">#REF!</definedName>
    <definedName name="RD" localSheetId="17">OFFSET(#REF!,(MATCH(SMALL(#REF!,ROW()-10),#REF!,0)-1),0)</definedName>
    <definedName name="RD" localSheetId="12">OFFSET(#REF!,(MATCH(SMALL(#REF!,ROW()-10),#REF!,0)-1),0)</definedName>
    <definedName name="RD" localSheetId="16">OFFSET(#REF!,(MATCH(SMALL(#REF!,ROW()-10),#REF!,0)-1),0)</definedName>
    <definedName name="RD">OFFSET(#REF!,(MATCH(SMALL(#REF!,ROW()-10),#REF!,0)-1),0)</definedName>
    <definedName name="SegmentaçãodeDados_Item">#N/A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9"/>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8" i="134" l="1"/>
  <c r="V38" i="134"/>
  <c r="W38" i="134"/>
  <c r="X38" i="134"/>
  <c r="Y38" i="134"/>
  <c r="Z38" i="134"/>
  <c r="AA38" i="134"/>
  <c r="AB38" i="134"/>
  <c r="AC38" i="134"/>
  <c r="AD38" i="134"/>
  <c r="T38" i="134"/>
  <c r="U38" i="138"/>
  <c r="V38" i="138"/>
  <c r="W38" i="138"/>
  <c r="X38" i="138"/>
  <c r="Y38" i="138"/>
  <c r="Z38" i="138"/>
  <c r="AA38" i="138"/>
  <c r="AB38" i="138"/>
  <c r="AC38" i="138"/>
  <c r="AD38" i="138"/>
  <c r="AE38" i="138"/>
  <c r="AF38" i="138"/>
  <c r="AG38" i="138"/>
  <c r="AH38" i="138"/>
  <c r="AI38" i="138"/>
  <c r="AJ38" i="138"/>
  <c r="AK38" i="138"/>
  <c r="T38" i="138"/>
  <c r="U38" i="137"/>
  <c r="V38" i="137"/>
  <c r="W38" i="137"/>
  <c r="X38" i="137"/>
  <c r="Y38" i="137"/>
  <c r="Z38" i="137"/>
  <c r="AA38" i="137"/>
  <c r="AB38" i="137"/>
  <c r="AC38" i="137"/>
  <c r="AD38" i="137"/>
  <c r="AE38" i="137"/>
  <c r="AF38" i="137"/>
  <c r="AG38" i="137"/>
  <c r="AH38" i="137"/>
  <c r="AI38" i="137"/>
  <c r="AJ38" i="137"/>
  <c r="AK38" i="137"/>
  <c r="AL38" i="137"/>
  <c r="AM38" i="137"/>
  <c r="AN38" i="137"/>
  <c r="AO38" i="137"/>
  <c r="AP38" i="137"/>
  <c r="AQ38" i="137"/>
  <c r="AR38" i="137"/>
  <c r="AS38" i="137"/>
  <c r="AT38" i="137"/>
  <c r="AU38" i="137"/>
  <c r="T38" i="137"/>
  <c r="U38" i="129"/>
  <c r="V38" i="129"/>
  <c r="W38" i="129"/>
  <c r="X38" i="129"/>
  <c r="Y38" i="129"/>
  <c r="Z38" i="129"/>
  <c r="AA38" i="129"/>
  <c r="AB38" i="129"/>
  <c r="AC38" i="129"/>
  <c r="AD38" i="129"/>
  <c r="AE38" i="129"/>
  <c r="AF38" i="129"/>
  <c r="AG38" i="129"/>
  <c r="AH38" i="129"/>
  <c r="AI38" i="129"/>
  <c r="AJ38" i="129"/>
  <c r="AK38" i="129"/>
  <c r="T38" i="129"/>
  <c r="K5" i="137"/>
  <c r="K6" i="137"/>
  <c r="K7" i="137"/>
  <c r="K8" i="137"/>
  <c r="K9" i="137"/>
  <c r="K10" i="137"/>
  <c r="K11" i="137"/>
  <c r="K12" i="137"/>
  <c r="K13" i="137"/>
  <c r="K14" i="137"/>
  <c r="K15" i="137"/>
  <c r="K16" i="137"/>
  <c r="K17" i="137"/>
  <c r="K18" i="137"/>
  <c r="K19" i="137"/>
  <c r="K20" i="137"/>
  <c r="K21" i="137"/>
  <c r="K22" i="137"/>
  <c r="K23" i="137"/>
  <c r="K24" i="137"/>
  <c r="K25" i="137"/>
  <c r="K26" i="137"/>
  <c r="K27" i="137"/>
  <c r="K28" i="137"/>
  <c r="K29" i="137"/>
  <c r="K30" i="137"/>
  <c r="K31" i="137"/>
  <c r="K32" i="137"/>
  <c r="K33" i="137"/>
  <c r="K34" i="137"/>
  <c r="K35" i="137"/>
  <c r="K36" i="137"/>
  <c r="K37" i="137"/>
  <c r="K4" i="137"/>
  <c r="R4" i="113"/>
  <c r="T38" i="113"/>
  <c r="U38" i="113"/>
  <c r="V38" i="113"/>
  <c r="W38" i="113"/>
  <c r="X38" i="113"/>
  <c r="Y38" i="113"/>
  <c r="Z38" i="113"/>
  <c r="AA38" i="113"/>
  <c r="AB38" i="113"/>
  <c r="AC38" i="113"/>
  <c r="R38" i="143"/>
  <c r="U38" i="143"/>
  <c r="V38" i="143"/>
  <c r="W38" i="143"/>
  <c r="T38" i="143"/>
  <c r="U38" i="121"/>
  <c r="V38" i="121"/>
  <c r="W38" i="121"/>
  <c r="X38" i="121"/>
  <c r="Y38" i="121"/>
  <c r="Z38" i="121"/>
  <c r="T38" i="136" l="1"/>
  <c r="AI38" i="136"/>
  <c r="AH38" i="136"/>
  <c r="AG38" i="136"/>
  <c r="AF38" i="136"/>
  <c r="AE38" i="136"/>
  <c r="AD38" i="136"/>
  <c r="AC38" i="136"/>
  <c r="AB38" i="136"/>
  <c r="AA38" i="136"/>
  <c r="Z38" i="136"/>
  <c r="Y38" i="136"/>
  <c r="X38" i="136"/>
  <c r="W38" i="136"/>
  <c r="V38" i="136"/>
  <c r="U38" i="136"/>
  <c r="K5" i="136"/>
  <c r="K6" i="136"/>
  <c r="K7" i="136"/>
  <c r="K8" i="136"/>
  <c r="K9" i="136"/>
  <c r="K10" i="136"/>
  <c r="K11" i="136"/>
  <c r="K12" i="136"/>
  <c r="K13" i="136"/>
  <c r="K14" i="136"/>
  <c r="K15" i="136"/>
  <c r="K16" i="136"/>
  <c r="K17" i="136"/>
  <c r="K18" i="136"/>
  <c r="K19" i="136"/>
  <c r="K20" i="136"/>
  <c r="K21" i="136"/>
  <c r="K22" i="136"/>
  <c r="K23" i="136"/>
  <c r="K24" i="136"/>
  <c r="K25" i="136"/>
  <c r="K26" i="136"/>
  <c r="K27" i="136"/>
  <c r="K28" i="136"/>
  <c r="K29" i="136"/>
  <c r="K30" i="136"/>
  <c r="K31" i="136"/>
  <c r="K32" i="136"/>
  <c r="K33" i="136"/>
  <c r="K34" i="136"/>
  <c r="K35" i="136"/>
  <c r="K36" i="136"/>
  <c r="K37" i="136"/>
  <c r="K4" i="136"/>
  <c r="AJ38" i="136"/>
  <c r="AK38" i="136"/>
  <c r="AH44" i="145" l="1"/>
  <c r="AH43" i="145"/>
  <c r="AH42" i="145"/>
  <c r="AH41" i="145"/>
  <c r="K4" i="145" l="1"/>
  <c r="X4" i="142" l="1"/>
  <c r="T13" i="145"/>
  <c r="L5" i="144" l="1"/>
  <c r="L6" i="144"/>
  <c r="L7" i="144"/>
  <c r="L8" i="144"/>
  <c r="L9" i="144"/>
  <c r="L10" i="144"/>
  <c r="L11" i="144"/>
  <c r="L12" i="144"/>
  <c r="L13" i="144"/>
  <c r="L14" i="144"/>
  <c r="L15" i="144"/>
  <c r="L16" i="144"/>
  <c r="L17" i="144"/>
  <c r="L18" i="144"/>
  <c r="L19" i="144"/>
  <c r="L20" i="144"/>
  <c r="L21" i="144"/>
  <c r="L22" i="144"/>
  <c r="L23" i="144"/>
  <c r="L24" i="144"/>
  <c r="L25" i="144"/>
  <c r="L26" i="144"/>
  <c r="L27" i="144"/>
  <c r="L28" i="144"/>
  <c r="L29" i="144"/>
  <c r="L30" i="144"/>
  <c r="L31" i="144"/>
  <c r="L32" i="144"/>
  <c r="L33" i="144"/>
  <c r="L34" i="144"/>
  <c r="L35" i="144"/>
  <c r="L36" i="144"/>
  <c r="L37" i="144"/>
  <c r="L4" i="144"/>
  <c r="K5" i="144"/>
  <c r="K6" i="144"/>
  <c r="K7" i="144"/>
  <c r="K8" i="144"/>
  <c r="K9" i="144"/>
  <c r="K10" i="144"/>
  <c r="K11" i="144"/>
  <c r="K12" i="144"/>
  <c r="K13" i="144"/>
  <c r="K14" i="144"/>
  <c r="K15" i="144"/>
  <c r="K16" i="144"/>
  <c r="K17" i="144"/>
  <c r="K18" i="144"/>
  <c r="K19" i="144"/>
  <c r="K20" i="144"/>
  <c r="K21" i="144"/>
  <c r="K22" i="144"/>
  <c r="K23" i="144"/>
  <c r="K24" i="144"/>
  <c r="K25" i="144"/>
  <c r="K26" i="144"/>
  <c r="K27" i="144"/>
  <c r="K28" i="144"/>
  <c r="K29" i="144"/>
  <c r="K30" i="144"/>
  <c r="K31" i="144"/>
  <c r="K32" i="144"/>
  <c r="K33" i="144"/>
  <c r="K34" i="144"/>
  <c r="K35" i="144"/>
  <c r="K36" i="144"/>
  <c r="K37" i="144"/>
  <c r="K4" i="144"/>
  <c r="L37" i="138"/>
  <c r="L5" i="138"/>
  <c r="L6" i="138"/>
  <c r="L7" i="138"/>
  <c r="L8" i="138"/>
  <c r="L9" i="138"/>
  <c r="L10" i="138"/>
  <c r="L11" i="138"/>
  <c r="L12" i="138"/>
  <c r="L13" i="138"/>
  <c r="L14" i="138"/>
  <c r="L15" i="138"/>
  <c r="L16" i="138"/>
  <c r="L17" i="138"/>
  <c r="L18" i="138"/>
  <c r="L19" i="138"/>
  <c r="L20" i="138"/>
  <c r="L21" i="138"/>
  <c r="L22" i="138"/>
  <c r="L23" i="138"/>
  <c r="L24" i="138"/>
  <c r="L25" i="138"/>
  <c r="L26" i="138"/>
  <c r="L27" i="138"/>
  <c r="L28" i="138"/>
  <c r="L29" i="138"/>
  <c r="L30" i="138"/>
  <c r="L31" i="138"/>
  <c r="L32" i="138"/>
  <c r="L33" i="138"/>
  <c r="L34" i="138"/>
  <c r="L35" i="138"/>
  <c r="L36" i="138"/>
  <c r="K5" i="138"/>
  <c r="K6" i="138"/>
  <c r="K7" i="138"/>
  <c r="K8" i="138"/>
  <c r="K9" i="138"/>
  <c r="K10" i="138"/>
  <c r="K11" i="138"/>
  <c r="K12" i="138"/>
  <c r="K13" i="138"/>
  <c r="K14" i="138"/>
  <c r="K15" i="138"/>
  <c r="K16" i="138"/>
  <c r="K17" i="138"/>
  <c r="K18" i="138"/>
  <c r="K19" i="138"/>
  <c r="K20" i="138"/>
  <c r="K21" i="138"/>
  <c r="K22" i="138"/>
  <c r="K23" i="138"/>
  <c r="K24" i="138"/>
  <c r="K25" i="138"/>
  <c r="K26" i="138"/>
  <c r="K27" i="138"/>
  <c r="K28" i="138"/>
  <c r="K29" i="138"/>
  <c r="K30" i="138"/>
  <c r="K31" i="138"/>
  <c r="K32" i="138"/>
  <c r="K33" i="138"/>
  <c r="K34" i="138"/>
  <c r="K35" i="138"/>
  <c r="K36" i="138"/>
  <c r="K37" i="138"/>
  <c r="L4" i="138"/>
  <c r="K4" i="138"/>
  <c r="L5" i="137"/>
  <c r="L6" i="137"/>
  <c r="L7" i="137"/>
  <c r="L8" i="137"/>
  <c r="L9" i="137"/>
  <c r="L10" i="137"/>
  <c r="L11" i="137"/>
  <c r="L12" i="137"/>
  <c r="L13" i="137"/>
  <c r="L14" i="137"/>
  <c r="L15" i="137"/>
  <c r="L16" i="137"/>
  <c r="L17" i="137"/>
  <c r="L18" i="137"/>
  <c r="L19" i="137"/>
  <c r="L20" i="137"/>
  <c r="L21" i="137"/>
  <c r="L22" i="137"/>
  <c r="L23" i="137"/>
  <c r="L24" i="137"/>
  <c r="L25" i="137"/>
  <c r="L26" i="137"/>
  <c r="L27" i="137"/>
  <c r="L28" i="137"/>
  <c r="L29" i="137"/>
  <c r="L30" i="137"/>
  <c r="L31" i="137"/>
  <c r="L32" i="137"/>
  <c r="L33" i="137"/>
  <c r="L34" i="137"/>
  <c r="L35" i="137"/>
  <c r="L36" i="137"/>
  <c r="L37" i="137"/>
  <c r="L4" i="137"/>
  <c r="L5" i="129"/>
  <c r="L6" i="129"/>
  <c r="L7" i="129"/>
  <c r="L8" i="129"/>
  <c r="L9" i="129"/>
  <c r="L10" i="129"/>
  <c r="L11" i="129"/>
  <c r="L12" i="129"/>
  <c r="L13" i="129"/>
  <c r="L14" i="129"/>
  <c r="L15" i="129"/>
  <c r="L16" i="129"/>
  <c r="L17" i="129"/>
  <c r="L18" i="129"/>
  <c r="L19" i="129"/>
  <c r="L20" i="129"/>
  <c r="L21" i="129"/>
  <c r="L22" i="129"/>
  <c r="L23" i="129"/>
  <c r="L24" i="129"/>
  <c r="L25" i="129"/>
  <c r="L26" i="129"/>
  <c r="L27" i="129"/>
  <c r="L28" i="129"/>
  <c r="L29" i="129"/>
  <c r="L30" i="129"/>
  <c r="L31" i="129"/>
  <c r="L32" i="129"/>
  <c r="L33" i="129"/>
  <c r="L34" i="129"/>
  <c r="L35" i="129"/>
  <c r="L36" i="129"/>
  <c r="L37" i="129"/>
  <c r="K5" i="129"/>
  <c r="K6" i="129"/>
  <c r="K7" i="129"/>
  <c r="K8" i="129"/>
  <c r="K9" i="129"/>
  <c r="K10" i="129"/>
  <c r="K11" i="129"/>
  <c r="K12" i="129"/>
  <c r="K13" i="129"/>
  <c r="K14" i="129"/>
  <c r="K15" i="129"/>
  <c r="K16" i="129"/>
  <c r="K17" i="129"/>
  <c r="K18" i="129"/>
  <c r="K19" i="129"/>
  <c r="K20" i="129"/>
  <c r="K21" i="129"/>
  <c r="K22" i="129"/>
  <c r="K23" i="129"/>
  <c r="K24" i="129"/>
  <c r="K25" i="129"/>
  <c r="K26" i="129"/>
  <c r="K27" i="129"/>
  <c r="K28" i="129"/>
  <c r="K29" i="129"/>
  <c r="K30" i="129"/>
  <c r="K31" i="129"/>
  <c r="K32" i="129"/>
  <c r="K33" i="129"/>
  <c r="K34" i="129"/>
  <c r="K35" i="129"/>
  <c r="K36" i="129"/>
  <c r="K37" i="129"/>
  <c r="L4" i="129"/>
  <c r="K4" i="129"/>
  <c r="L5" i="143"/>
  <c r="L6" i="143"/>
  <c r="L7" i="143"/>
  <c r="L8" i="143"/>
  <c r="L9" i="143"/>
  <c r="L10" i="143"/>
  <c r="L11" i="143"/>
  <c r="L12" i="143"/>
  <c r="L13" i="143"/>
  <c r="L14" i="143"/>
  <c r="L15" i="143"/>
  <c r="L16" i="143"/>
  <c r="L17" i="143"/>
  <c r="L18" i="143"/>
  <c r="L19" i="143"/>
  <c r="L20" i="143"/>
  <c r="L21" i="143"/>
  <c r="L22" i="143"/>
  <c r="L23" i="143"/>
  <c r="L24" i="143"/>
  <c r="L25" i="143"/>
  <c r="L26" i="143"/>
  <c r="L27" i="143"/>
  <c r="L28" i="143"/>
  <c r="L29" i="143"/>
  <c r="L30" i="143"/>
  <c r="L31" i="143"/>
  <c r="L32" i="143"/>
  <c r="L33" i="143"/>
  <c r="L34" i="143"/>
  <c r="L35" i="143"/>
  <c r="L36" i="143"/>
  <c r="L37" i="143"/>
  <c r="K5" i="143"/>
  <c r="K6" i="143"/>
  <c r="K7" i="143"/>
  <c r="K8" i="143"/>
  <c r="K9" i="143"/>
  <c r="K10" i="143"/>
  <c r="K11" i="143"/>
  <c r="K12" i="143"/>
  <c r="K13" i="143"/>
  <c r="K14" i="143"/>
  <c r="K15" i="143"/>
  <c r="K16" i="143"/>
  <c r="K17" i="143"/>
  <c r="K18" i="143"/>
  <c r="K19" i="143"/>
  <c r="K20" i="143"/>
  <c r="K21" i="143"/>
  <c r="K22" i="143"/>
  <c r="K23" i="143"/>
  <c r="K24" i="143"/>
  <c r="K25" i="143"/>
  <c r="K26" i="143"/>
  <c r="K27" i="143"/>
  <c r="K28" i="143"/>
  <c r="K29" i="143"/>
  <c r="K30" i="143"/>
  <c r="K31" i="143"/>
  <c r="K32" i="143"/>
  <c r="K33" i="143"/>
  <c r="K34" i="143"/>
  <c r="K35" i="143"/>
  <c r="K36" i="143"/>
  <c r="K37" i="143"/>
  <c r="L4" i="143"/>
  <c r="K4" i="143"/>
  <c r="L5" i="136"/>
  <c r="L6" i="136"/>
  <c r="L7" i="136"/>
  <c r="L8" i="136"/>
  <c r="L9" i="136"/>
  <c r="L10" i="136"/>
  <c r="L11" i="136"/>
  <c r="L12" i="136"/>
  <c r="L13" i="136"/>
  <c r="L14" i="136"/>
  <c r="L15" i="136"/>
  <c r="L16" i="136"/>
  <c r="L17" i="136"/>
  <c r="L18" i="136"/>
  <c r="L19" i="136"/>
  <c r="L20" i="136"/>
  <c r="L21" i="136"/>
  <c r="L22" i="136"/>
  <c r="L23" i="136"/>
  <c r="L24" i="136"/>
  <c r="L25" i="136"/>
  <c r="L26" i="136"/>
  <c r="L27" i="136"/>
  <c r="L28" i="136"/>
  <c r="L29" i="136"/>
  <c r="L30" i="136"/>
  <c r="L31" i="136"/>
  <c r="L32" i="136"/>
  <c r="L33" i="136"/>
  <c r="L34" i="136"/>
  <c r="L35" i="136"/>
  <c r="L36" i="136"/>
  <c r="L37" i="136"/>
  <c r="L4" i="136"/>
  <c r="R4" i="136" s="1"/>
  <c r="L5" i="139"/>
  <c r="L6" i="139"/>
  <c r="L7" i="139"/>
  <c r="L8" i="139"/>
  <c r="L9" i="139"/>
  <c r="L10" i="139"/>
  <c r="L11" i="139"/>
  <c r="L12" i="139"/>
  <c r="L13" i="139"/>
  <c r="L14" i="139"/>
  <c r="L15" i="139"/>
  <c r="L16" i="139"/>
  <c r="L17" i="139"/>
  <c r="L18" i="139"/>
  <c r="L19" i="139"/>
  <c r="L20" i="139"/>
  <c r="L21" i="139"/>
  <c r="L22" i="139"/>
  <c r="L23" i="139"/>
  <c r="L24" i="139"/>
  <c r="L25" i="139"/>
  <c r="L26" i="139"/>
  <c r="L27" i="139"/>
  <c r="L28" i="139"/>
  <c r="L29" i="139"/>
  <c r="L30" i="139"/>
  <c r="L31" i="139"/>
  <c r="L32" i="139"/>
  <c r="L33" i="139"/>
  <c r="L34" i="139"/>
  <c r="L35" i="139"/>
  <c r="L36" i="139"/>
  <c r="L37" i="139"/>
  <c r="L4" i="139"/>
  <c r="K5" i="139"/>
  <c r="K6" i="139"/>
  <c r="K7" i="139"/>
  <c r="K8" i="139"/>
  <c r="K9" i="139"/>
  <c r="K10" i="139"/>
  <c r="K11" i="139"/>
  <c r="K12" i="139"/>
  <c r="K13" i="139"/>
  <c r="K14" i="139"/>
  <c r="K15" i="139"/>
  <c r="K16" i="139"/>
  <c r="K17" i="139"/>
  <c r="K18" i="139"/>
  <c r="K19" i="139"/>
  <c r="K20" i="139"/>
  <c r="K21" i="139"/>
  <c r="K22" i="139"/>
  <c r="K23" i="139"/>
  <c r="K24" i="139"/>
  <c r="K25" i="139"/>
  <c r="K26" i="139"/>
  <c r="K27" i="139"/>
  <c r="K28" i="139"/>
  <c r="K29" i="139"/>
  <c r="K30" i="139"/>
  <c r="K31" i="139"/>
  <c r="K32" i="139"/>
  <c r="K33" i="139"/>
  <c r="K34" i="139"/>
  <c r="K35" i="139"/>
  <c r="K36" i="139"/>
  <c r="K37" i="139"/>
  <c r="K4" i="139"/>
  <c r="L5" i="140"/>
  <c r="L6" i="140"/>
  <c r="L7" i="140"/>
  <c r="L8" i="140"/>
  <c r="L9" i="140"/>
  <c r="L10" i="140"/>
  <c r="L11" i="140"/>
  <c r="L12" i="140"/>
  <c r="L13" i="140"/>
  <c r="L14" i="140"/>
  <c r="L15" i="140"/>
  <c r="L16" i="140"/>
  <c r="L17" i="140"/>
  <c r="L18" i="140"/>
  <c r="L19" i="140"/>
  <c r="L20" i="140"/>
  <c r="L21" i="140"/>
  <c r="L22" i="140"/>
  <c r="L23" i="140"/>
  <c r="L24" i="140"/>
  <c r="L25" i="140"/>
  <c r="L26" i="140"/>
  <c r="L27" i="140"/>
  <c r="L28" i="140"/>
  <c r="L29" i="140"/>
  <c r="L30" i="140"/>
  <c r="L31" i="140"/>
  <c r="L32" i="140"/>
  <c r="L33" i="140"/>
  <c r="L34" i="140"/>
  <c r="L35" i="140"/>
  <c r="L36" i="140"/>
  <c r="L37" i="140"/>
  <c r="K5" i="140"/>
  <c r="K6" i="140"/>
  <c r="K7" i="140"/>
  <c r="K8" i="140"/>
  <c r="K9" i="140"/>
  <c r="K10" i="140"/>
  <c r="K11" i="140"/>
  <c r="K12" i="140"/>
  <c r="K13" i="140"/>
  <c r="K14" i="140"/>
  <c r="K15" i="140"/>
  <c r="K16" i="140"/>
  <c r="K17" i="140"/>
  <c r="K18" i="140"/>
  <c r="K19" i="140"/>
  <c r="K20" i="140"/>
  <c r="K21" i="140"/>
  <c r="K22" i="140"/>
  <c r="K23" i="140"/>
  <c r="K24" i="140"/>
  <c r="K25" i="140"/>
  <c r="K26" i="140"/>
  <c r="K27" i="140"/>
  <c r="K28" i="140"/>
  <c r="K29" i="140"/>
  <c r="K30" i="140"/>
  <c r="K31" i="140"/>
  <c r="K32" i="140"/>
  <c r="K33" i="140"/>
  <c r="K34" i="140"/>
  <c r="K35" i="140"/>
  <c r="K36" i="140"/>
  <c r="K37" i="140"/>
  <c r="L4" i="140"/>
  <c r="K4" i="140"/>
  <c r="L5" i="135"/>
  <c r="L6" i="135"/>
  <c r="L7" i="135"/>
  <c r="L8" i="135"/>
  <c r="L9" i="135"/>
  <c r="L10" i="135"/>
  <c r="L11" i="135"/>
  <c r="L12" i="135"/>
  <c r="L13" i="135"/>
  <c r="L14" i="135"/>
  <c r="L15" i="135"/>
  <c r="L16" i="135"/>
  <c r="L17" i="135"/>
  <c r="L18" i="135"/>
  <c r="L19" i="135"/>
  <c r="L20" i="135"/>
  <c r="L21" i="135"/>
  <c r="L22" i="135"/>
  <c r="L23" i="135"/>
  <c r="L24" i="135"/>
  <c r="L25" i="135"/>
  <c r="L26" i="135"/>
  <c r="L27" i="135"/>
  <c r="L28" i="135"/>
  <c r="L29" i="135"/>
  <c r="L30" i="135"/>
  <c r="L31" i="135"/>
  <c r="L32" i="135"/>
  <c r="L33" i="135"/>
  <c r="L34" i="135"/>
  <c r="L35" i="135"/>
  <c r="L36" i="135"/>
  <c r="L37" i="135"/>
  <c r="K5" i="135"/>
  <c r="K6" i="135"/>
  <c r="K7" i="135"/>
  <c r="K8" i="135"/>
  <c r="K9" i="135"/>
  <c r="K10" i="135"/>
  <c r="K11" i="135"/>
  <c r="K12" i="135"/>
  <c r="K13" i="135"/>
  <c r="K14" i="135"/>
  <c r="K15" i="135"/>
  <c r="K16" i="135"/>
  <c r="K17" i="135"/>
  <c r="K18" i="135"/>
  <c r="K19" i="135"/>
  <c r="K20" i="135"/>
  <c r="K21" i="135"/>
  <c r="K22" i="135"/>
  <c r="K23" i="135"/>
  <c r="K24" i="135"/>
  <c r="K25" i="135"/>
  <c r="K26" i="135"/>
  <c r="K27" i="135"/>
  <c r="K28" i="135"/>
  <c r="K29" i="135"/>
  <c r="K30" i="135"/>
  <c r="K31" i="135"/>
  <c r="K32" i="135"/>
  <c r="K33" i="135"/>
  <c r="K34" i="135"/>
  <c r="K35" i="135"/>
  <c r="K36" i="135"/>
  <c r="K37" i="135"/>
  <c r="L4" i="135"/>
  <c r="K4" i="135"/>
  <c r="L5" i="121"/>
  <c r="L6" i="121"/>
  <c r="L7" i="121"/>
  <c r="L8" i="121"/>
  <c r="L9" i="121"/>
  <c r="L10" i="121"/>
  <c r="L11" i="121"/>
  <c r="L12" i="121"/>
  <c r="L13" i="121"/>
  <c r="L14" i="121"/>
  <c r="L15" i="121"/>
  <c r="L16" i="121"/>
  <c r="L17" i="121"/>
  <c r="L18" i="121"/>
  <c r="L19" i="121"/>
  <c r="L20" i="121"/>
  <c r="L21" i="121"/>
  <c r="L22" i="121"/>
  <c r="L23" i="121"/>
  <c r="L24" i="121"/>
  <c r="L25" i="121"/>
  <c r="L26" i="121"/>
  <c r="L27" i="121"/>
  <c r="L28" i="121"/>
  <c r="L29" i="121"/>
  <c r="L30" i="121"/>
  <c r="L31" i="121"/>
  <c r="L32" i="121"/>
  <c r="L33" i="121"/>
  <c r="L34" i="121"/>
  <c r="L35" i="121"/>
  <c r="L36" i="121"/>
  <c r="L37" i="121"/>
  <c r="K5" i="121"/>
  <c r="K6" i="121"/>
  <c r="K7" i="121"/>
  <c r="K8" i="121"/>
  <c r="K9" i="121"/>
  <c r="K10" i="121"/>
  <c r="K11" i="121"/>
  <c r="K12" i="121"/>
  <c r="K13" i="121"/>
  <c r="K14" i="121"/>
  <c r="K15" i="121"/>
  <c r="K16" i="121"/>
  <c r="K17" i="121"/>
  <c r="K18" i="121"/>
  <c r="K19" i="121"/>
  <c r="K20" i="121"/>
  <c r="K21" i="121"/>
  <c r="K22" i="121"/>
  <c r="K23" i="121"/>
  <c r="K24" i="121"/>
  <c r="K25" i="121"/>
  <c r="K26" i="121"/>
  <c r="K27" i="121"/>
  <c r="K28" i="121"/>
  <c r="K29" i="121"/>
  <c r="K30" i="121"/>
  <c r="K31" i="121"/>
  <c r="K32" i="121"/>
  <c r="K33" i="121"/>
  <c r="K34" i="121"/>
  <c r="K35" i="121"/>
  <c r="K36" i="121"/>
  <c r="K37" i="121"/>
  <c r="L4" i="121"/>
  <c r="K4" i="121"/>
  <c r="L5" i="134"/>
  <c r="L6" i="134"/>
  <c r="L7" i="134"/>
  <c r="L8" i="134"/>
  <c r="L9" i="134"/>
  <c r="L10" i="134"/>
  <c r="L11" i="134"/>
  <c r="L12" i="134"/>
  <c r="L13" i="134"/>
  <c r="L14" i="134"/>
  <c r="L15" i="134"/>
  <c r="L16" i="134"/>
  <c r="L17" i="134"/>
  <c r="L18" i="134"/>
  <c r="L19" i="134"/>
  <c r="L20" i="134"/>
  <c r="L21" i="134"/>
  <c r="L22" i="134"/>
  <c r="L23" i="134"/>
  <c r="L24" i="134"/>
  <c r="L25" i="134"/>
  <c r="L26" i="134"/>
  <c r="L27" i="134"/>
  <c r="L28" i="134"/>
  <c r="L29" i="134"/>
  <c r="L30" i="134"/>
  <c r="L31" i="134"/>
  <c r="L32" i="134"/>
  <c r="L33" i="134"/>
  <c r="L34" i="134"/>
  <c r="L35" i="134"/>
  <c r="L36" i="134"/>
  <c r="L37" i="134"/>
  <c r="K5" i="134"/>
  <c r="K6" i="134"/>
  <c r="K7" i="134"/>
  <c r="K8" i="134"/>
  <c r="K9" i="134"/>
  <c r="K10" i="134"/>
  <c r="K11" i="134"/>
  <c r="K12" i="134"/>
  <c r="K13" i="134"/>
  <c r="K14" i="134"/>
  <c r="K15" i="134"/>
  <c r="K16" i="134"/>
  <c r="K17" i="134"/>
  <c r="K18" i="134"/>
  <c r="K19" i="134"/>
  <c r="K20" i="134"/>
  <c r="K21" i="134"/>
  <c r="K22" i="134"/>
  <c r="K23" i="134"/>
  <c r="K24" i="134"/>
  <c r="K25" i="134"/>
  <c r="K26" i="134"/>
  <c r="K27" i="134"/>
  <c r="K28" i="134"/>
  <c r="K29" i="134"/>
  <c r="K30" i="134"/>
  <c r="K31" i="134"/>
  <c r="K32" i="134"/>
  <c r="K33" i="134"/>
  <c r="K34" i="134"/>
  <c r="K35" i="134"/>
  <c r="K36" i="134"/>
  <c r="K37" i="134"/>
  <c r="L4" i="134"/>
  <c r="K4" i="134"/>
  <c r="L5" i="113"/>
  <c r="L6" i="113"/>
  <c r="L7" i="113"/>
  <c r="L8" i="113"/>
  <c r="L9" i="113"/>
  <c r="L10" i="113"/>
  <c r="L11" i="113"/>
  <c r="L12" i="113"/>
  <c r="L13" i="113"/>
  <c r="L14" i="113"/>
  <c r="L15" i="113"/>
  <c r="L16" i="113"/>
  <c r="L17" i="113"/>
  <c r="L18" i="113"/>
  <c r="L19" i="113"/>
  <c r="L20" i="113"/>
  <c r="L21" i="113"/>
  <c r="L22" i="113"/>
  <c r="L23" i="113"/>
  <c r="L24" i="113"/>
  <c r="L25" i="113"/>
  <c r="L26" i="113"/>
  <c r="L27" i="113"/>
  <c r="L28" i="113"/>
  <c r="L29" i="113"/>
  <c r="L30" i="113"/>
  <c r="L31" i="113"/>
  <c r="L32" i="113"/>
  <c r="L33" i="113"/>
  <c r="L34" i="113"/>
  <c r="L35" i="113"/>
  <c r="L36" i="113"/>
  <c r="L37" i="113"/>
  <c r="K5" i="113"/>
  <c r="K6" i="113"/>
  <c r="K7" i="113"/>
  <c r="K8" i="113"/>
  <c r="K9" i="113"/>
  <c r="K10" i="113"/>
  <c r="K11" i="113"/>
  <c r="K12" i="113"/>
  <c r="K13" i="113"/>
  <c r="K14" i="113"/>
  <c r="K15" i="113"/>
  <c r="K16" i="113"/>
  <c r="K17" i="113"/>
  <c r="K18" i="113"/>
  <c r="K19" i="113"/>
  <c r="K20" i="113"/>
  <c r="K21" i="113"/>
  <c r="K22" i="113"/>
  <c r="K23" i="113"/>
  <c r="K24" i="113"/>
  <c r="K25" i="113"/>
  <c r="K26" i="113"/>
  <c r="K27" i="113"/>
  <c r="K28" i="113"/>
  <c r="K29" i="113"/>
  <c r="K30" i="113"/>
  <c r="K31" i="113"/>
  <c r="K32" i="113"/>
  <c r="K33" i="113"/>
  <c r="K34" i="113"/>
  <c r="K35" i="113"/>
  <c r="K36" i="113"/>
  <c r="K37" i="113"/>
  <c r="L4" i="113"/>
  <c r="K4" i="113"/>
  <c r="L5" i="141"/>
  <c r="L6" i="141"/>
  <c r="L7" i="141"/>
  <c r="L8" i="141"/>
  <c r="L9" i="141"/>
  <c r="L10" i="141"/>
  <c r="L11" i="141"/>
  <c r="L12" i="141"/>
  <c r="L13" i="141"/>
  <c r="L14" i="141"/>
  <c r="L15" i="141"/>
  <c r="L16" i="141"/>
  <c r="L17" i="141"/>
  <c r="L18" i="141"/>
  <c r="L19" i="141"/>
  <c r="L20" i="141"/>
  <c r="L21" i="141"/>
  <c r="L22" i="141"/>
  <c r="L23" i="141"/>
  <c r="L24" i="141"/>
  <c r="L25" i="141"/>
  <c r="L26" i="141"/>
  <c r="L27" i="141"/>
  <c r="L28" i="141"/>
  <c r="L29" i="141"/>
  <c r="L30" i="141"/>
  <c r="L31" i="141"/>
  <c r="L32" i="141"/>
  <c r="L33" i="141"/>
  <c r="L34" i="141"/>
  <c r="L35" i="141"/>
  <c r="L36" i="141"/>
  <c r="L37" i="141"/>
  <c r="L4" i="141"/>
  <c r="K5" i="141"/>
  <c r="K6" i="141"/>
  <c r="K7" i="141"/>
  <c r="K8" i="141"/>
  <c r="K9" i="141"/>
  <c r="K10" i="141"/>
  <c r="K11" i="141"/>
  <c r="K12" i="141"/>
  <c r="K13" i="141"/>
  <c r="K14" i="141"/>
  <c r="K15" i="141"/>
  <c r="K16" i="141"/>
  <c r="K17" i="141"/>
  <c r="K18" i="141"/>
  <c r="K19" i="141"/>
  <c r="K20" i="141"/>
  <c r="K21" i="141"/>
  <c r="K22" i="141"/>
  <c r="K23" i="141"/>
  <c r="K24" i="141"/>
  <c r="K25" i="141"/>
  <c r="K26" i="141"/>
  <c r="K27" i="141"/>
  <c r="K28" i="141"/>
  <c r="K29" i="141"/>
  <c r="K30" i="141"/>
  <c r="K31" i="141"/>
  <c r="K32" i="141"/>
  <c r="K33" i="141"/>
  <c r="K34" i="141"/>
  <c r="K35" i="141"/>
  <c r="K36" i="141"/>
  <c r="K37" i="141"/>
  <c r="K4" i="141"/>
  <c r="L4" i="145"/>
  <c r="R4" i="145" s="1"/>
  <c r="N4" i="145"/>
  <c r="U38" i="144"/>
  <c r="V38" i="144"/>
  <c r="W38" i="144"/>
  <c r="X38" i="144"/>
  <c r="Y38" i="144"/>
  <c r="Z38" i="144"/>
  <c r="AA38" i="144"/>
  <c r="AB38" i="144"/>
  <c r="AC38" i="144"/>
  <c r="AD38" i="144"/>
  <c r="AE38" i="144"/>
  <c r="AF38" i="144"/>
  <c r="AG38" i="144"/>
  <c r="AH38" i="144"/>
  <c r="AI38" i="144"/>
  <c r="AJ38" i="144"/>
  <c r="AK38" i="144"/>
  <c r="T38" i="144"/>
  <c r="X38" i="143"/>
  <c r="Y38" i="143"/>
  <c r="Z38" i="143"/>
  <c r="AA38" i="143"/>
  <c r="AB38" i="143"/>
  <c r="AC38" i="143"/>
  <c r="AD38" i="143"/>
  <c r="AE38" i="143"/>
  <c r="AF38" i="143"/>
  <c r="AG38" i="143"/>
  <c r="AH38" i="143"/>
  <c r="AI38" i="143"/>
  <c r="AJ38" i="143"/>
  <c r="AK38" i="143"/>
  <c r="AD38" i="139"/>
  <c r="AE38" i="139"/>
  <c r="AF38" i="139"/>
  <c r="AG38" i="139"/>
  <c r="AH38" i="139"/>
  <c r="AI38" i="139"/>
  <c r="AJ38" i="139"/>
  <c r="AK38" i="139"/>
  <c r="AF38" i="140"/>
  <c r="AG38" i="140"/>
  <c r="AH38" i="140"/>
  <c r="AI38" i="140"/>
  <c r="AJ38" i="140"/>
  <c r="AK38" i="140"/>
  <c r="AK38" i="135"/>
  <c r="AA38" i="121"/>
  <c r="AB38" i="121"/>
  <c r="AC38" i="121"/>
  <c r="AD38" i="121"/>
  <c r="AE38" i="121"/>
  <c r="AF38" i="121"/>
  <c r="AG38" i="121"/>
  <c r="AH38" i="121"/>
  <c r="AI38" i="121"/>
  <c r="AJ38" i="121"/>
  <c r="AK38" i="121"/>
  <c r="T38" i="121"/>
  <c r="AE38" i="134"/>
  <c r="AF38" i="134"/>
  <c r="AG38" i="134"/>
  <c r="AH38" i="134"/>
  <c r="AI38" i="134"/>
  <c r="AJ38" i="134"/>
  <c r="AK38" i="134"/>
  <c r="J38" i="134"/>
  <c r="J38" i="113"/>
  <c r="AD38" i="113"/>
  <c r="AE38" i="113"/>
  <c r="AF38" i="113"/>
  <c r="AG38" i="113"/>
  <c r="AH38" i="113"/>
  <c r="AI38" i="113"/>
  <c r="AJ38" i="113"/>
  <c r="AK38" i="113"/>
  <c r="AH38" i="141" l="1"/>
  <c r="AI38" i="141"/>
  <c r="AJ38" i="141"/>
  <c r="AK38" i="141"/>
  <c r="U38" i="145"/>
  <c r="V38" i="145"/>
  <c r="W38" i="145"/>
  <c r="X38" i="145"/>
  <c r="Y38" i="145"/>
  <c r="Z38" i="145"/>
  <c r="AA38" i="145"/>
  <c r="AB38" i="145"/>
  <c r="AC38" i="145"/>
  <c r="AD38" i="145"/>
  <c r="AE38" i="145"/>
  <c r="AF38" i="145"/>
  <c r="AG38" i="145"/>
  <c r="AH38" i="145"/>
  <c r="AI38" i="145"/>
  <c r="AJ38" i="145"/>
  <c r="AK38" i="145"/>
  <c r="T38" i="145"/>
  <c r="T5" i="142" l="1"/>
  <c r="T6" i="142"/>
  <c r="T7" i="142"/>
  <c r="T8" i="142"/>
  <c r="T9" i="142"/>
  <c r="T10" i="142"/>
  <c r="T11" i="142"/>
  <c r="T12" i="142"/>
  <c r="T13" i="142"/>
  <c r="T14" i="142"/>
  <c r="T15" i="142"/>
  <c r="T16" i="142"/>
  <c r="T17" i="142"/>
  <c r="T18" i="142"/>
  <c r="T19" i="142"/>
  <c r="T20" i="142"/>
  <c r="T21" i="142"/>
  <c r="T22" i="142"/>
  <c r="T23" i="142"/>
  <c r="T24" i="142"/>
  <c r="T25" i="142"/>
  <c r="T26" i="142"/>
  <c r="T27" i="142"/>
  <c r="T28" i="142"/>
  <c r="T29" i="142"/>
  <c r="T30" i="142"/>
  <c r="T31" i="142"/>
  <c r="T32" i="142"/>
  <c r="T33" i="142"/>
  <c r="T34" i="142"/>
  <c r="T35" i="142"/>
  <c r="T36" i="142"/>
  <c r="T37" i="142"/>
  <c r="T4" i="142"/>
  <c r="Q5" i="142"/>
  <c r="Q6" i="142"/>
  <c r="Q7" i="142"/>
  <c r="Q8" i="142"/>
  <c r="Q9" i="142"/>
  <c r="Q10" i="142"/>
  <c r="Q11" i="142"/>
  <c r="Q12" i="142"/>
  <c r="Q13" i="142"/>
  <c r="Q14" i="142"/>
  <c r="Q15" i="142"/>
  <c r="Q16" i="142"/>
  <c r="Q17" i="142"/>
  <c r="Q18" i="142"/>
  <c r="Q19" i="142"/>
  <c r="Q20" i="142"/>
  <c r="Q21" i="142"/>
  <c r="Q22" i="142"/>
  <c r="Q23" i="142"/>
  <c r="Q24" i="142"/>
  <c r="Q25" i="142"/>
  <c r="Q26" i="142"/>
  <c r="Q27" i="142"/>
  <c r="Q28" i="142"/>
  <c r="Q29" i="142"/>
  <c r="Q30" i="142"/>
  <c r="Q31" i="142"/>
  <c r="Q32" i="142"/>
  <c r="Q33" i="142"/>
  <c r="Q34" i="142"/>
  <c r="Q35" i="142"/>
  <c r="Q36" i="142"/>
  <c r="Q37" i="142"/>
  <c r="Q4" i="142"/>
  <c r="N5" i="142"/>
  <c r="N6" i="142"/>
  <c r="N7" i="142"/>
  <c r="N8" i="142"/>
  <c r="N9" i="142"/>
  <c r="N10" i="142"/>
  <c r="N11" i="142"/>
  <c r="N12" i="142"/>
  <c r="N13" i="142"/>
  <c r="N14" i="142"/>
  <c r="N15" i="142"/>
  <c r="N16" i="142"/>
  <c r="N17" i="142"/>
  <c r="N18" i="142"/>
  <c r="N19" i="142"/>
  <c r="N20" i="142"/>
  <c r="N21" i="142"/>
  <c r="N22" i="142"/>
  <c r="N23" i="142"/>
  <c r="N24" i="142"/>
  <c r="N25" i="142"/>
  <c r="N26" i="142"/>
  <c r="N27" i="142"/>
  <c r="N28" i="142"/>
  <c r="N29" i="142"/>
  <c r="N30" i="142"/>
  <c r="N31" i="142"/>
  <c r="N32" i="142"/>
  <c r="N33" i="142"/>
  <c r="N34" i="142"/>
  <c r="N35" i="142"/>
  <c r="N36" i="142"/>
  <c r="N37" i="142"/>
  <c r="N4" i="142"/>
  <c r="K4" i="142"/>
  <c r="K5" i="142"/>
  <c r="K6" i="142"/>
  <c r="K7" i="142"/>
  <c r="K8" i="142"/>
  <c r="K9" i="142"/>
  <c r="K10" i="142"/>
  <c r="K11" i="142"/>
  <c r="K12" i="142"/>
  <c r="K13" i="142"/>
  <c r="K14" i="142"/>
  <c r="K15" i="142"/>
  <c r="K16" i="142"/>
  <c r="K17" i="142"/>
  <c r="K18" i="142"/>
  <c r="K19" i="142"/>
  <c r="K20" i="142"/>
  <c r="K21" i="142"/>
  <c r="K22" i="142"/>
  <c r="K23" i="142"/>
  <c r="K24" i="142"/>
  <c r="K25" i="142"/>
  <c r="K26" i="142"/>
  <c r="K27" i="142"/>
  <c r="K28" i="142"/>
  <c r="K29" i="142"/>
  <c r="K30" i="142"/>
  <c r="K31" i="142"/>
  <c r="K32" i="142"/>
  <c r="K33" i="142"/>
  <c r="K34" i="142"/>
  <c r="K35" i="142"/>
  <c r="K36" i="142"/>
  <c r="K37" i="142"/>
  <c r="BK3" i="146" l="1"/>
  <c r="BK4" i="146"/>
  <c r="BK5" i="146"/>
  <c r="BK6" i="146"/>
  <c r="BK7" i="146"/>
  <c r="BK8" i="146"/>
  <c r="BK9" i="146"/>
  <c r="BK10" i="146"/>
  <c r="BK11" i="146"/>
  <c r="BK12" i="146"/>
  <c r="BK13" i="146"/>
  <c r="BK14" i="146"/>
  <c r="BK15" i="146"/>
  <c r="BK16" i="146"/>
  <c r="BK17" i="146"/>
  <c r="BK18" i="146"/>
  <c r="BK19" i="146"/>
  <c r="BK20" i="146"/>
  <c r="BK21" i="146"/>
  <c r="BK22" i="146"/>
  <c r="BK23" i="146"/>
  <c r="BK24" i="146"/>
  <c r="BK25" i="146"/>
  <c r="BK26" i="146"/>
  <c r="BK27" i="146"/>
  <c r="BK28" i="146"/>
  <c r="BK29" i="146"/>
  <c r="BK30" i="146"/>
  <c r="BK31" i="146"/>
  <c r="BK32" i="146"/>
  <c r="BK33" i="146"/>
  <c r="BK34" i="146"/>
  <c r="BK35" i="146"/>
  <c r="BK36" i="146"/>
  <c r="BJ3" i="146"/>
  <c r="BJ4" i="146"/>
  <c r="BJ5" i="146"/>
  <c r="BJ6" i="146"/>
  <c r="BJ7" i="146"/>
  <c r="BJ8" i="146"/>
  <c r="BJ9" i="146"/>
  <c r="BJ10" i="146"/>
  <c r="BJ11" i="146"/>
  <c r="BJ12" i="146"/>
  <c r="BJ13" i="146"/>
  <c r="BJ14" i="146"/>
  <c r="BJ15" i="146"/>
  <c r="BJ16" i="146"/>
  <c r="BJ17" i="146"/>
  <c r="BJ18" i="146"/>
  <c r="BJ19" i="146"/>
  <c r="BJ20" i="146"/>
  <c r="BJ21" i="146"/>
  <c r="BJ22" i="146"/>
  <c r="BJ23" i="146"/>
  <c r="BJ24" i="146"/>
  <c r="BJ25" i="146"/>
  <c r="BJ26" i="146"/>
  <c r="BJ27" i="146"/>
  <c r="BJ28" i="146"/>
  <c r="BJ29" i="146"/>
  <c r="BJ30" i="146"/>
  <c r="BJ31" i="146"/>
  <c r="BJ32" i="146"/>
  <c r="BJ33" i="146"/>
  <c r="BJ34" i="146"/>
  <c r="BJ35" i="146"/>
  <c r="BJ36" i="146"/>
  <c r="BI3" i="146"/>
  <c r="BI4" i="146"/>
  <c r="BI5" i="146"/>
  <c r="BI6" i="146"/>
  <c r="BI7" i="146"/>
  <c r="BI8" i="146"/>
  <c r="BI9" i="146"/>
  <c r="BI10" i="146"/>
  <c r="BI11" i="146"/>
  <c r="BI12" i="146"/>
  <c r="BI13" i="146"/>
  <c r="BI14" i="146"/>
  <c r="BI15" i="146"/>
  <c r="BI16" i="146"/>
  <c r="BI17" i="146"/>
  <c r="BI18" i="146"/>
  <c r="BI19" i="146"/>
  <c r="BI20" i="146"/>
  <c r="BI21" i="146"/>
  <c r="BI22" i="146"/>
  <c r="BI23" i="146"/>
  <c r="BI24" i="146"/>
  <c r="BI25" i="146"/>
  <c r="BI26" i="146"/>
  <c r="BI27" i="146"/>
  <c r="BI28" i="146"/>
  <c r="BI29" i="146"/>
  <c r="BI30" i="146"/>
  <c r="BI31" i="146"/>
  <c r="BI32" i="146"/>
  <c r="BI33" i="146"/>
  <c r="BI34" i="146"/>
  <c r="BI35" i="146"/>
  <c r="BI36" i="146"/>
  <c r="BH3" i="146"/>
  <c r="BH4" i="146"/>
  <c r="BH5" i="146"/>
  <c r="BH6" i="146"/>
  <c r="BH7" i="146"/>
  <c r="BH8" i="146"/>
  <c r="BH9" i="146"/>
  <c r="BH10" i="146"/>
  <c r="BH11" i="146"/>
  <c r="BH12" i="146"/>
  <c r="BH13" i="146"/>
  <c r="BH14" i="146"/>
  <c r="BH15" i="146"/>
  <c r="BH16" i="146"/>
  <c r="BH17" i="146"/>
  <c r="BH18" i="146"/>
  <c r="BH19" i="146"/>
  <c r="BH20" i="146"/>
  <c r="BH21" i="146"/>
  <c r="BH22" i="146"/>
  <c r="BH23" i="146"/>
  <c r="BH24" i="146"/>
  <c r="BH25" i="146"/>
  <c r="BH26" i="146"/>
  <c r="BH27" i="146"/>
  <c r="BH28" i="146"/>
  <c r="BH29" i="146"/>
  <c r="BH30" i="146"/>
  <c r="BH31" i="146"/>
  <c r="BH32" i="146"/>
  <c r="BH33" i="146"/>
  <c r="BH34" i="146"/>
  <c r="BH35" i="146"/>
  <c r="BH36" i="146"/>
  <c r="BG3" i="146"/>
  <c r="BG4" i="146"/>
  <c r="BG5" i="146"/>
  <c r="BG6" i="146"/>
  <c r="BG7" i="146"/>
  <c r="BG8" i="146"/>
  <c r="BG9" i="146"/>
  <c r="BG10" i="146"/>
  <c r="BG11" i="146"/>
  <c r="BG12" i="146"/>
  <c r="BG13" i="146"/>
  <c r="BG14" i="146"/>
  <c r="BG15" i="146"/>
  <c r="BG16" i="146"/>
  <c r="BG17" i="146"/>
  <c r="BG18" i="146"/>
  <c r="BG19" i="146"/>
  <c r="BG20" i="146"/>
  <c r="BG21" i="146"/>
  <c r="BG22" i="146"/>
  <c r="BG23" i="146"/>
  <c r="BG24" i="146"/>
  <c r="BG25" i="146"/>
  <c r="BG26" i="146"/>
  <c r="BG27" i="146"/>
  <c r="BG28" i="146"/>
  <c r="BG29" i="146"/>
  <c r="BG30" i="146"/>
  <c r="BG31" i="146"/>
  <c r="BG32" i="146"/>
  <c r="BG33" i="146"/>
  <c r="BG34" i="146"/>
  <c r="BG35" i="146"/>
  <c r="BG36" i="146"/>
  <c r="BF4" i="146"/>
  <c r="BF5" i="146"/>
  <c r="BF6" i="146"/>
  <c r="BF7" i="146"/>
  <c r="BF8" i="146"/>
  <c r="BF9" i="146"/>
  <c r="BF10" i="146"/>
  <c r="BF11" i="146"/>
  <c r="BF12" i="146"/>
  <c r="BF13" i="146"/>
  <c r="BF14" i="146"/>
  <c r="BF15" i="146"/>
  <c r="BF16" i="146"/>
  <c r="BF17" i="146"/>
  <c r="BF18" i="146"/>
  <c r="BF19" i="146"/>
  <c r="BF20" i="146"/>
  <c r="BF21" i="146"/>
  <c r="BF22" i="146"/>
  <c r="BF23" i="146"/>
  <c r="BF24" i="146"/>
  <c r="BF25" i="146"/>
  <c r="BF26" i="146"/>
  <c r="BF27" i="146"/>
  <c r="BF28" i="146"/>
  <c r="BF29" i="146"/>
  <c r="BF30" i="146"/>
  <c r="BF31" i="146"/>
  <c r="BF32" i="146"/>
  <c r="BF33" i="146"/>
  <c r="BF34" i="146"/>
  <c r="BF35" i="146"/>
  <c r="BF36" i="146"/>
  <c r="BE3" i="146"/>
  <c r="BE4" i="146"/>
  <c r="BE5" i="146"/>
  <c r="BE6" i="146"/>
  <c r="BE7" i="146"/>
  <c r="BE8" i="146"/>
  <c r="BE9" i="146"/>
  <c r="BE10" i="146"/>
  <c r="BE11" i="146"/>
  <c r="BE12" i="146"/>
  <c r="BE13" i="146"/>
  <c r="BE14" i="146"/>
  <c r="BE15" i="146"/>
  <c r="BE16" i="146"/>
  <c r="BE17" i="146"/>
  <c r="BE18" i="146"/>
  <c r="BE19" i="146"/>
  <c r="BE20" i="146"/>
  <c r="BE21" i="146"/>
  <c r="BE22" i="146"/>
  <c r="BE23" i="146"/>
  <c r="BE24" i="146"/>
  <c r="BE25" i="146"/>
  <c r="BE26" i="146"/>
  <c r="BE27" i="146"/>
  <c r="BE28" i="146"/>
  <c r="BE29" i="146"/>
  <c r="BE30" i="146"/>
  <c r="BE31" i="146"/>
  <c r="BE32" i="146"/>
  <c r="BE33" i="146"/>
  <c r="BE34" i="146"/>
  <c r="BE35" i="146"/>
  <c r="BE36" i="146"/>
  <c r="BD3" i="146"/>
  <c r="BD4" i="146"/>
  <c r="BD5" i="146"/>
  <c r="BD6" i="146"/>
  <c r="BD7" i="146"/>
  <c r="BD8" i="146"/>
  <c r="BD9" i="146"/>
  <c r="BD10" i="146"/>
  <c r="BD11" i="146"/>
  <c r="BD12" i="146"/>
  <c r="BD13" i="146"/>
  <c r="BD14" i="146"/>
  <c r="BD15" i="146"/>
  <c r="BD16" i="146"/>
  <c r="BD17" i="146"/>
  <c r="BD18" i="146"/>
  <c r="BD19" i="146"/>
  <c r="BD20" i="146"/>
  <c r="BD21" i="146"/>
  <c r="BD22" i="146"/>
  <c r="BD23" i="146"/>
  <c r="BD24" i="146"/>
  <c r="BD25" i="146"/>
  <c r="BD26" i="146"/>
  <c r="BD27" i="146"/>
  <c r="BD28" i="146"/>
  <c r="BD29" i="146"/>
  <c r="BD30" i="146"/>
  <c r="BD31" i="146"/>
  <c r="BD32" i="146"/>
  <c r="BD33" i="146"/>
  <c r="BD34" i="146"/>
  <c r="BD35" i="146"/>
  <c r="BD36" i="146"/>
  <c r="BC3" i="146"/>
  <c r="BC4" i="146"/>
  <c r="BC5" i="146"/>
  <c r="BC6" i="146"/>
  <c r="BC7" i="146"/>
  <c r="BC8" i="146"/>
  <c r="BC9" i="146"/>
  <c r="BC10" i="146"/>
  <c r="BC11" i="146"/>
  <c r="BC12" i="146"/>
  <c r="BC13" i="146"/>
  <c r="BC14" i="146"/>
  <c r="BC15" i="146"/>
  <c r="BC16" i="146"/>
  <c r="BC17" i="146"/>
  <c r="BC18" i="146"/>
  <c r="BC19" i="146"/>
  <c r="BC20" i="146"/>
  <c r="BC21" i="146"/>
  <c r="BC22" i="146"/>
  <c r="BC23" i="146"/>
  <c r="BC24" i="146"/>
  <c r="BC25" i="146"/>
  <c r="BC26" i="146"/>
  <c r="BC27" i="146"/>
  <c r="BC28" i="146"/>
  <c r="BC29" i="146"/>
  <c r="BC30" i="146"/>
  <c r="BC31" i="146"/>
  <c r="BC32" i="146"/>
  <c r="BC33" i="146"/>
  <c r="BC34" i="146"/>
  <c r="BC35" i="146"/>
  <c r="BC36" i="146"/>
  <c r="BB3" i="146"/>
  <c r="BB4" i="146"/>
  <c r="BB5" i="146"/>
  <c r="BB6" i="146"/>
  <c r="BB7" i="146"/>
  <c r="BB8" i="146"/>
  <c r="BB9" i="146"/>
  <c r="BB10" i="146"/>
  <c r="BB11" i="146"/>
  <c r="BB12" i="146"/>
  <c r="BB13" i="146"/>
  <c r="BB14" i="146"/>
  <c r="BB15" i="146"/>
  <c r="BB16" i="146"/>
  <c r="BB17" i="146"/>
  <c r="BB18" i="146"/>
  <c r="BB19" i="146"/>
  <c r="BB20" i="146"/>
  <c r="BB21" i="146"/>
  <c r="BB22" i="146"/>
  <c r="BB23" i="146"/>
  <c r="BB24" i="146"/>
  <c r="BB25" i="146"/>
  <c r="BB26" i="146"/>
  <c r="BB27" i="146"/>
  <c r="BB28" i="146"/>
  <c r="BB29" i="146"/>
  <c r="BB30" i="146"/>
  <c r="BB31" i="146"/>
  <c r="BB32" i="146"/>
  <c r="BB33" i="146"/>
  <c r="BB34" i="146"/>
  <c r="BB35" i="146"/>
  <c r="BB36" i="146"/>
  <c r="BA3" i="146"/>
  <c r="BA4" i="146"/>
  <c r="BA5" i="146"/>
  <c r="BA6" i="146"/>
  <c r="BA7" i="146"/>
  <c r="BA8" i="146"/>
  <c r="BA9" i="146"/>
  <c r="BA10" i="146"/>
  <c r="BA11" i="146"/>
  <c r="BA12" i="146"/>
  <c r="BA13" i="146"/>
  <c r="BA14" i="146"/>
  <c r="BA15" i="146"/>
  <c r="BA16" i="146"/>
  <c r="BA17" i="146"/>
  <c r="BA18" i="146"/>
  <c r="BA19" i="146"/>
  <c r="BA20" i="146"/>
  <c r="BA21" i="146"/>
  <c r="BA22" i="146"/>
  <c r="BA23" i="146"/>
  <c r="BA24" i="146"/>
  <c r="BA25" i="146"/>
  <c r="BA26" i="146"/>
  <c r="BA27" i="146"/>
  <c r="BA28" i="146"/>
  <c r="BA29" i="146"/>
  <c r="BA30" i="146"/>
  <c r="BA31" i="146"/>
  <c r="BA32" i="146"/>
  <c r="BA33" i="146"/>
  <c r="BA34" i="146"/>
  <c r="BA35" i="146"/>
  <c r="BA36" i="146"/>
  <c r="AZ3" i="146"/>
  <c r="AZ4" i="146"/>
  <c r="AZ5" i="146"/>
  <c r="AZ6" i="146"/>
  <c r="AZ7" i="146"/>
  <c r="AZ8" i="146"/>
  <c r="AZ9" i="146"/>
  <c r="AZ10" i="146"/>
  <c r="AZ11" i="146"/>
  <c r="AZ12" i="146"/>
  <c r="AZ13" i="146"/>
  <c r="AZ14" i="146"/>
  <c r="AZ15" i="146"/>
  <c r="AZ16" i="146"/>
  <c r="AZ17" i="146"/>
  <c r="AZ18" i="146"/>
  <c r="AZ19" i="146"/>
  <c r="AZ20" i="146"/>
  <c r="AZ21" i="146"/>
  <c r="AZ22" i="146"/>
  <c r="AZ23" i="146"/>
  <c r="AZ24" i="146"/>
  <c r="AZ25" i="146"/>
  <c r="AZ26" i="146"/>
  <c r="AZ27" i="146"/>
  <c r="AZ28" i="146"/>
  <c r="AZ29" i="146"/>
  <c r="AZ30" i="146"/>
  <c r="AZ31" i="146"/>
  <c r="AZ32" i="146"/>
  <c r="AZ33" i="146"/>
  <c r="AZ34" i="146"/>
  <c r="AZ35" i="146"/>
  <c r="AZ36" i="146"/>
  <c r="AY3" i="146"/>
  <c r="AY4" i="146"/>
  <c r="AY5" i="146"/>
  <c r="AY6" i="146"/>
  <c r="AY7" i="146"/>
  <c r="AY8" i="146"/>
  <c r="AY9" i="146"/>
  <c r="AY10" i="146"/>
  <c r="AY11" i="146"/>
  <c r="AY12" i="146"/>
  <c r="AY13" i="146"/>
  <c r="AY14" i="146"/>
  <c r="AY15" i="146"/>
  <c r="AY16" i="146"/>
  <c r="AY17" i="146"/>
  <c r="AY18" i="146"/>
  <c r="AY19" i="146"/>
  <c r="AY20" i="146"/>
  <c r="AY21" i="146"/>
  <c r="AY22" i="146"/>
  <c r="AY23" i="146"/>
  <c r="AY24" i="146"/>
  <c r="AY25" i="146"/>
  <c r="AY26" i="146"/>
  <c r="AY27" i="146"/>
  <c r="AY28" i="146"/>
  <c r="AY29" i="146"/>
  <c r="AY30" i="146"/>
  <c r="AY31" i="146"/>
  <c r="AY32" i="146"/>
  <c r="AY33" i="146"/>
  <c r="AY34" i="146"/>
  <c r="AY35" i="146"/>
  <c r="AY36" i="146"/>
  <c r="AW3" i="146"/>
  <c r="AW4" i="146"/>
  <c r="AW5" i="146"/>
  <c r="AW6" i="146"/>
  <c r="AW7" i="146"/>
  <c r="AW8" i="146"/>
  <c r="AW9" i="146"/>
  <c r="AW10" i="146"/>
  <c r="AW11" i="146"/>
  <c r="AW12" i="146"/>
  <c r="AW13" i="146"/>
  <c r="AW14" i="146"/>
  <c r="AW15" i="146"/>
  <c r="AW16" i="146"/>
  <c r="AW17" i="146"/>
  <c r="AW18" i="146"/>
  <c r="AW19" i="146"/>
  <c r="AW20" i="146"/>
  <c r="AW21" i="146"/>
  <c r="AW22" i="146"/>
  <c r="AW23" i="146"/>
  <c r="AW24" i="146"/>
  <c r="AW25" i="146"/>
  <c r="AW26" i="146"/>
  <c r="AW27" i="146"/>
  <c r="AW28" i="146"/>
  <c r="AW29" i="146"/>
  <c r="AW30" i="146"/>
  <c r="AW31" i="146"/>
  <c r="AW32" i="146"/>
  <c r="AW33" i="146"/>
  <c r="AW34" i="146"/>
  <c r="AW35" i="146"/>
  <c r="AW36" i="146"/>
  <c r="AV3" i="146"/>
  <c r="AV4" i="146"/>
  <c r="AV5" i="146"/>
  <c r="AV6" i="146"/>
  <c r="AV7" i="146"/>
  <c r="AV8" i="146"/>
  <c r="AV9" i="146"/>
  <c r="AV10" i="146"/>
  <c r="AV11" i="146"/>
  <c r="AV12" i="146"/>
  <c r="AV13" i="146"/>
  <c r="AV14" i="146"/>
  <c r="AV15" i="146"/>
  <c r="AV16" i="146"/>
  <c r="AV17" i="146"/>
  <c r="AV18" i="146"/>
  <c r="AV19" i="146"/>
  <c r="AV20" i="146"/>
  <c r="AV21" i="146"/>
  <c r="AV22" i="146"/>
  <c r="AV23" i="146"/>
  <c r="AV24" i="146"/>
  <c r="AV25" i="146"/>
  <c r="AV26" i="146"/>
  <c r="AV27" i="146"/>
  <c r="AV28" i="146"/>
  <c r="AV29" i="146"/>
  <c r="AV30" i="146"/>
  <c r="AV31" i="146"/>
  <c r="AV32" i="146"/>
  <c r="AV33" i="146"/>
  <c r="AV34" i="146"/>
  <c r="AV35" i="146"/>
  <c r="AV36" i="146"/>
  <c r="AU3" i="146"/>
  <c r="AU4" i="146"/>
  <c r="AU5" i="146"/>
  <c r="AU6" i="146"/>
  <c r="AU7" i="146"/>
  <c r="AU8" i="146"/>
  <c r="AU9" i="146"/>
  <c r="AU10" i="146"/>
  <c r="AU11" i="146"/>
  <c r="AU12" i="146"/>
  <c r="AU13" i="146"/>
  <c r="AU14" i="146"/>
  <c r="AU15" i="146"/>
  <c r="AU16" i="146"/>
  <c r="AU17" i="146"/>
  <c r="AU18" i="146"/>
  <c r="AU19" i="146"/>
  <c r="AU20" i="146"/>
  <c r="AU21" i="146"/>
  <c r="AU22" i="146"/>
  <c r="AU23" i="146"/>
  <c r="AU24" i="146"/>
  <c r="AU25" i="146"/>
  <c r="AU26" i="146"/>
  <c r="AU27" i="146"/>
  <c r="AU28" i="146"/>
  <c r="AU29" i="146"/>
  <c r="AU30" i="146"/>
  <c r="AU31" i="146"/>
  <c r="AU32" i="146"/>
  <c r="AU33" i="146"/>
  <c r="AU34" i="146"/>
  <c r="AU35" i="146"/>
  <c r="AU36" i="146"/>
  <c r="AT3" i="146"/>
  <c r="AT4" i="146"/>
  <c r="AT5" i="146"/>
  <c r="AT6" i="146"/>
  <c r="AT7" i="146"/>
  <c r="AT8" i="146"/>
  <c r="AT9" i="146"/>
  <c r="AT10" i="146"/>
  <c r="AT11" i="146"/>
  <c r="AT12" i="146"/>
  <c r="AT13" i="146"/>
  <c r="AT14" i="146"/>
  <c r="AT15" i="146"/>
  <c r="AT16" i="146"/>
  <c r="AT17" i="146"/>
  <c r="AT18" i="146"/>
  <c r="AT19" i="146"/>
  <c r="AT20" i="146"/>
  <c r="AT21" i="146"/>
  <c r="AT22" i="146"/>
  <c r="AT23" i="146"/>
  <c r="AT24" i="146"/>
  <c r="AT25" i="146"/>
  <c r="AT26" i="146"/>
  <c r="AT27" i="146"/>
  <c r="AT28" i="146"/>
  <c r="AT29" i="146"/>
  <c r="AT30" i="146"/>
  <c r="AT31" i="146"/>
  <c r="AT32" i="146"/>
  <c r="AT33" i="146"/>
  <c r="AT34" i="146"/>
  <c r="AT35" i="146"/>
  <c r="AT36" i="146"/>
  <c r="AS3" i="146"/>
  <c r="AS4" i="146"/>
  <c r="AS5" i="146"/>
  <c r="AS6" i="146"/>
  <c r="AS7" i="146"/>
  <c r="AS8" i="146"/>
  <c r="AS9" i="146"/>
  <c r="AS10" i="146"/>
  <c r="AS11" i="146"/>
  <c r="AS12" i="146"/>
  <c r="AS13" i="146"/>
  <c r="AS14" i="146"/>
  <c r="AS15" i="146"/>
  <c r="AS16" i="146"/>
  <c r="AS17" i="146"/>
  <c r="AS18" i="146"/>
  <c r="AS19" i="146"/>
  <c r="AS20" i="146"/>
  <c r="AS21" i="146"/>
  <c r="AS22" i="146"/>
  <c r="AS23" i="146"/>
  <c r="AS24" i="146"/>
  <c r="AS25" i="146"/>
  <c r="AS26" i="146"/>
  <c r="AS27" i="146"/>
  <c r="AS28" i="146"/>
  <c r="AS29" i="146"/>
  <c r="AS30" i="146"/>
  <c r="AS31" i="146"/>
  <c r="AS32" i="146"/>
  <c r="AS33" i="146"/>
  <c r="AS34" i="146"/>
  <c r="AS35" i="146"/>
  <c r="AS36" i="146"/>
  <c r="AR4" i="146"/>
  <c r="AR5" i="146"/>
  <c r="AR6" i="146"/>
  <c r="AR7" i="146"/>
  <c r="AR8" i="146"/>
  <c r="AR9" i="146"/>
  <c r="AR10" i="146"/>
  <c r="AR11" i="146"/>
  <c r="AR12" i="146"/>
  <c r="AR13" i="146"/>
  <c r="AR14" i="146"/>
  <c r="AR15" i="146"/>
  <c r="AR16" i="146"/>
  <c r="AR17" i="146"/>
  <c r="AR18" i="146"/>
  <c r="AR19" i="146"/>
  <c r="AR20" i="146"/>
  <c r="AR21" i="146"/>
  <c r="AR22" i="146"/>
  <c r="AR23" i="146"/>
  <c r="AR24" i="146"/>
  <c r="AR25" i="146"/>
  <c r="AR26" i="146"/>
  <c r="AR27" i="146"/>
  <c r="AR28" i="146"/>
  <c r="AR29" i="146"/>
  <c r="AR30" i="146"/>
  <c r="AR31" i="146"/>
  <c r="AR32" i="146"/>
  <c r="AR33" i="146"/>
  <c r="AR34" i="146"/>
  <c r="AR35" i="146"/>
  <c r="AR36" i="146"/>
  <c r="AQ3" i="146"/>
  <c r="AQ4" i="146"/>
  <c r="AQ5" i="146"/>
  <c r="AQ6" i="146"/>
  <c r="AQ7" i="146"/>
  <c r="AQ8" i="146"/>
  <c r="AQ9" i="146"/>
  <c r="AQ10" i="146"/>
  <c r="AQ11" i="146"/>
  <c r="AQ12" i="146"/>
  <c r="AQ13" i="146"/>
  <c r="AQ14" i="146"/>
  <c r="AQ15" i="146"/>
  <c r="AQ16" i="146"/>
  <c r="AQ17" i="146"/>
  <c r="AQ18" i="146"/>
  <c r="AQ19" i="146"/>
  <c r="AQ20" i="146"/>
  <c r="AQ21" i="146"/>
  <c r="AQ22" i="146"/>
  <c r="AQ23" i="146"/>
  <c r="AQ24" i="146"/>
  <c r="AQ25" i="146"/>
  <c r="AQ26" i="146"/>
  <c r="AQ27" i="146"/>
  <c r="AQ28" i="146"/>
  <c r="AQ29" i="146"/>
  <c r="AQ30" i="146"/>
  <c r="AQ31" i="146"/>
  <c r="AQ32" i="146"/>
  <c r="AQ33" i="146"/>
  <c r="AQ34" i="146"/>
  <c r="AQ35" i="146"/>
  <c r="AQ36" i="146"/>
  <c r="AP3" i="146"/>
  <c r="AP4" i="146"/>
  <c r="AP5" i="146"/>
  <c r="AP6" i="146"/>
  <c r="AP7" i="146"/>
  <c r="AP8" i="146"/>
  <c r="AP9" i="146"/>
  <c r="AP10" i="146"/>
  <c r="AP11" i="146"/>
  <c r="AP12" i="146"/>
  <c r="AP13" i="146"/>
  <c r="AP14" i="146"/>
  <c r="AP15" i="146"/>
  <c r="AP16" i="146"/>
  <c r="AP17" i="146"/>
  <c r="AP18" i="146"/>
  <c r="AP19" i="146"/>
  <c r="AP20" i="146"/>
  <c r="AP21" i="146"/>
  <c r="AP22" i="146"/>
  <c r="AP23" i="146"/>
  <c r="AP24" i="146"/>
  <c r="AP25" i="146"/>
  <c r="AP26" i="146"/>
  <c r="AP27" i="146"/>
  <c r="AP28" i="146"/>
  <c r="AP29" i="146"/>
  <c r="AP30" i="146"/>
  <c r="AP31" i="146"/>
  <c r="AP32" i="146"/>
  <c r="AP33" i="146"/>
  <c r="AP34" i="146"/>
  <c r="AP35" i="146"/>
  <c r="AP36" i="146"/>
  <c r="AO3" i="146"/>
  <c r="AO4" i="146"/>
  <c r="AO5" i="146"/>
  <c r="AO6" i="146"/>
  <c r="AO7" i="146"/>
  <c r="AO8" i="146"/>
  <c r="AO9" i="146"/>
  <c r="AO10" i="146"/>
  <c r="AO11" i="146"/>
  <c r="AO12" i="146"/>
  <c r="AO13" i="146"/>
  <c r="AO14" i="146"/>
  <c r="AO15" i="146"/>
  <c r="AO16" i="146"/>
  <c r="AO17" i="146"/>
  <c r="AO18" i="146"/>
  <c r="AO19" i="146"/>
  <c r="AO20" i="146"/>
  <c r="AO21" i="146"/>
  <c r="AO22" i="146"/>
  <c r="AO23" i="146"/>
  <c r="AO24" i="146"/>
  <c r="AO25" i="146"/>
  <c r="AO26" i="146"/>
  <c r="AO27" i="146"/>
  <c r="AO28" i="146"/>
  <c r="AO29" i="146"/>
  <c r="AO30" i="146"/>
  <c r="AO31" i="146"/>
  <c r="AO32" i="146"/>
  <c r="AO33" i="146"/>
  <c r="AO34" i="146"/>
  <c r="AO35" i="146"/>
  <c r="AO36" i="146"/>
  <c r="AN3" i="146"/>
  <c r="AN4" i="146"/>
  <c r="AN5" i="146"/>
  <c r="AN6" i="146"/>
  <c r="AN7" i="146"/>
  <c r="AN8" i="146"/>
  <c r="AN9" i="146"/>
  <c r="AN10" i="146"/>
  <c r="AN11" i="146"/>
  <c r="AN12" i="146"/>
  <c r="AN13" i="146"/>
  <c r="AN14" i="146"/>
  <c r="AN15" i="146"/>
  <c r="AN16" i="146"/>
  <c r="AN17" i="146"/>
  <c r="AN18" i="146"/>
  <c r="AN19" i="146"/>
  <c r="AN20" i="146"/>
  <c r="AN21" i="146"/>
  <c r="AN22" i="146"/>
  <c r="AN23" i="146"/>
  <c r="AN24" i="146"/>
  <c r="AN25" i="146"/>
  <c r="AN26" i="146"/>
  <c r="AN27" i="146"/>
  <c r="AN28" i="146"/>
  <c r="AN29" i="146"/>
  <c r="AN30" i="146"/>
  <c r="AN31" i="146"/>
  <c r="AN32" i="146"/>
  <c r="AN33" i="146"/>
  <c r="AN34" i="146"/>
  <c r="AN35" i="146"/>
  <c r="AN36" i="146"/>
  <c r="AM3" i="146"/>
  <c r="AM4" i="146"/>
  <c r="AM5" i="146"/>
  <c r="AM6" i="146"/>
  <c r="AM7" i="146"/>
  <c r="AM8" i="146"/>
  <c r="AM9" i="146"/>
  <c r="AM10" i="146"/>
  <c r="AM11" i="146"/>
  <c r="AM12" i="146"/>
  <c r="AM13" i="146"/>
  <c r="AM14" i="146"/>
  <c r="AM15" i="146"/>
  <c r="AM16" i="146"/>
  <c r="AM17" i="146"/>
  <c r="AM18" i="146"/>
  <c r="AM19" i="146"/>
  <c r="AM20" i="146"/>
  <c r="AM21" i="146"/>
  <c r="AM22" i="146"/>
  <c r="AM23" i="146"/>
  <c r="AM24" i="146"/>
  <c r="AM25" i="146"/>
  <c r="AM26" i="146"/>
  <c r="AM27" i="146"/>
  <c r="AM28" i="146"/>
  <c r="AM29" i="146"/>
  <c r="AM30" i="146"/>
  <c r="AM31" i="146"/>
  <c r="AM32" i="146"/>
  <c r="AM33" i="146"/>
  <c r="AM34" i="146"/>
  <c r="AM35" i="146"/>
  <c r="AM36" i="146"/>
  <c r="AL3" i="146"/>
  <c r="AL4" i="146"/>
  <c r="AL5" i="146"/>
  <c r="AL6" i="146"/>
  <c r="AL7" i="146"/>
  <c r="AL8" i="146"/>
  <c r="AL9" i="146"/>
  <c r="AL10" i="146"/>
  <c r="AL11" i="146"/>
  <c r="AL12" i="146"/>
  <c r="AL13" i="146"/>
  <c r="AL14" i="146"/>
  <c r="AL15" i="146"/>
  <c r="AL16" i="146"/>
  <c r="AL17" i="146"/>
  <c r="AL18" i="146"/>
  <c r="AL19" i="146"/>
  <c r="AL20" i="146"/>
  <c r="AL21" i="146"/>
  <c r="AL22" i="146"/>
  <c r="AL23" i="146"/>
  <c r="AL24" i="146"/>
  <c r="AL25" i="146"/>
  <c r="AL26" i="146"/>
  <c r="AL27" i="146"/>
  <c r="AL28" i="146"/>
  <c r="AL29" i="146"/>
  <c r="AL30" i="146"/>
  <c r="AL31" i="146"/>
  <c r="AL32" i="146"/>
  <c r="AL33" i="146"/>
  <c r="AL34" i="146"/>
  <c r="AL35" i="146"/>
  <c r="AL36" i="146"/>
  <c r="AK3" i="146"/>
  <c r="AK4" i="146"/>
  <c r="AK5" i="146"/>
  <c r="AK6" i="146"/>
  <c r="AK7" i="146"/>
  <c r="AK8" i="146"/>
  <c r="AK9" i="146"/>
  <c r="AK10" i="146"/>
  <c r="AK11" i="146"/>
  <c r="AK12" i="146"/>
  <c r="AK13" i="146"/>
  <c r="AK14" i="146"/>
  <c r="AK15" i="146"/>
  <c r="AK16" i="146"/>
  <c r="AK17" i="146"/>
  <c r="AK18" i="146"/>
  <c r="AK19" i="146"/>
  <c r="AK20" i="146"/>
  <c r="AK21" i="146"/>
  <c r="AK22" i="146"/>
  <c r="AK23" i="146"/>
  <c r="AK24" i="146"/>
  <c r="AK25" i="146"/>
  <c r="AK26" i="146"/>
  <c r="AK27" i="146"/>
  <c r="AK28" i="146"/>
  <c r="AK29" i="146"/>
  <c r="AK30" i="146"/>
  <c r="AK31" i="146"/>
  <c r="AK32" i="146"/>
  <c r="AK33" i="146"/>
  <c r="AK34" i="146"/>
  <c r="AK35" i="146"/>
  <c r="AK36" i="146"/>
  <c r="U3" i="146"/>
  <c r="U4" i="146"/>
  <c r="U5" i="146"/>
  <c r="U6" i="146"/>
  <c r="U7" i="146"/>
  <c r="U8" i="146"/>
  <c r="U9" i="146"/>
  <c r="U10" i="146"/>
  <c r="U11" i="146"/>
  <c r="U12" i="146"/>
  <c r="U13" i="146"/>
  <c r="U14" i="146"/>
  <c r="U15" i="146"/>
  <c r="U16" i="146"/>
  <c r="U17" i="146"/>
  <c r="U18" i="146"/>
  <c r="U19" i="146"/>
  <c r="U20" i="146"/>
  <c r="U21" i="146"/>
  <c r="U22" i="146"/>
  <c r="U23" i="146"/>
  <c r="U24" i="146"/>
  <c r="U25" i="146"/>
  <c r="U26" i="146"/>
  <c r="U27" i="146"/>
  <c r="U28" i="146"/>
  <c r="U29" i="146"/>
  <c r="U30" i="146"/>
  <c r="U31" i="146"/>
  <c r="U32" i="146"/>
  <c r="U33" i="146"/>
  <c r="U34" i="146"/>
  <c r="U35" i="146"/>
  <c r="U36" i="146"/>
  <c r="T3" i="146"/>
  <c r="T4" i="146"/>
  <c r="T5" i="146"/>
  <c r="T6" i="146"/>
  <c r="T7" i="146"/>
  <c r="T8" i="146"/>
  <c r="T9" i="146"/>
  <c r="T10" i="146"/>
  <c r="T11" i="146"/>
  <c r="T12" i="146"/>
  <c r="T13" i="146"/>
  <c r="T14" i="146"/>
  <c r="T15" i="146"/>
  <c r="T16" i="146"/>
  <c r="T17" i="146"/>
  <c r="T18" i="146"/>
  <c r="T19" i="146"/>
  <c r="T20" i="146"/>
  <c r="T21" i="146"/>
  <c r="T22" i="146"/>
  <c r="T23" i="146"/>
  <c r="T24" i="146"/>
  <c r="T25" i="146"/>
  <c r="T26" i="146"/>
  <c r="T27" i="146"/>
  <c r="T28" i="146"/>
  <c r="T29" i="146"/>
  <c r="T30" i="146"/>
  <c r="T31" i="146"/>
  <c r="T32" i="146"/>
  <c r="T33" i="146"/>
  <c r="T34" i="146"/>
  <c r="T35" i="146"/>
  <c r="T36" i="146"/>
  <c r="R3" i="146"/>
  <c r="R4" i="146"/>
  <c r="R5" i="146"/>
  <c r="R6" i="146"/>
  <c r="R7" i="146"/>
  <c r="R8" i="146"/>
  <c r="R9" i="146"/>
  <c r="R10" i="146"/>
  <c r="R11" i="146"/>
  <c r="R12" i="146"/>
  <c r="R13" i="146"/>
  <c r="R14" i="146"/>
  <c r="R15" i="146"/>
  <c r="R16" i="146"/>
  <c r="R17" i="146"/>
  <c r="R18" i="146"/>
  <c r="R19" i="146"/>
  <c r="R20" i="146"/>
  <c r="R21" i="146"/>
  <c r="R22" i="146"/>
  <c r="R23" i="146"/>
  <c r="R24" i="146"/>
  <c r="R25" i="146"/>
  <c r="R26" i="146"/>
  <c r="R27" i="146"/>
  <c r="R28" i="146"/>
  <c r="R29" i="146"/>
  <c r="R30" i="146"/>
  <c r="R31" i="146"/>
  <c r="R32" i="146"/>
  <c r="R33" i="146"/>
  <c r="R34" i="146"/>
  <c r="R35" i="146"/>
  <c r="R36" i="146"/>
  <c r="Q3" i="146"/>
  <c r="Q4" i="146"/>
  <c r="Q5" i="146"/>
  <c r="Q6" i="146"/>
  <c r="Q7" i="146"/>
  <c r="Q8" i="146"/>
  <c r="Q9" i="146"/>
  <c r="Q10" i="146"/>
  <c r="Q11" i="146"/>
  <c r="Q12" i="146"/>
  <c r="Q13" i="146"/>
  <c r="Q14" i="146"/>
  <c r="Q15" i="146"/>
  <c r="Q16" i="146"/>
  <c r="Q17" i="146"/>
  <c r="Q18" i="146"/>
  <c r="Q19" i="146"/>
  <c r="Q20" i="146"/>
  <c r="Q21" i="146"/>
  <c r="Q22" i="146"/>
  <c r="Q23" i="146"/>
  <c r="Q24" i="146"/>
  <c r="Q25" i="146"/>
  <c r="Q26" i="146"/>
  <c r="Q27" i="146"/>
  <c r="Q28" i="146"/>
  <c r="Q29" i="146"/>
  <c r="Q30" i="146"/>
  <c r="Q31" i="146"/>
  <c r="Q32" i="146"/>
  <c r="Q33" i="146"/>
  <c r="Q34" i="146"/>
  <c r="Q35" i="146"/>
  <c r="Q36" i="146"/>
  <c r="P3" i="146"/>
  <c r="P4" i="146"/>
  <c r="P5" i="146"/>
  <c r="P6" i="146"/>
  <c r="P7" i="146"/>
  <c r="P8" i="146"/>
  <c r="P9" i="146"/>
  <c r="P10" i="146"/>
  <c r="P11" i="146"/>
  <c r="P12" i="146"/>
  <c r="P13" i="146"/>
  <c r="P14" i="146"/>
  <c r="P15" i="146"/>
  <c r="P16" i="146"/>
  <c r="P17" i="146"/>
  <c r="P18" i="146"/>
  <c r="P19" i="146"/>
  <c r="P20" i="146"/>
  <c r="P21" i="146"/>
  <c r="P22" i="146"/>
  <c r="P23" i="146"/>
  <c r="P24" i="146"/>
  <c r="P25" i="146"/>
  <c r="P26" i="146"/>
  <c r="P27" i="146"/>
  <c r="P28" i="146"/>
  <c r="P29" i="146"/>
  <c r="P30" i="146"/>
  <c r="P31" i="146"/>
  <c r="P32" i="146"/>
  <c r="P33" i="146"/>
  <c r="P34" i="146"/>
  <c r="P35" i="146"/>
  <c r="P36" i="146"/>
  <c r="O3" i="146"/>
  <c r="O4" i="146"/>
  <c r="O5" i="146"/>
  <c r="O6" i="146"/>
  <c r="O7" i="146"/>
  <c r="O8" i="146"/>
  <c r="O9" i="146"/>
  <c r="O10" i="146"/>
  <c r="O11" i="146"/>
  <c r="O12" i="146"/>
  <c r="O13" i="146"/>
  <c r="O14" i="146"/>
  <c r="O15" i="146"/>
  <c r="O16" i="146"/>
  <c r="O17" i="146"/>
  <c r="O18" i="146"/>
  <c r="O19" i="146"/>
  <c r="O20" i="146"/>
  <c r="O21" i="146"/>
  <c r="O22" i="146"/>
  <c r="O23" i="146"/>
  <c r="O24" i="146"/>
  <c r="O25" i="146"/>
  <c r="O26" i="146"/>
  <c r="O27" i="146"/>
  <c r="O28" i="146"/>
  <c r="O29" i="146"/>
  <c r="O30" i="146"/>
  <c r="O31" i="146"/>
  <c r="O32" i="146"/>
  <c r="O33" i="146"/>
  <c r="O34" i="146"/>
  <c r="O35" i="146"/>
  <c r="O36" i="146"/>
  <c r="N3" i="146"/>
  <c r="N4" i="146"/>
  <c r="N5" i="146"/>
  <c r="N6" i="146"/>
  <c r="N7" i="146"/>
  <c r="N8" i="146"/>
  <c r="N9" i="146"/>
  <c r="N10" i="146"/>
  <c r="N11" i="146"/>
  <c r="N12" i="146"/>
  <c r="N13" i="146"/>
  <c r="N14" i="146"/>
  <c r="N15" i="146"/>
  <c r="N16" i="146"/>
  <c r="N17" i="146"/>
  <c r="N18" i="146"/>
  <c r="N19" i="146"/>
  <c r="N20" i="146"/>
  <c r="N21" i="146"/>
  <c r="N22" i="146"/>
  <c r="N23" i="146"/>
  <c r="N24" i="146"/>
  <c r="N25" i="146"/>
  <c r="N26" i="146"/>
  <c r="N27" i="146"/>
  <c r="N28" i="146"/>
  <c r="N29" i="146"/>
  <c r="N30" i="146"/>
  <c r="N31" i="146"/>
  <c r="N32" i="146"/>
  <c r="N33" i="146"/>
  <c r="N34" i="146"/>
  <c r="N35" i="146"/>
  <c r="N36" i="146"/>
  <c r="M3" i="146"/>
  <c r="M4" i="146"/>
  <c r="M5" i="146"/>
  <c r="M6" i="146"/>
  <c r="M7" i="146"/>
  <c r="M8" i="146"/>
  <c r="M9" i="146"/>
  <c r="M10" i="146"/>
  <c r="M11" i="146"/>
  <c r="M12" i="146"/>
  <c r="M13" i="146"/>
  <c r="M14" i="146"/>
  <c r="M15" i="146"/>
  <c r="M16" i="146"/>
  <c r="M17" i="146"/>
  <c r="M18" i="146"/>
  <c r="M19" i="146"/>
  <c r="M20" i="146"/>
  <c r="M21" i="146"/>
  <c r="M22" i="146"/>
  <c r="M23" i="146"/>
  <c r="M24" i="146"/>
  <c r="M25" i="146"/>
  <c r="M26" i="146"/>
  <c r="M27" i="146"/>
  <c r="M28" i="146"/>
  <c r="M29" i="146"/>
  <c r="M30" i="146"/>
  <c r="M31" i="146"/>
  <c r="M32" i="146"/>
  <c r="M33" i="146"/>
  <c r="M34" i="146"/>
  <c r="M35" i="146"/>
  <c r="M36" i="146"/>
  <c r="K3" i="146"/>
  <c r="K4" i="146"/>
  <c r="K5" i="146"/>
  <c r="K6" i="146"/>
  <c r="K7" i="146"/>
  <c r="K8" i="146"/>
  <c r="K9" i="146"/>
  <c r="K10" i="146"/>
  <c r="K11" i="146"/>
  <c r="K12" i="146"/>
  <c r="K13" i="146"/>
  <c r="K14" i="146"/>
  <c r="K15" i="146"/>
  <c r="K16" i="146"/>
  <c r="K17" i="146"/>
  <c r="K18" i="146"/>
  <c r="K19" i="146"/>
  <c r="K20" i="146"/>
  <c r="K21" i="146"/>
  <c r="K22" i="146"/>
  <c r="K23" i="146"/>
  <c r="K24" i="146"/>
  <c r="K25" i="146"/>
  <c r="K26" i="146"/>
  <c r="K27" i="146"/>
  <c r="K28" i="146"/>
  <c r="K29" i="146"/>
  <c r="K30" i="146"/>
  <c r="K31" i="146"/>
  <c r="K32" i="146"/>
  <c r="K33" i="146"/>
  <c r="K34" i="146"/>
  <c r="K35" i="146"/>
  <c r="K36" i="146"/>
  <c r="J3" i="146"/>
  <c r="J4" i="146"/>
  <c r="J5" i="146"/>
  <c r="J6" i="146"/>
  <c r="J7" i="146"/>
  <c r="J8" i="146"/>
  <c r="J9" i="146"/>
  <c r="J10" i="146"/>
  <c r="J11" i="146"/>
  <c r="J12" i="146"/>
  <c r="J13" i="146"/>
  <c r="J14" i="146"/>
  <c r="J15" i="146"/>
  <c r="J16" i="146"/>
  <c r="J17" i="146"/>
  <c r="J18" i="146"/>
  <c r="J19" i="146"/>
  <c r="J20" i="146"/>
  <c r="J21" i="146"/>
  <c r="J22" i="146"/>
  <c r="J23" i="146"/>
  <c r="J24" i="146"/>
  <c r="J25" i="146"/>
  <c r="J26" i="146"/>
  <c r="J27" i="146"/>
  <c r="J28" i="146"/>
  <c r="J29" i="146"/>
  <c r="J30" i="146"/>
  <c r="J31" i="146"/>
  <c r="J32" i="146"/>
  <c r="J33" i="146"/>
  <c r="J34" i="146"/>
  <c r="J35" i="146"/>
  <c r="J36" i="146"/>
  <c r="I3" i="146"/>
  <c r="I4" i="146"/>
  <c r="I5" i="146"/>
  <c r="I6" i="146"/>
  <c r="I7" i="146"/>
  <c r="I8" i="146"/>
  <c r="I9" i="146"/>
  <c r="I10" i="146"/>
  <c r="I11" i="146"/>
  <c r="I12" i="146"/>
  <c r="I13" i="146"/>
  <c r="I14" i="146"/>
  <c r="I15" i="146"/>
  <c r="I16" i="146"/>
  <c r="I17" i="146"/>
  <c r="I18" i="146"/>
  <c r="I19" i="146"/>
  <c r="I20" i="146"/>
  <c r="I21" i="146"/>
  <c r="I22" i="146"/>
  <c r="I23" i="146"/>
  <c r="I24" i="146"/>
  <c r="I25" i="146"/>
  <c r="I26" i="146"/>
  <c r="I27" i="146"/>
  <c r="I28" i="146"/>
  <c r="I29" i="146"/>
  <c r="I30" i="146"/>
  <c r="I31" i="146"/>
  <c r="I32" i="146"/>
  <c r="I33" i="146"/>
  <c r="I34" i="146"/>
  <c r="I35" i="146"/>
  <c r="I36" i="146"/>
  <c r="I37" i="128"/>
  <c r="R4" i="134"/>
  <c r="I5" i="128"/>
  <c r="I6" i="128"/>
  <c r="I7" i="128"/>
  <c r="I8" i="128"/>
  <c r="I9" i="128"/>
  <c r="I10" i="128"/>
  <c r="I11" i="128"/>
  <c r="I12" i="128"/>
  <c r="I13" i="128"/>
  <c r="I14" i="128"/>
  <c r="I15" i="128"/>
  <c r="I16" i="128"/>
  <c r="I17" i="128"/>
  <c r="I18" i="128"/>
  <c r="I19" i="128"/>
  <c r="I20" i="128"/>
  <c r="I21" i="128"/>
  <c r="I22" i="128"/>
  <c r="I23" i="128"/>
  <c r="I24" i="128"/>
  <c r="I25" i="128"/>
  <c r="I26" i="128"/>
  <c r="I27" i="128"/>
  <c r="I28" i="128"/>
  <c r="I29" i="128"/>
  <c r="I30" i="128"/>
  <c r="I31" i="128"/>
  <c r="I32" i="128"/>
  <c r="I33" i="128"/>
  <c r="I34" i="128"/>
  <c r="I35" i="128"/>
  <c r="I36" i="128"/>
  <c r="I4" i="128"/>
  <c r="X5" i="142"/>
  <c r="X6" i="142"/>
  <c r="X7" i="142"/>
  <c r="X8" i="142"/>
  <c r="X9" i="142"/>
  <c r="X10" i="142"/>
  <c r="X11" i="142"/>
  <c r="X12" i="142"/>
  <c r="X13" i="142"/>
  <c r="X14" i="142"/>
  <c r="X15" i="142"/>
  <c r="X16" i="142"/>
  <c r="X17" i="142"/>
  <c r="X18" i="142"/>
  <c r="X19" i="142"/>
  <c r="X20" i="142"/>
  <c r="X21" i="142"/>
  <c r="X22" i="142"/>
  <c r="X23" i="142"/>
  <c r="X24" i="142"/>
  <c r="X25" i="142"/>
  <c r="X26" i="142"/>
  <c r="X27" i="142"/>
  <c r="X28" i="142"/>
  <c r="X29" i="142"/>
  <c r="X30" i="142"/>
  <c r="X31" i="142"/>
  <c r="X32" i="142"/>
  <c r="X33" i="142"/>
  <c r="X34" i="142"/>
  <c r="X35" i="142"/>
  <c r="X36" i="142"/>
  <c r="X37" i="142"/>
  <c r="M5" i="128"/>
  <c r="W5" i="142" s="1"/>
  <c r="M6" i="128"/>
  <c r="W6" i="142" s="1"/>
  <c r="M7" i="128"/>
  <c r="W7" i="142" s="1"/>
  <c r="M8" i="128"/>
  <c r="W8" i="142" s="1"/>
  <c r="M9" i="128"/>
  <c r="W9" i="142" s="1"/>
  <c r="M10" i="128"/>
  <c r="W10" i="142" s="1"/>
  <c r="M11" i="128"/>
  <c r="W11" i="142" s="1"/>
  <c r="M12" i="128"/>
  <c r="W12" i="142" s="1"/>
  <c r="M13" i="128"/>
  <c r="W13" i="142" s="1"/>
  <c r="M14" i="128"/>
  <c r="W14" i="142" s="1"/>
  <c r="M15" i="128"/>
  <c r="W15" i="142" s="1"/>
  <c r="M16" i="128"/>
  <c r="W16" i="142" s="1"/>
  <c r="M17" i="128"/>
  <c r="W17" i="142" s="1"/>
  <c r="M18" i="128"/>
  <c r="W18" i="142" s="1"/>
  <c r="M19" i="128"/>
  <c r="W19" i="142" s="1"/>
  <c r="M20" i="128"/>
  <c r="W20" i="142" s="1"/>
  <c r="M21" i="128"/>
  <c r="W21" i="142" s="1"/>
  <c r="M22" i="128"/>
  <c r="W22" i="142" s="1"/>
  <c r="M23" i="128"/>
  <c r="W23" i="142" s="1"/>
  <c r="M24" i="128"/>
  <c r="W24" i="142" s="1"/>
  <c r="M25" i="128"/>
  <c r="W25" i="142" s="1"/>
  <c r="M26" i="128"/>
  <c r="W26" i="142" s="1"/>
  <c r="M27" i="128"/>
  <c r="W27" i="142" s="1"/>
  <c r="M28" i="128"/>
  <c r="W28" i="142" s="1"/>
  <c r="M29" i="128"/>
  <c r="W29" i="142" s="1"/>
  <c r="M30" i="128"/>
  <c r="W30" i="142" s="1"/>
  <c r="M31" i="128"/>
  <c r="W31" i="142" s="1"/>
  <c r="M32" i="128"/>
  <c r="W32" i="142" s="1"/>
  <c r="M33" i="128"/>
  <c r="W33" i="142" s="1"/>
  <c r="M34" i="128"/>
  <c r="W34" i="142" s="1"/>
  <c r="M35" i="128"/>
  <c r="W35" i="142" s="1"/>
  <c r="M36" i="128"/>
  <c r="W36" i="142" s="1"/>
  <c r="M37" i="128"/>
  <c r="W37" i="142" s="1"/>
  <c r="M4" i="128"/>
  <c r="W4" i="142" s="1"/>
  <c r="J39" i="144"/>
  <c r="J38" i="144"/>
  <c r="N37" i="144"/>
  <c r="N36" i="144"/>
  <c r="N35" i="144"/>
  <c r="N34" i="144"/>
  <c r="N33" i="144"/>
  <c r="N32" i="144"/>
  <c r="N31" i="144"/>
  <c r="N30" i="144"/>
  <c r="N29" i="144"/>
  <c r="N28" i="144"/>
  <c r="N27" i="144"/>
  <c r="N26" i="144"/>
  <c r="N25" i="144"/>
  <c r="N24" i="144"/>
  <c r="N23" i="144"/>
  <c r="N22" i="144"/>
  <c r="N21" i="144"/>
  <c r="N20" i="144"/>
  <c r="N19" i="144"/>
  <c r="N18" i="144"/>
  <c r="N17" i="144"/>
  <c r="N16" i="144"/>
  <c r="N15" i="144"/>
  <c r="N14" i="144"/>
  <c r="N13" i="144"/>
  <c r="N12" i="144"/>
  <c r="N11" i="144"/>
  <c r="N10" i="144"/>
  <c r="N9" i="144"/>
  <c r="N8" i="144"/>
  <c r="N7" i="144"/>
  <c r="N6" i="144"/>
  <c r="N5" i="144"/>
  <c r="N4" i="144"/>
  <c r="J39" i="138"/>
  <c r="J38" i="138"/>
  <c r="N37" i="138"/>
  <c r="N36" i="138"/>
  <c r="N35" i="138"/>
  <c r="N34" i="138"/>
  <c r="N33" i="138"/>
  <c r="N32" i="138"/>
  <c r="N31" i="138"/>
  <c r="N30" i="138"/>
  <c r="N29" i="138"/>
  <c r="N28" i="138"/>
  <c r="N27" i="138"/>
  <c r="N26" i="138"/>
  <c r="N25" i="138"/>
  <c r="N24" i="138"/>
  <c r="N23" i="138"/>
  <c r="N22" i="138"/>
  <c r="N21" i="138"/>
  <c r="N20" i="138"/>
  <c r="N19" i="138"/>
  <c r="N18" i="138"/>
  <c r="N17" i="138"/>
  <c r="N16" i="138"/>
  <c r="N15" i="138"/>
  <c r="N14" i="138"/>
  <c r="N13" i="138"/>
  <c r="N12" i="138"/>
  <c r="N11" i="138"/>
  <c r="N10" i="138"/>
  <c r="N9" i="138"/>
  <c r="N8" i="138"/>
  <c r="N7" i="138"/>
  <c r="N6" i="138"/>
  <c r="N5" i="138"/>
  <c r="N4" i="138"/>
  <c r="J39" i="137"/>
  <c r="J38" i="137"/>
  <c r="N37" i="137"/>
  <c r="S36" i="146" s="1"/>
  <c r="N36" i="137"/>
  <c r="S35" i="146" s="1"/>
  <c r="N35" i="137"/>
  <c r="S34" i="146" s="1"/>
  <c r="N34" i="137"/>
  <c r="S33" i="146" s="1"/>
  <c r="N33" i="137"/>
  <c r="S32" i="146" s="1"/>
  <c r="N32" i="137"/>
  <c r="S31" i="146" s="1"/>
  <c r="N31" i="137"/>
  <c r="S30" i="146" s="1"/>
  <c r="N30" i="137"/>
  <c r="S29" i="146" s="1"/>
  <c r="N29" i="137"/>
  <c r="S28" i="146" s="1"/>
  <c r="N28" i="137"/>
  <c r="S27" i="146" s="1"/>
  <c r="N27" i="137"/>
  <c r="S26" i="146" s="1"/>
  <c r="N26" i="137"/>
  <c r="S25" i="146" s="1"/>
  <c r="N25" i="137"/>
  <c r="S24" i="146" s="1"/>
  <c r="N24" i="137"/>
  <c r="S23" i="146" s="1"/>
  <c r="N23" i="137"/>
  <c r="S22" i="146" s="1"/>
  <c r="N22" i="137"/>
  <c r="S21" i="146" s="1"/>
  <c r="N21" i="137"/>
  <c r="S20" i="146" s="1"/>
  <c r="N20" i="137"/>
  <c r="S19" i="146" s="1"/>
  <c r="N19" i="137"/>
  <c r="S18" i="146" s="1"/>
  <c r="N18" i="137"/>
  <c r="S17" i="146" s="1"/>
  <c r="N17" i="137"/>
  <c r="S16" i="146" s="1"/>
  <c r="N16" i="137"/>
  <c r="S15" i="146" s="1"/>
  <c r="N15" i="137"/>
  <c r="S14" i="146" s="1"/>
  <c r="N14" i="137"/>
  <c r="S13" i="146" s="1"/>
  <c r="N13" i="137"/>
  <c r="S12" i="146" s="1"/>
  <c r="N12" i="137"/>
  <c r="S11" i="146" s="1"/>
  <c r="N11" i="137"/>
  <c r="S10" i="146" s="1"/>
  <c r="N10" i="137"/>
  <c r="S9" i="146" s="1"/>
  <c r="N9" i="137"/>
  <c r="S8" i="146" s="1"/>
  <c r="N8" i="137"/>
  <c r="S7" i="146" s="1"/>
  <c r="N7" i="137"/>
  <c r="S6" i="146" s="1"/>
  <c r="N6" i="137"/>
  <c r="S5" i="146" s="1"/>
  <c r="N5" i="137"/>
  <c r="S4" i="146" s="1"/>
  <c r="N4" i="137"/>
  <c r="S3" i="146" s="1"/>
  <c r="J39" i="129"/>
  <c r="J38" i="129"/>
  <c r="N37" i="129"/>
  <c r="N36" i="129"/>
  <c r="N35" i="129"/>
  <c r="N34" i="129"/>
  <c r="N33" i="129"/>
  <c r="N32" i="129"/>
  <c r="N31" i="129"/>
  <c r="N30" i="129"/>
  <c r="N29" i="129"/>
  <c r="N28" i="129"/>
  <c r="N27" i="129"/>
  <c r="N26" i="129"/>
  <c r="N25" i="129"/>
  <c r="N24" i="129"/>
  <c r="N23" i="129"/>
  <c r="N22" i="129"/>
  <c r="N21" i="129"/>
  <c r="N20" i="129"/>
  <c r="N19" i="129"/>
  <c r="N18" i="129"/>
  <c r="N17" i="129"/>
  <c r="N16" i="129"/>
  <c r="N15" i="129"/>
  <c r="N14" i="129"/>
  <c r="N13" i="129"/>
  <c r="N12" i="129"/>
  <c r="N11" i="129"/>
  <c r="N10" i="129"/>
  <c r="N9" i="129"/>
  <c r="N8" i="129"/>
  <c r="N7" i="129"/>
  <c r="N6" i="129"/>
  <c r="N5" i="129"/>
  <c r="N4" i="129"/>
  <c r="J39" i="143"/>
  <c r="J38" i="143"/>
  <c r="N37" i="143"/>
  <c r="N36" i="143"/>
  <c r="N35" i="143"/>
  <c r="N34" i="143"/>
  <c r="N33" i="143"/>
  <c r="N32" i="143"/>
  <c r="N31" i="143"/>
  <c r="N30" i="143"/>
  <c r="N29" i="143"/>
  <c r="N28" i="143"/>
  <c r="N27" i="143"/>
  <c r="N26" i="143"/>
  <c r="N25" i="143"/>
  <c r="N24" i="143"/>
  <c r="N23" i="143"/>
  <c r="N22" i="143"/>
  <c r="N21" i="143"/>
  <c r="N20" i="143"/>
  <c r="N19" i="143"/>
  <c r="N18" i="143"/>
  <c r="N17" i="143"/>
  <c r="N16" i="143"/>
  <c r="N15" i="143"/>
  <c r="N14" i="143"/>
  <c r="N13" i="143"/>
  <c r="N12" i="143"/>
  <c r="N11" i="143"/>
  <c r="N10" i="143"/>
  <c r="N9" i="143"/>
  <c r="N8" i="143"/>
  <c r="N7" i="143"/>
  <c r="N6" i="143"/>
  <c r="N5" i="143"/>
  <c r="N4" i="143"/>
  <c r="J39" i="136"/>
  <c r="J38" i="136"/>
  <c r="N37" i="136"/>
  <c r="N36" i="136"/>
  <c r="N35" i="136"/>
  <c r="N34" i="136"/>
  <c r="N33" i="136"/>
  <c r="N32" i="136"/>
  <c r="N31" i="136"/>
  <c r="N30" i="136"/>
  <c r="N29" i="136"/>
  <c r="N28" i="136"/>
  <c r="N27" i="136"/>
  <c r="N26" i="136"/>
  <c r="N25" i="136"/>
  <c r="N24" i="136"/>
  <c r="N23" i="136"/>
  <c r="N22" i="136"/>
  <c r="N21" i="136"/>
  <c r="N20" i="136"/>
  <c r="N19" i="136"/>
  <c r="N18" i="136"/>
  <c r="N17" i="136"/>
  <c r="N16" i="136"/>
  <c r="N15" i="136"/>
  <c r="N14" i="136"/>
  <c r="N13" i="136"/>
  <c r="N12" i="136"/>
  <c r="N11" i="136"/>
  <c r="N10" i="136"/>
  <c r="N9" i="136"/>
  <c r="N8" i="136"/>
  <c r="N7" i="136"/>
  <c r="N6" i="136"/>
  <c r="N5" i="136"/>
  <c r="N4" i="136"/>
  <c r="J39" i="139"/>
  <c r="J38" i="139"/>
  <c r="N37" i="139"/>
  <c r="N36" i="139"/>
  <c r="N35" i="139"/>
  <c r="N34" i="139"/>
  <c r="N33" i="139"/>
  <c r="N32" i="139"/>
  <c r="N31" i="139"/>
  <c r="N30" i="139"/>
  <c r="N29" i="139"/>
  <c r="N28" i="139"/>
  <c r="N27" i="139"/>
  <c r="N26" i="139"/>
  <c r="N25" i="139"/>
  <c r="N24" i="139"/>
  <c r="N23" i="139"/>
  <c r="N22" i="139"/>
  <c r="N21" i="139"/>
  <c r="N20" i="139"/>
  <c r="N19" i="139"/>
  <c r="N18" i="139"/>
  <c r="N17" i="139"/>
  <c r="N16" i="139"/>
  <c r="N15" i="139"/>
  <c r="N14" i="139"/>
  <c r="N13" i="139"/>
  <c r="N12" i="139"/>
  <c r="N11" i="139"/>
  <c r="N10" i="139"/>
  <c r="N9" i="139"/>
  <c r="N8" i="139"/>
  <c r="N7" i="139"/>
  <c r="N6" i="139"/>
  <c r="N5" i="139"/>
  <c r="N4" i="139"/>
  <c r="J39" i="140"/>
  <c r="J38" i="140"/>
  <c r="N37" i="140"/>
  <c r="N36" i="140"/>
  <c r="N35" i="140"/>
  <c r="N34" i="140"/>
  <c r="N33" i="140"/>
  <c r="N32" i="140"/>
  <c r="N31" i="140"/>
  <c r="N30" i="140"/>
  <c r="N29" i="140"/>
  <c r="N28" i="140"/>
  <c r="N27" i="140"/>
  <c r="N26" i="140"/>
  <c r="N25" i="140"/>
  <c r="N24" i="140"/>
  <c r="N23" i="140"/>
  <c r="N22" i="140"/>
  <c r="N21" i="140"/>
  <c r="N20" i="140"/>
  <c r="N19" i="140"/>
  <c r="N18" i="140"/>
  <c r="N17" i="140"/>
  <c r="N16" i="140"/>
  <c r="N15" i="140"/>
  <c r="N14" i="140"/>
  <c r="N13" i="140"/>
  <c r="N12" i="140"/>
  <c r="N11" i="140"/>
  <c r="N10" i="140"/>
  <c r="N9" i="140"/>
  <c r="N8" i="140"/>
  <c r="N7" i="140"/>
  <c r="N6" i="140"/>
  <c r="N5" i="140"/>
  <c r="N4" i="140"/>
  <c r="J39" i="135"/>
  <c r="J38" i="135"/>
  <c r="N37" i="135"/>
  <c r="N36" i="135"/>
  <c r="N35" i="135"/>
  <c r="N34" i="135"/>
  <c r="N33" i="135"/>
  <c r="N32" i="135"/>
  <c r="N31" i="135"/>
  <c r="N30" i="135"/>
  <c r="N29" i="135"/>
  <c r="N28" i="135"/>
  <c r="N27" i="135"/>
  <c r="N26" i="135"/>
  <c r="N25" i="135"/>
  <c r="N24" i="135"/>
  <c r="N23" i="135"/>
  <c r="N22" i="135"/>
  <c r="N21" i="135"/>
  <c r="N20" i="135"/>
  <c r="N19" i="135"/>
  <c r="N18" i="135"/>
  <c r="N17" i="135"/>
  <c r="N16" i="135"/>
  <c r="N15" i="135"/>
  <c r="N14" i="135"/>
  <c r="N13" i="135"/>
  <c r="N12" i="135"/>
  <c r="N11" i="135"/>
  <c r="N10" i="135"/>
  <c r="N9" i="135"/>
  <c r="N8" i="135"/>
  <c r="N7" i="135"/>
  <c r="N6" i="135"/>
  <c r="N5" i="135"/>
  <c r="N4" i="135"/>
  <c r="J39" i="121"/>
  <c r="J38" i="121"/>
  <c r="N37" i="121"/>
  <c r="L36" i="146" s="1"/>
  <c r="N36" i="121"/>
  <c r="L35" i="146" s="1"/>
  <c r="N35" i="121"/>
  <c r="L34" i="146" s="1"/>
  <c r="N34" i="121"/>
  <c r="L33" i="146" s="1"/>
  <c r="N33" i="121"/>
  <c r="L32" i="146" s="1"/>
  <c r="N32" i="121"/>
  <c r="L31" i="146" s="1"/>
  <c r="N31" i="121"/>
  <c r="L30" i="146" s="1"/>
  <c r="N30" i="121"/>
  <c r="L29" i="146" s="1"/>
  <c r="N29" i="121"/>
  <c r="L28" i="146" s="1"/>
  <c r="N28" i="121"/>
  <c r="L27" i="146" s="1"/>
  <c r="N27" i="121"/>
  <c r="L26" i="146" s="1"/>
  <c r="N26" i="121"/>
  <c r="L25" i="146" s="1"/>
  <c r="N25" i="121"/>
  <c r="L24" i="146" s="1"/>
  <c r="N24" i="121"/>
  <c r="L23" i="146" s="1"/>
  <c r="N23" i="121"/>
  <c r="L22" i="146" s="1"/>
  <c r="N22" i="121"/>
  <c r="L21" i="146" s="1"/>
  <c r="N21" i="121"/>
  <c r="L20" i="146" s="1"/>
  <c r="N20" i="121"/>
  <c r="L19" i="146" s="1"/>
  <c r="N19" i="121"/>
  <c r="L18" i="146" s="1"/>
  <c r="N18" i="121"/>
  <c r="L17" i="146" s="1"/>
  <c r="N17" i="121"/>
  <c r="L16" i="146" s="1"/>
  <c r="N16" i="121"/>
  <c r="L15" i="146" s="1"/>
  <c r="N15" i="121"/>
  <c r="L14" i="146" s="1"/>
  <c r="N14" i="121"/>
  <c r="L13" i="146" s="1"/>
  <c r="N13" i="121"/>
  <c r="L12" i="146" s="1"/>
  <c r="N12" i="121"/>
  <c r="L11" i="146" s="1"/>
  <c r="N11" i="121"/>
  <c r="L10" i="146" s="1"/>
  <c r="N10" i="121"/>
  <c r="L9" i="146" s="1"/>
  <c r="N9" i="121"/>
  <c r="L8" i="146" s="1"/>
  <c r="N8" i="121"/>
  <c r="L7" i="146" s="1"/>
  <c r="N7" i="121"/>
  <c r="L6" i="146" s="1"/>
  <c r="N6" i="121"/>
  <c r="L5" i="146" s="1"/>
  <c r="N5" i="121"/>
  <c r="L4" i="146" s="1"/>
  <c r="N4" i="121"/>
  <c r="L3" i="146" s="1"/>
  <c r="N37" i="134"/>
  <c r="N36" i="134"/>
  <c r="N35" i="134"/>
  <c r="N34" i="134"/>
  <c r="N33" i="134"/>
  <c r="N32" i="134"/>
  <c r="N31" i="134"/>
  <c r="N30" i="134"/>
  <c r="N29" i="134"/>
  <c r="N28" i="134"/>
  <c r="N27" i="134"/>
  <c r="N26" i="134"/>
  <c r="N25" i="134"/>
  <c r="N24" i="134"/>
  <c r="N23" i="134"/>
  <c r="N22" i="134"/>
  <c r="N21" i="134"/>
  <c r="N20" i="134"/>
  <c r="N19" i="134"/>
  <c r="N18" i="134"/>
  <c r="N17" i="134"/>
  <c r="N16" i="134"/>
  <c r="N15" i="134"/>
  <c r="N14" i="134"/>
  <c r="N13" i="134"/>
  <c r="N12" i="134"/>
  <c r="N11" i="134"/>
  <c r="N10" i="134"/>
  <c r="N9" i="134"/>
  <c r="N8" i="134"/>
  <c r="N7" i="134"/>
  <c r="N6" i="134"/>
  <c r="N5" i="134"/>
  <c r="N4" i="134"/>
  <c r="J39" i="113"/>
  <c r="N37" i="113"/>
  <c r="N36" i="113"/>
  <c r="N35" i="113"/>
  <c r="N34" i="113"/>
  <c r="N33" i="113"/>
  <c r="N32" i="113"/>
  <c r="N31" i="113"/>
  <c r="N30" i="113"/>
  <c r="N29" i="113"/>
  <c r="N28" i="113"/>
  <c r="N27" i="113"/>
  <c r="N26" i="113"/>
  <c r="N25" i="113"/>
  <c r="N24" i="113"/>
  <c r="N23" i="113"/>
  <c r="N22" i="113"/>
  <c r="N21" i="113"/>
  <c r="N20" i="113"/>
  <c r="N19" i="113"/>
  <c r="N18" i="113"/>
  <c r="N17" i="113"/>
  <c r="N16" i="113"/>
  <c r="N15" i="113"/>
  <c r="N14" i="113"/>
  <c r="N13" i="113"/>
  <c r="N12" i="113"/>
  <c r="N11" i="113"/>
  <c r="N10" i="113"/>
  <c r="N9" i="113"/>
  <c r="N8" i="113"/>
  <c r="N7" i="113"/>
  <c r="N6" i="113"/>
  <c r="N5" i="113"/>
  <c r="N4" i="113"/>
  <c r="J39" i="141"/>
  <c r="J38" i="141"/>
  <c r="N37" i="141"/>
  <c r="N36" i="141"/>
  <c r="N35" i="141"/>
  <c r="N34" i="141"/>
  <c r="N33" i="141"/>
  <c r="N32" i="141"/>
  <c r="N31" i="141"/>
  <c r="N30" i="141"/>
  <c r="N29" i="141"/>
  <c r="N28" i="141"/>
  <c r="N27" i="141"/>
  <c r="N26" i="141"/>
  <c r="N25" i="141"/>
  <c r="N24" i="141"/>
  <c r="N23" i="141"/>
  <c r="N22" i="141"/>
  <c r="N21" i="141"/>
  <c r="N20" i="141"/>
  <c r="N19" i="141"/>
  <c r="N18" i="141"/>
  <c r="N17" i="141"/>
  <c r="N16" i="141"/>
  <c r="N15" i="141"/>
  <c r="N14" i="141"/>
  <c r="N13" i="141"/>
  <c r="N12" i="141"/>
  <c r="N11" i="141"/>
  <c r="N10" i="141"/>
  <c r="N9" i="141"/>
  <c r="N8" i="141"/>
  <c r="N7" i="141"/>
  <c r="N6" i="141"/>
  <c r="N5" i="141"/>
  <c r="N4" i="141"/>
  <c r="J38" i="145"/>
  <c r="I38" i="128" l="1"/>
  <c r="Y3" i="146"/>
  <c r="K5" i="145"/>
  <c r="K6" i="145"/>
  <c r="K7" i="145"/>
  <c r="K8" i="145"/>
  <c r="K9" i="145"/>
  <c r="K10" i="145"/>
  <c r="K11" i="145"/>
  <c r="K12" i="145"/>
  <c r="K13" i="145"/>
  <c r="K14" i="145"/>
  <c r="K15" i="145"/>
  <c r="K16" i="145"/>
  <c r="K17" i="145"/>
  <c r="K18" i="145"/>
  <c r="K19" i="145"/>
  <c r="K20" i="145"/>
  <c r="K21" i="145"/>
  <c r="K22" i="145"/>
  <c r="K23" i="145"/>
  <c r="K24" i="145"/>
  <c r="K25" i="145"/>
  <c r="K26" i="145"/>
  <c r="K27" i="145"/>
  <c r="K28" i="145"/>
  <c r="K29" i="145"/>
  <c r="K30" i="145"/>
  <c r="K31" i="145"/>
  <c r="K32" i="145"/>
  <c r="K33" i="145"/>
  <c r="K34" i="145"/>
  <c r="K35" i="145"/>
  <c r="K36" i="145"/>
  <c r="J36" i="128" s="1"/>
  <c r="K37" i="145"/>
  <c r="J37" i="128" s="1"/>
  <c r="J39" i="145"/>
  <c r="K39" i="145" l="1"/>
  <c r="AX13" i="146"/>
  <c r="AX30" i="146"/>
  <c r="N5" i="145"/>
  <c r="N6" i="145"/>
  <c r="N7" i="145"/>
  <c r="N8" i="145"/>
  <c r="N9" i="145"/>
  <c r="N10" i="145"/>
  <c r="N11" i="145"/>
  <c r="N12" i="145"/>
  <c r="N13" i="145"/>
  <c r="N14" i="145"/>
  <c r="N15" i="145"/>
  <c r="N16" i="145"/>
  <c r="N17" i="145"/>
  <c r="N18" i="145"/>
  <c r="N19" i="145"/>
  <c r="N20" i="145"/>
  <c r="N21" i="145"/>
  <c r="N22" i="145"/>
  <c r="N23" i="145"/>
  <c r="N24" i="145"/>
  <c r="N25" i="145"/>
  <c r="N26" i="145"/>
  <c r="N27" i="145"/>
  <c r="N28" i="145"/>
  <c r="N29" i="145"/>
  <c r="N30" i="145"/>
  <c r="N31" i="145"/>
  <c r="N32" i="145"/>
  <c r="N33" i="145"/>
  <c r="N34" i="145"/>
  <c r="N35" i="145"/>
  <c r="N36" i="145"/>
  <c r="N37" i="145"/>
  <c r="L5" i="145"/>
  <c r="AX4" i="146" s="1"/>
  <c r="L6" i="145"/>
  <c r="AX5" i="146" s="1"/>
  <c r="L7" i="145"/>
  <c r="L8" i="145"/>
  <c r="AX7" i="146" s="1"/>
  <c r="L9" i="145"/>
  <c r="AX8" i="146" s="1"/>
  <c r="L10" i="145"/>
  <c r="AX9" i="146" s="1"/>
  <c r="L11" i="145"/>
  <c r="AX10" i="146" s="1"/>
  <c r="L12" i="145"/>
  <c r="AX11" i="146" s="1"/>
  <c r="L13" i="145"/>
  <c r="AX12" i="146" s="1"/>
  <c r="L14" i="145"/>
  <c r="R14" i="145" s="1"/>
  <c r="V13" i="146" s="1"/>
  <c r="L15" i="145"/>
  <c r="AX14" i="146" s="1"/>
  <c r="L16" i="145"/>
  <c r="AX15" i="146" s="1"/>
  <c r="L17" i="145"/>
  <c r="AX16" i="146" s="1"/>
  <c r="L18" i="145"/>
  <c r="AX17" i="146" s="1"/>
  <c r="L19" i="145"/>
  <c r="AX18" i="146" s="1"/>
  <c r="L20" i="145"/>
  <c r="AX19" i="146" s="1"/>
  <c r="L21" i="145"/>
  <c r="AX20" i="146" s="1"/>
  <c r="L22" i="145"/>
  <c r="AX21" i="146" s="1"/>
  <c r="L23" i="145"/>
  <c r="AX22" i="146" s="1"/>
  <c r="L24" i="145"/>
  <c r="R24" i="145" s="1"/>
  <c r="V23" i="146" s="1"/>
  <c r="L25" i="145"/>
  <c r="L26" i="145"/>
  <c r="R26" i="145" s="1"/>
  <c r="V25" i="146" s="1"/>
  <c r="L27" i="145"/>
  <c r="AX26" i="146" s="1"/>
  <c r="L28" i="145"/>
  <c r="AX27" i="146" s="1"/>
  <c r="L29" i="145"/>
  <c r="AX28" i="146" s="1"/>
  <c r="L30" i="145"/>
  <c r="AX29" i="146" s="1"/>
  <c r="L31" i="145"/>
  <c r="L32" i="145"/>
  <c r="AX31" i="146" s="1"/>
  <c r="L33" i="145"/>
  <c r="AX32" i="146" s="1"/>
  <c r="L34" i="145"/>
  <c r="AX33" i="146" s="1"/>
  <c r="L35" i="145"/>
  <c r="AX34" i="146" s="1"/>
  <c r="L36" i="145"/>
  <c r="L37" i="145"/>
  <c r="K37" i="128" s="1"/>
  <c r="B36" i="146" s="1"/>
  <c r="AX3" i="146"/>
  <c r="AX25" i="146" l="1"/>
  <c r="AX23" i="146"/>
  <c r="R36" i="145"/>
  <c r="V35" i="146" s="1"/>
  <c r="K36" i="128"/>
  <c r="B35" i="146" s="1"/>
  <c r="AX35" i="146"/>
  <c r="L39" i="145"/>
  <c r="R12" i="145"/>
  <c r="V11" i="146" s="1"/>
  <c r="R37" i="145"/>
  <c r="V36" i="146" s="1"/>
  <c r="AX24" i="146"/>
  <c r="R25" i="145"/>
  <c r="V24" i="146" s="1"/>
  <c r="AX36" i="146"/>
  <c r="R13" i="145"/>
  <c r="V12" i="146" s="1"/>
  <c r="R30" i="145"/>
  <c r="V29" i="146" s="1"/>
  <c r="R18" i="145"/>
  <c r="V17" i="146" s="1"/>
  <c r="R6" i="145"/>
  <c r="V5" i="146" s="1"/>
  <c r="AX6" i="146"/>
  <c r="R29" i="145"/>
  <c r="V28" i="146" s="1"/>
  <c r="R17" i="145"/>
  <c r="V16" i="146" s="1"/>
  <c r="R5" i="145"/>
  <c r="R28" i="145"/>
  <c r="V27" i="146" s="1"/>
  <c r="R16" i="145"/>
  <c r="V15" i="146" s="1"/>
  <c r="R27" i="145"/>
  <c r="V26" i="146" s="1"/>
  <c r="R15" i="145"/>
  <c r="V14" i="146" s="1"/>
  <c r="R35" i="145"/>
  <c r="V34" i="146" s="1"/>
  <c r="R23" i="145"/>
  <c r="V22" i="146" s="1"/>
  <c r="R11" i="145"/>
  <c r="V10" i="146" s="1"/>
  <c r="R34" i="145"/>
  <c r="V33" i="146" s="1"/>
  <c r="R22" i="145"/>
  <c r="V21" i="146" s="1"/>
  <c r="R10" i="145"/>
  <c r="V9" i="146" s="1"/>
  <c r="R33" i="145"/>
  <c r="V32" i="146" s="1"/>
  <c r="R21" i="145"/>
  <c r="V20" i="146" s="1"/>
  <c r="R9" i="145"/>
  <c r="V8" i="146" s="1"/>
  <c r="R32" i="145"/>
  <c r="V31" i="146" s="1"/>
  <c r="R20" i="145"/>
  <c r="V19" i="146" s="1"/>
  <c r="R8" i="145"/>
  <c r="V7" i="146" s="1"/>
  <c r="R31" i="145"/>
  <c r="V30" i="146" s="1"/>
  <c r="R19" i="145"/>
  <c r="V18" i="146" s="1"/>
  <c r="R7" i="145"/>
  <c r="V6" i="146" s="1"/>
  <c r="H7" i="146"/>
  <c r="H9" i="146"/>
  <c r="H10" i="146"/>
  <c r="H12" i="146"/>
  <c r="H13" i="146"/>
  <c r="H16" i="146"/>
  <c r="H17" i="146"/>
  <c r="H19" i="146"/>
  <c r="H20" i="146"/>
  <c r="H22" i="146"/>
  <c r="H23" i="146"/>
  <c r="H25" i="146"/>
  <c r="H26" i="146"/>
  <c r="H28" i="146"/>
  <c r="H29" i="146"/>
  <c r="H31" i="146"/>
  <c r="H32" i="146"/>
  <c r="H34" i="146"/>
  <c r="H35" i="146"/>
  <c r="H3" i="146"/>
  <c r="Q5" i="128"/>
  <c r="Q6" i="128"/>
  <c r="Q7" i="128"/>
  <c r="Q8" i="128"/>
  <c r="Q9" i="128"/>
  <c r="Q10" i="128"/>
  <c r="Q11" i="128"/>
  <c r="Q12" i="128"/>
  <c r="Q13" i="128"/>
  <c r="Q14" i="128"/>
  <c r="Q15" i="128"/>
  <c r="Q16" i="128"/>
  <c r="Q17" i="128"/>
  <c r="Q18" i="128"/>
  <c r="Q19" i="128"/>
  <c r="Q20" i="128"/>
  <c r="Q21" i="128"/>
  <c r="Q22" i="128"/>
  <c r="Q23" i="128"/>
  <c r="Q24" i="128"/>
  <c r="Q25" i="128"/>
  <c r="Q26" i="128"/>
  <c r="Q27" i="128"/>
  <c r="Q28" i="128"/>
  <c r="Q29" i="128"/>
  <c r="Q30" i="128"/>
  <c r="Q31" i="128"/>
  <c r="Q32" i="128"/>
  <c r="Q33" i="128"/>
  <c r="Q34" i="128"/>
  <c r="Q35" i="128"/>
  <c r="Q36" i="128"/>
  <c r="Q37" i="128"/>
  <c r="Q4" i="128"/>
  <c r="H4" i="146"/>
  <c r="H5" i="146"/>
  <c r="H6" i="146"/>
  <c r="H8" i="146"/>
  <c r="H11" i="146"/>
  <c r="H14" i="146"/>
  <c r="H15" i="146"/>
  <c r="H18" i="146"/>
  <c r="H21" i="146"/>
  <c r="H24" i="146"/>
  <c r="H27" i="146"/>
  <c r="H30" i="146"/>
  <c r="H33" i="146"/>
  <c r="H36" i="146"/>
  <c r="R38" i="145" l="1"/>
  <c r="S5" i="145"/>
  <c r="V4" i="146"/>
  <c r="Q38" i="128"/>
  <c r="AJ3" i="146" l="1"/>
  <c r="V3" i="146"/>
  <c r="AJ34" i="146"/>
  <c r="AJ28" i="146"/>
  <c r="AJ22" i="146"/>
  <c r="AJ16" i="146"/>
  <c r="AJ10" i="146"/>
  <c r="AJ4" i="146"/>
  <c r="AJ33" i="146"/>
  <c r="AJ27" i="146"/>
  <c r="AJ21" i="146"/>
  <c r="AJ15" i="146"/>
  <c r="AJ9" i="146"/>
  <c r="AJ32" i="146"/>
  <c r="AJ26" i="146"/>
  <c r="AJ20" i="146"/>
  <c r="AJ14" i="146"/>
  <c r="AJ8" i="146"/>
  <c r="AJ31" i="146"/>
  <c r="AJ25" i="146"/>
  <c r="AJ19" i="146"/>
  <c r="AJ13" i="146"/>
  <c r="AJ7" i="146"/>
  <c r="AJ36" i="146"/>
  <c r="AJ30" i="146"/>
  <c r="AJ24" i="146"/>
  <c r="AJ18" i="146"/>
  <c r="AJ12" i="146"/>
  <c r="AJ6" i="146"/>
  <c r="AJ35" i="146"/>
  <c r="AJ29" i="146"/>
  <c r="AJ23" i="146"/>
  <c r="AJ17" i="146"/>
  <c r="AJ11" i="146"/>
  <c r="AJ5" i="146"/>
  <c r="S7" i="145" l="1"/>
  <c r="S15" i="145"/>
  <c r="S29" i="145"/>
  <c r="S8" i="145"/>
  <c r="S20" i="145"/>
  <c r="S10" i="145"/>
  <c r="S11" i="145"/>
  <c r="S19" i="145"/>
  <c r="S27" i="145"/>
  <c r="S6" i="145"/>
  <c r="S37" i="145"/>
  <c r="S9" i="145"/>
  <c r="S16" i="145"/>
  <c r="S28" i="145"/>
  <c r="S18" i="145"/>
  <c r="S30" i="145"/>
  <c r="S31" i="145"/>
  <c r="S32" i="145"/>
  <c r="S21" i="145"/>
  <c r="S33" i="145"/>
  <c r="S23" i="145"/>
  <c r="S13" i="145"/>
  <c r="S14" i="145"/>
  <c r="S22" i="145"/>
  <c r="S35" i="145"/>
  <c r="S12" i="145"/>
  <c r="S24" i="145"/>
  <c r="S36" i="145"/>
  <c r="S25" i="145"/>
  <c r="S26" i="145"/>
  <c r="S34" i="145"/>
  <c r="S17" i="145"/>
  <c r="S4" i="145"/>
  <c r="R37" i="128" l="1"/>
  <c r="I4" i="142" l="1"/>
  <c r="P4" i="128"/>
  <c r="L4" i="128"/>
  <c r="V4" i="142" l="1"/>
  <c r="Y4" i="142" s="1"/>
  <c r="P4" i="142" s="1"/>
  <c r="AA4" i="142"/>
  <c r="L15" i="128"/>
  <c r="P15" i="128"/>
  <c r="L28" i="128"/>
  <c r="P28" i="128"/>
  <c r="P30" i="128"/>
  <c r="L30" i="128"/>
  <c r="L14" i="128"/>
  <c r="P14" i="128"/>
  <c r="L17" i="128"/>
  <c r="P17" i="128"/>
  <c r="P16" i="128"/>
  <c r="L16" i="128"/>
  <c r="P24" i="128"/>
  <c r="L24" i="128"/>
  <c r="L7" i="128"/>
  <c r="P7" i="128"/>
  <c r="P36" i="128"/>
  <c r="L36" i="128"/>
  <c r="L11" i="128"/>
  <c r="P11" i="128"/>
  <c r="L29" i="128"/>
  <c r="P29" i="128"/>
  <c r="L6" i="128"/>
  <c r="P6" i="128"/>
  <c r="L26" i="128"/>
  <c r="P26" i="128"/>
  <c r="P13" i="128"/>
  <c r="L13" i="128"/>
  <c r="P21" i="128"/>
  <c r="L21" i="128"/>
  <c r="P32" i="128"/>
  <c r="L32" i="128"/>
  <c r="L33" i="128"/>
  <c r="P33" i="128"/>
  <c r="L22" i="128"/>
  <c r="P22" i="128"/>
  <c r="P8" i="128"/>
  <c r="L8" i="128"/>
  <c r="P10" i="128"/>
  <c r="L10" i="128"/>
  <c r="I32" i="142"/>
  <c r="P25" i="128"/>
  <c r="L25" i="128"/>
  <c r="I21" i="142"/>
  <c r="P27" i="128"/>
  <c r="L27" i="128"/>
  <c r="P35" i="128"/>
  <c r="L35" i="128"/>
  <c r="I12" i="142"/>
  <c r="I8" i="142"/>
  <c r="I24" i="142"/>
  <c r="I16" i="142"/>
  <c r="I13" i="142"/>
  <c r="I7" i="142"/>
  <c r="L5" i="128"/>
  <c r="L18" i="128"/>
  <c r="P18" i="128"/>
  <c r="I36" i="142"/>
  <c r="L9" i="128"/>
  <c r="P9" i="128"/>
  <c r="I34" i="142"/>
  <c r="P5" i="128"/>
  <c r="P23" i="128"/>
  <c r="L23" i="128"/>
  <c r="I28" i="142"/>
  <c r="I15" i="142"/>
  <c r="I14" i="142"/>
  <c r="I10" i="142"/>
  <c r="I20" i="142"/>
  <c r="I26" i="142"/>
  <c r="I6" i="142"/>
  <c r="L20" i="128"/>
  <c r="P20" i="128"/>
  <c r="I9" i="142"/>
  <c r="L12" i="128"/>
  <c r="P12" i="128"/>
  <c r="I27" i="142"/>
  <c r="I5" i="142"/>
  <c r="I35" i="142"/>
  <c r="I23" i="142"/>
  <c r="L34" i="128"/>
  <c r="P34" i="128"/>
  <c r="I30" i="142"/>
  <c r="I18" i="142"/>
  <c r="I19" i="142"/>
  <c r="I29" i="142"/>
  <c r="I11" i="142"/>
  <c r="I31" i="142"/>
  <c r="P31" i="128"/>
  <c r="L31" i="128"/>
  <c r="L19" i="128"/>
  <c r="P19" i="128"/>
  <c r="I25" i="142"/>
  <c r="I33" i="142"/>
  <c r="I22" i="142"/>
  <c r="I17" i="142"/>
  <c r="S4" i="142" l="1"/>
  <c r="U4" i="142" s="1"/>
  <c r="G3" i="146" s="1"/>
  <c r="AA16" i="142"/>
  <c r="M4" i="142"/>
  <c r="O4" i="142" s="1"/>
  <c r="E3" i="146" s="1"/>
  <c r="J4" i="142"/>
  <c r="L4" i="142" s="1"/>
  <c r="D3" i="146" s="1"/>
  <c r="R4" i="142"/>
  <c r="F3" i="146" s="1"/>
  <c r="C3" i="146"/>
  <c r="V32" i="142"/>
  <c r="AA11" i="142"/>
  <c r="V33" i="142"/>
  <c r="AA7" i="142"/>
  <c r="AA18" i="142"/>
  <c r="AA10" i="142"/>
  <c r="V15" i="142"/>
  <c r="AA8" i="142"/>
  <c r="AA22" i="142"/>
  <c r="AA35" i="142"/>
  <c r="AA26" i="142"/>
  <c r="V25" i="142"/>
  <c r="V20" i="142"/>
  <c r="AA30" i="142"/>
  <c r="V14" i="142"/>
  <c r="AA9" i="142"/>
  <c r="AA20" i="142"/>
  <c r="V9" i="142"/>
  <c r="AA14" i="142"/>
  <c r="AA34" i="142"/>
  <c r="AA17" i="142"/>
  <c r="AA6" i="142"/>
  <c r="AA13" i="142"/>
  <c r="V19" i="142"/>
  <c r="V35" i="142"/>
  <c r="V17" i="142"/>
  <c r="V18" i="142"/>
  <c r="V11" i="142"/>
  <c r="AA25" i="142"/>
  <c r="V30" i="142"/>
  <c r="AA33" i="142"/>
  <c r="AA29" i="142"/>
  <c r="V22" i="142"/>
  <c r="V23" i="142"/>
  <c r="AA23" i="142"/>
  <c r="V5" i="142"/>
  <c r="AA5" i="142"/>
  <c r="AA31" i="142"/>
  <c r="V31" i="142"/>
  <c r="V29" i="142"/>
  <c r="AA19" i="142"/>
  <c r="AA27" i="142"/>
  <c r="V10" i="142"/>
  <c r="AA15" i="142"/>
  <c r="V36" i="142"/>
  <c r="AA36" i="142"/>
  <c r="V28" i="142"/>
  <c r="AA28" i="142"/>
  <c r="V12" i="142"/>
  <c r="AA12" i="142"/>
  <c r="V27" i="142"/>
  <c r="V26" i="142"/>
  <c r="V6" i="142"/>
  <c r="AA24" i="142"/>
  <c r="V16" i="142"/>
  <c r="V8" i="142"/>
  <c r="V21" i="142"/>
  <c r="AA21" i="142"/>
  <c r="V34" i="142"/>
  <c r="V7" i="142"/>
  <c r="V13" i="142"/>
  <c r="V24" i="142"/>
  <c r="AA32" i="142"/>
  <c r="R6" i="141"/>
  <c r="R35" i="141"/>
  <c r="W34" i="146" s="1"/>
  <c r="R29" i="141"/>
  <c r="R7" i="141"/>
  <c r="R28" i="141"/>
  <c r="R26" i="141"/>
  <c r="R11" i="141"/>
  <c r="R19" i="141"/>
  <c r="R16" i="141"/>
  <c r="R21" i="141"/>
  <c r="R9" i="141"/>
  <c r="R13" i="141"/>
  <c r="R24" i="141"/>
  <c r="R23" i="141"/>
  <c r="R14" i="141"/>
  <c r="R22" i="141"/>
  <c r="R10" i="141"/>
  <c r="W9" i="146" s="1"/>
  <c r="R36" i="141"/>
  <c r="R31" i="141"/>
  <c r="W30" i="146" s="1"/>
  <c r="R37" i="141"/>
  <c r="W36" i="146" s="1"/>
  <c r="S37" i="141"/>
  <c r="Y6" i="142" l="1"/>
  <c r="Y13" i="142"/>
  <c r="Y18" i="142"/>
  <c r="Y35" i="142"/>
  <c r="Y12" i="142"/>
  <c r="Y16" i="142"/>
  <c r="Y17" i="142"/>
  <c r="Y21" i="142"/>
  <c r="Y20" i="142"/>
  <c r="Y34" i="142"/>
  <c r="Y24" i="142"/>
  <c r="Y14" i="142"/>
  <c r="Y25" i="142"/>
  <c r="Y32" i="142"/>
  <c r="Y30" i="142"/>
  <c r="Y19" i="142"/>
  <c r="Y27" i="142"/>
  <c r="Y8" i="142"/>
  <c r="Y28" i="142"/>
  <c r="Y36" i="142"/>
  <c r="Y29" i="142"/>
  <c r="Y5" i="142"/>
  <c r="Y22" i="142"/>
  <c r="Y23" i="142"/>
  <c r="Y11" i="142"/>
  <c r="Y9" i="142"/>
  <c r="Y26" i="142"/>
  <c r="Y10" i="142"/>
  <c r="Y33" i="142"/>
  <c r="Y7" i="142"/>
  <c r="Y15" i="142"/>
  <c r="Y31" i="142"/>
  <c r="S29" i="141"/>
  <c r="W28" i="146"/>
  <c r="S36" i="141"/>
  <c r="W35" i="146"/>
  <c r="S35" i="141"/>
  <c r="S10" i="141"/>
  <c r="S6" i="141"/>
  <c r="W5" i="146"/>
  <c r="S22" i="141"/>
  <c r="W21" i="146"/>
  <c r="S14" i="141"/>
  <c r="W13" i="146"/>
  <c r="S26" i="141"/>
  <c r="W25" i="146"/>
  <c r="S23" i="141"/>
  <c r="W22" i="146"/>
  <c r="S31" i="141"/>
  <c r="S24" i="141"/>
  <c r="W23" i="146"/>
  <c r="S28" i="141"/>
  <c r="W27" i="146"/>
  <c r="S9" i="141"/>
  <c r="W8" i="146"/>
  <c r="S21" i="141"/>
  <c r="W20" i="146"/>
  <c r="S16" i="141"/>
  <c r="W15" i="146"/>
  <c r="S19" i="141"/>
  <c r="W18" i="146"/>
  <c r="S11" i="141"/>
  <c r="W10" i="146"/>
  <c r="S13" i="141"/>
  <c r="W12" i="146"/>
  <c r="S7" i="141"/>
  <c r="W6" i="146"/>
  <c r="R18" i="141"/>
  <c r="L39" i="141"/>
  <c r="R4" i="141"/>
  <c r="R17" i="141"/>
  <c r="K39" i="141"/>
  <c r="R12" i="141"/>
  <c r="R25" i="141"/>
  <c r="R20" i="141"/>
  <c r="R32" i="141"/>
  <c r="R8" i="141"/>
  <c r="R15" i="141"/>
  <c r="R34" i="141"/>
  <c r="R5" i="141"/>
  <c r="R27" i="141"/>
  <c r="R30" i="141"/>
  <c r="R33" i="141"/>
  <c r="R8" i="113"/>
  <c r="R14" i="113"/>
  <c r="R16" i="113"/>
  <c r="X15" i="146" s="1"/>
  <c r="R35" i="113"/>
  <c r="X34" i="146" s="1"/>
  <c r="R12" i="113"/>
  <c r="R19" i="113"/>
  <c r="R18" i="113"/>
  <c r="K39" i="113"/>
  <c r="R29" i="113"/>
  <c r="X28" i="146" s="1"/>
  <c r="S29" i="113"/>
  <c r="R17" i="113"/>
  <c r="R10" i="113"/>
  <c r="R37" i="113"/>
  <c r="X36" i="146" s="1"/>
  <c r="R15" i="113"/>
  <c r="R22" i="113"/>
  <c r="X21" i="146" s="1"/>
  <c r="R30" i="113"/>
  <c r="X29" i="146" s="1"/>
  <c r="R32" i="113"/>
  <c r="S16" i="113" l="1"/>
  <c r="S22" i="113"/>
  <c r="S37" i="113"/>
  <c r="S30" i="113"/>
  <c r="S35" i="113"/>
  <c r="C29" i="146"/>
  <c r="P30" i="142"/>
  <c r="R30" i="142" s="1"/>
  <c r="F29" i="146" s="1"/>
  <c r="J30" i="142"/>
  <c r="L30" i="142" s="1"/>
  <c r="D29" i="146" s="1"/>
  <c r="S30" i="142"/>
  <c r="U30" i="142" s="1"/>
  <c r="G29" i="146" s="1"/>
  <c r="M30" i="142"/>
  <c r="O30" i="142" s="1"/>
  <c r="E29" i="146" s="1"/>
  <c r="J31" i="142"/>
  <c r="L31" i="142" s="1"/>
  <c r="D30" i="146" s="1"/>
  <c r="S31" i="142"/>
  <c r="U31" i="142" s="1"/>
  <c r="G30" i="146" s="1"/>
  <c r="M31" i="142"/>
  <c r="O31" i="142" s="1"/>
  <c r="E30" i="146" s="1"/>
  <c r="P31" i="142"/>
  <c r="R31" i="142" s="1"/>
  <c r="F30" i="146" s="1"/>
  <c r="M19" i="142"/>
  <c r="O19" i="142" s="1"/>
  <c r="E18" i="146" s="1"/>
  <c r="P19" i="142"/>
  <c r="R19" i="142" s="1"/>
  <c r="F18" i="146" s="1"/>
  <c r="J19" i="142"/>
  <c r="L19" i="142" s="1"/>
  <c r="D18" i="146" s="1"/>
  <c r="S19" i="142"/>
  <c r="U19" i="142" s="1"/>
  <c r="G18" i="146" s="1"/>
  <c r="S15" i="142"/>
  <c r="U15" i="142" s="1"/>
  <c r="G14" i="146" s="1"/>
  <c r="P15" i="142"/>
  <c r="R15" i="142" s="1"/>
  <c r="F14" i="146" s="1"/>
  <c r="J15" i="142"/>
  <c r="L15" i="142" s="1"/>
  <c r="D14" i="146" s="1"/>
  <c r="M15" i="142"/>
  <c r="O15" i="142" s="1"/>
  <c r="E14" i="146" s="1"/>
  <c r="M17" i="142"/>
  <c r="O17" i="142" s="1"/>
  <c r="E16" i="146" s="1"/>
  <c r="J17" i="142"/>
  <c r="L17" i="142" s="1"/>
  <c r="D16" i="146" s="1"/>
  <c r="P17" i="142"/>
  <c r="R17" i="142" s="1"/>
  <c r="F16" i="146" s="1"/>
  <c r="S17" i="142"/>
  <c r="U17" i="142" s="1"/>
  <c r="G16" i="146" s="1"/>
  <c r="P7" i="142"/>
  <c r="R7" i="142" s="1"/>
  <c r="F6" i="146" s="1"/>
  <c r="S7" i="142"/>
  <c r="U7" i="142" s="1"/>
  <c r="G6" i="146" s="1"/>
  <c r="M7" i="142"/>
  <c r="O7" i="142" s="1"/>
  <c r="E6" i="146" s="1"/>
  <c r="J7" i="142"/>
  <c r="L7" i="142" s="1"/>
  <c r="D6" i="146" s="1"/>
  <c r="M16" i="142"/>
  <c r="O16" i="142" s="1"/>
  <c r="E15" i="146" s="1"/>
  <c r="S16" i="142"/>
  <c r="U16" i="142" s="1"/>
  <c r="G15" i="146" s="1"/>
  <c r="P16" i="142"/>
  <c r="R16" i="142" s="1"/>
  <c r="F15" i="146" s="1"/>
  <c r="J16" i="142"/>
  <c r="L16" i="142" s="1"/>
  <c r="D15" i="146" s="1"/>
  <c r="C32" i="146"/>
  <c r="J33" i="142"/>
  <c r="L33" i="142" s="1"/>
  <c r="D32" i="146" s="1"/>
  <c r="P33" i="142"/>
  <c r="R33" i="142" s="1"/>
  <c r="F32" i="146" s="1"/>
  <c r="S33" i="142"/>
  <c r="U33" i="142" s="1"/>
  <c r="G32" i="146" s="1"/>
  <c r="M33" i="142"/>
  <c r="O33" i="142" s="1"/>
  <c r="E32" i="146" s="1"/>
  <c r="C24" i="146"/>
  <c r="P25" i="142"/>
  <c r="R25" i="142" s="1"/>
  <c r="F24" i="146" s="1"/>
  <c r="M25" i="142"/>
  <c r="O25" i="142" s="1"/>
  <c r="E24" i="146" s="1"/>
  <c r="S25" i="142"/>
  <c r="U25" i="142" s="1"/>
  <c r="G24" i="146" s="1"/>
  <c r="J25" i="142"/>
  <c r="L25" i="142" s="1"/>
  <c r="D24" i="146" s="1"/>
  <c r="C9" i="146"/>
  <c r="J10" i="142"/>
  <c r="L10" i="142" s="1"/>
  <c r="D9" i="146" s="1"/>
  <c r="M10" i="142"/>
  <c r="O10" i="142" s="1"/>
  <c r="E9" i="146" s="1"/>
  <c r="P10" i="142"/>
  <c r="R10" i="142" s="1"/>
  <c r="F9" i="146" s="1"/>
  <c r="S10" i="142"/>
  <c r="U10" i="142" s="1"/>
  <c r="G9" i="146" s="1"/>
  <c r="S14" i="142"/>
  <c r="U14" i="142" s="1"/>
  <c r="G13" i="146" s="1"/>
  <c r="J14" i="142"/>
  <c r="L14" i="142" s="1"/>
  <c r="D13" i="146" s="1"/>
  <c r="M14" i="142"/>
  <c r="O14" i="142" s="1"/>
  <c r="E13" i="146" s="1"/>
  <c r="P14" i="142"/>
  <c r="R14" i="142" s="1"/>
  <c r="F13" i="146" s="1"/>
  <c r="C25" i="146"/>
  <c r="J26" i="142"/>
  <c r="L26" i="142" s="1"/>
  <c r="D25" i="146" s="1"/>
  <c r="P26" i="142"/>
  <c r="R26" i="142" s="1"/>
  <c r="F25" i="146" s="1"/>
  <c r="S26" i="142"/>
  <c r="U26" i="142" s="1"/>
  <c r="G25" i="146" s="1"/>
  <c r="M26" i="142"/>
  <c r="O26" i="142" s="1"/>
  <c r="E25" i="146" s="1"/>
  <c r="J9" i="142"/>
  <c r="L9" i="142" s="1"/>
  <c r="D8" i="146" s="1"/>
  <c r="M9" i="142"/>
  <c r="O9" i="142" s="1"/>
  <c r="E8" i="146" s="1"/>
  <c r="P9" i="142"/>
  <c r="R9" i="142" s="1"/>
  <c r="F8" i="146" s="1"/>
  <c r="S9" i="142"/>
  <c r="U9" i="142" s="1"/>
  <c r="G8" i="146" s="1"/>
  <c r="P8" i="142"/>
  <c r="R8" i="142" s="1"/>
  <c r="F7" i="146" s="1"/>
  <c r="S8" i="142"/>
  <c r="U8" i="142" s="1"/>
  <c r="G7" i="146" s="1"/>
  <c r="M8" i="142"/>
  <c r="O8" i="142" s="1"/>
  <c r="E7" i="146" s="1"/>
  <c r="J8" i="142"/>
  <c r="L8" i="142" s="1"/>
  <c r="D7" i="146" s="1"/>
  <c r="P34" i="142"/>
  <c r="R34" i="142" s="1"/>
  <c r="F33" i="146" s="1"/>
  <c r="S34" i="142"/>
  <c r="U34" i="142" s="1"/>
  <c r="G33" i="146" s="1"/>
  <c r="M34" i="142"/>
  <c r="O34" i="142" s="1"/>
  <c r="E33" i="146" s="1"/>
  <c r="J34" i="142"/>
  <c r="L34" i="142" s="1"/>
  <c r="D33" i="146" s="1"/>
  <c r="C12" i="146"/>
  <c r="S13" i="142"/>
  <c r="U13" i="142" s="1"/>
  <c r="G12" i="146" s="1"/>
  <c r="M13" i="142"/>
  <c r="O13" i="142" s="1"/>
  <c r="E12" i="146" s="1"/>
  <c r="J13" i="142"/>
  <c r="L13" i="142" s="1"/>
  <c r="D12" i="146" s="1"/>
  <c r="P13" i="142"/>
  <c r="R13" i="142" s="1"/>
  <c r="F12" i="146" s="1"/>
  <c r="C22" i="146"/>
  <c r="S23" i="142"/>
  <c r="U23" i="142" s="1"/>
  <c r="G22" i="146" s="1"/>
  <c r="J23" i="142"/>
  <c r="L23" i="142" s="1"/>
  <c r="D22" i="146" s="1"/>
  <c r="P23" i="142"/>
  <c r="R23" i="142" s="1"/>
  <c r="F22" i="146" s="1"/>
  <c r="M23" i="142"/>
  <c r="O23" i="142" s="1"/>
  <c r="E22" i="146" s="1"/>
  <c r="S21" i="142"/>
  <c r="U21" i="142" s="1"/>
  <c r="G20" i="146" s="1"/>
  <c r="J21" i="142"/>
  <c r="L21" i="142" s="1"/>
  <c r="D20" i="146" s="1"/>
  <c r="M21" i="142"/>
  <c r="O21" i="142" s="1"/>
  <c r="E20" i="146" s="1"/>
  <c r="P21" i="142"/>
  <c r="R21" i="142" s="1"/>
  <c r="F20" i="146" s="1"/>
  <c r="C21" i="146"/>
  <c r="M22" i="142"/>
  <c r="O22" i="142" s="1"/>
  <c r="E21" i="146" s="1"/>
  <c r="P22" i="142"/>
  <c r="R22" i="142" s="1"/>
  <c r="F21" i="146" s="1"/>
  <c r="S22" i="142"/>
  <c r="U22" i="142" s="1"/>
  <c r="G21" i="146" s="1"/>
  <c r="J22" i="142"/>
  <c r="L22" i="142" s="1"/>
  <c r="D21" i="146" s="1"/>
  <c r="C4" i="146"/>
  <c r="J5" i="142"/>
  <c r="L5" i="142" s="1"/>
  <c r="D4" i="146" s="1"/>
  <c r="P5" i="142"/>
  <c r="R5" i="142" s="1"/>
  <c r="F4" i="146" s="1"/>
  <c r="M5" i="142"/>
  <c r="O5" i="142" s="1"/>
  <c r="E4" i="146" s="1"/>
  <c r="S5" i="142"/>
  <c r="U5" i="142" s="1"/>
  <c r="G4" i="146" s="1"/>
  <c r="P32" i="142"/>
  <c r="R32" i="142" s="1"/>
  <c r="F31" i="146" s="1"/>
  <c r="S32" i="142"/>
  <c r="U32" i="142" s="1"/>
  <c r="G31" i="146" s="1"/>
  <c r="J32" i="142"/>
  <c r="L32" i="142" s="1"/>
  <c r="D31" i="146" s="1"/>
  <c r="M32" i="142"/>
  <c r="O32" i="142" s="1"/>
  <c r="E31" i="146" s="1"/>
  <c r="C28" i="146"/>
  <c r="S29" i="142"/>
  <c r="U29" i="142" s="1"/>
  <c r="G28" i="146" s="1"/>
  <c r="J29" i="142"/>
  <c r="L29" i="142" s="1"/>
  <c r="D28" i="146" s="1"/>
  <c r="M29" i="142"/>
  <c r="O29" i="142" s="1"/>
  <c r="E28" i="146" s="1"/>
  <c r="P29" i="142"/>
  <c r="R29" i="142" s="1"/>
  <c r="F28" i="146" s="1"/>
  <c r="C11" i="146"/>
  <c r="M12" i="142"/>
  <c r="O12" i="142" s="1"/>
  <c r="E11" i="146" s="1"/>
  <c r="J12" i="142"/>
  <c r="L12" i="142" s="1"/>
  <c r="D11" i="146" s="1"/>
  <c r="P12" i="142"/>
  <c r="R12" i="142" s="1"/>
  <c r="F11" i="146" s="1"/>
  <c r="S12" i="142"/>
  <c r="U12" i="142" s="1"/>
  <c r="G11" i="146" s="1"/>
  <c r="C35" i="146"/>
  <c r="J36" i="142"/>
  <c r="L36" i="142" s="1"/>
  <c r="D35" i="146" s="1"/>
  <c r="P36" i="142"/>
  <c r="R36" i="142" s="1"/>
  <c r="F35" i="146" s="1"/>
  <c r="S36" i="142"/>
  <c r="U36" i="142" s="1"/>
  <c r="G35" i="146" s="1"/>
  <c r="M36" i="142"/>
  <c r="O36" i="142" s="1"/>
  <c r="E35" i="146" s="1"/>
  <c r="J35" i="142"/>
  <c r="L35" i="142" s="1"/>
  <c r="D34" i="146" s="1"/>
  <c r="M35" i="142"/>
  <c r="O35" i="142" s="1"/>
  <c r="E34" i="146" s="1"/>
  <c r="P35" i="142"/>
  <c r="R35" i="142" s="1"/>
  <c r="F34" i="146" s="1"/>
  <c r="S35" i="142"/>
  <c r="U35" i="142" s="1"/>
  <c r="G34" i="146" s="1"/>
  <c r="M28" i="142"/>
  <c r="O28" i="142" s="1"/>
  <c r="E27" i="146" s="1"/>
  <c r="P28" i="142"/>
  <c r="R28" i="142" s="1"/>
  <c r="F27" i="146" s="1"/>
  <c r="S28" i="142"/>
  <c r="U28" i="142" s="1"/>
  <c r="G27" i="146" s="1"/>
  <c r="J28" i="142"/>
  <c r="L28" i="142" s="1"/>
  <c r="D27" i="146" s="1"/>
  <c r="C23" i="146"/>
  <c r="P24" i="142"/>
  <c r="R24" i="142" s="1"/>
  <c r="F23" i="146" s="1"/>
  <c r="J24" i="142"/>
  <c r="L24" i="142" s="1"/>
  <c r="D23" i="146" s="1"/>
  <c r="M24" i="142"/>
  <c r="O24" i="142" s="1"/>
  <c r="E23" i="146" s="1"/>
  <c r="S24" i="142"/>
  <c r="U24" i="142" s="1"/>
  <c r="G23" i="146" s="1"/>
  <c r="J18" i="142"/>
  <c r="L18" i="142" s="1"/>
  <c r="D17" i="146" s="1"/>
  <c r="P18" i="142"/>
  <c r="R18" i="142" s="1"/>
  <c r="F17" i="146" s="1"/>
  <c r="S18" i="142"/>
  <c r="U18" i="142" s="1"/>
  <c r="G17" i="146" s="1"/>
  <c r="M18" i="142"/>
  <c r="O18" i="142" s="1"/>
  <c r="E17" i="146" s="1"/>
  <c r="C10" i="146"/>
  <c r="P11" i="142"/>
  <c r="R11" i="142" s="1"/>
  <c r="F10" i="146" s="1"/>
  <c r="S11" i="142"/>
  <c r="U11" i="142" s="1"/>
  <c r="G10" i="146" s="1"/>
  <c r="J11" i="142"/>
  <c r="L11" i="142" s="1"/>
  <c r="D10" i="146" s="1"/>
  <c r="M11" i="142"/>
  <c r="O11" i="142" s="1"/>
  <c r="E10" i="146" s="1"/>
  <c r="C26" i="146"/>
  <c r="J27" i="142"/>
  <c r="L27" i="142" s="1"/>
  <c r="D26" i="146" s="1"/>
  <c r="M27" i="142"/>
  <c r="O27" i="142" s="1"/>
  <c r="E26" i="146" s="1"/>
  <c r="S27" i="142"/>
  <c r="U27" i="142" s="1"/>
  <c r="G26" i="146" s="1"/>
  <c r="P27" i="142"/>
  <c r="R27" i="142" s="1"/>
  <c r="F26" i="146" s="1"/>
  <c r="C19" i="146"/>
  <c r="S20" i="142"/>
  <c r="U20" i="142" s="1"/>
  <c r="G19" i="146" s="1"/>
  <c r="J20" i="142"/>
  <c r="L20" i="142" s="1"/>
  <c r="D19" i="146" s="1"/>
  <c r="M20" i="142"/>
  <c r="O20" i="142" s="1"/>
  <c r="E19" i="146" s="1"/>
  <c r="P20" i="142"/>
  <c r="R20" i="142" s="1"/>
  <c r="F19" i="146" s="1"/>
  <c r="C5" i="146"/>
  <c r="J6" i="142"/>
  <c r="L6" i="142" s="1"/>
  <c r="D5" i="146" s="1"/>
  <c r="S6" i="142"/>
  <c r="U6" i="142" s="1"/>
  <c r="G5" i="146" s="1"/>
  <c r="M6" i="142"/>
  <c r="O6" i="142" s="1"/>
  <c r="E5" i="146" s="1"/>
  <c r="P6" i="142"/>
  <c r="R6" i="142" s="1"/>
  <c r="F5" i="146" s="1"/>
  <c r="C30" i="146"/>
  <c r="C18" i="146"/>
  <c r="C13" i="146"/>
  <c r="C20" i="146"/>
  <c r="C34" i="146"/>
  <c r="C14" i="146"/>
  <c r="C27" i="146"/>
  <c r="C16" i="146"/>
  <c r="C17" i="146"/>
  <c r="C6" i="146"/>
  <c r="C8" i="146"/>
  <c r="C7" i="146"/>
  <c r="C31" i="146"/>
  <c r="C33" i="146"/>
  <c r="C15" i="146"/>
  <c r="S17" i="113"/>
  <c r="X16" i="146"/>
  <c r="S15" i="113"/>
  <c r="X14" i="146"/>
  <c r="S14" i="113"/>
  <c r="X13" i="146"/>
  <c r="S18" i="113"/>
  <c r="X17" i="146"/>
  <c r="S8" i="113"/>
  <c r="X7" i="146"/>
  <c r="S19" i="113"/>
  <c r="X18" i="146"/>
  <c r="S32" i="113"/>
  <c r="X31" i="146"/>
  <c r="S10" i="113"/>
  <c r="X9" i="146"/>
  <c r="S12" i="113"/>
  <c r="X11" i="146"/>
  <c r="S4" i="113"/>
  <c r="X3" i="146"/>
  <c r="S5" i="141"/>
  <c r="W4" i="146"/>
  <c r="S15" i="141"/>
  <c r="W14" i="146"/>
  <c r="S32" i="141"/>
  <c r="W31" i="146"/>
  <c r="S20" i="141"/>
  <c r="W19" i="146"/>
  <c r="S17" i="141"/>
  <c r="W16" i="146"/>
  <c r="S33" i="141"/>
  <c r="W32" i="146"/>
  <c r="S30" i="141"/>
  <c r="W29" i="146"/>
  <c r="S25" i="141"/>
  <c r="W24" i="146"/>
  <c r="S34" i="141"/>
  <c r="W33" i="146"/>
  <c r="S8" i="141"/>
  <c r="W7" i="146"/>
  <c r="S18" i="141"/>
  <c r="W17" i="146"/>
  <c r="S27" i="141"/>
  <c r="W26" i="146"/>
  <c r="S12" i="141"/>
  <c r="W11" i="146"/>
  <c r="S4" i="141"/>
  <c r="R38" i="141"/>
  <c r="S38" i="141" s="1"/>
  <c r="W3" i="146"/>
  <c r="R28" i="113"/>
  <c r="R25" i="113"/>
  <c r="R11" i="113"/>
  <c r="R24" i="113"/>
  <c r="R21" i="113"/>
  <c r="R9" i="113"/>
  <c r="R31" i="113"/>
  <c r="R27" i="113"/>
  <c r="R20" i="113"/>
  <c r="R6" i="113"/>
  <c r="R34" i="113"/>
  <c r="R13" i="113"/>
  <c r="R26" i="113"/>
  <c r="R33" i="113"/>
  <c r="R5" i="113"/>
  <c r="R36" i="113"/>
  <c r="L39" i="113"/>
  <c r="R23" i="113"/>
  <c r="R7" i="113"/>
  <c r="R22" i="134"/>
  <c r="R5" i="134"/>
  <c r="R29" i="134"/>
  <c r="Y28" i="146" s="1"/>
  <c r="R26" i="134"/>
  <c r="R13" i="134"/>
  <c r="R28" i="134"/>
  <c r="R6" i="134"/>
  <c r="Y5" i="146" s="1"/>
  <c r="R24" i="134"/>
  <c r="R33" i="134"/>
  <c r="Y32" i="146" s="1"/>
  <c r="S33" i="134"/>
  <c r="R14" i="134"/>
  <c r="R11" i="134"/>
  <c r="R18" i="134"/>
  <c r="R30" i="134"/>
  <c r="R20" i="134"/>
  <c r="R34" i="134"/>
  <c r="R8" i="134"/>
  <c r="R32" i="134"/>
  <c r="Y31" i="146" s="1"/>
  <c r="R12" i="134"/>
  <c r="R36" i="134"/>
  <c r="R10" i="134"/>
  <c r="Y9" i="146" s="1"/>
  <c r="S10" i="134"/>
  <c r="R31" i="134"/>
  <c r="R25" i="134"/>
  <c r="R17" i="134"/>
  <c r="R16" i="134"/>
  <c r="R27" i="134"/>
  <c r="S6" i="134" l="1"/>
  <c r="S17" i="134"/>
  <c r="Y16" i="146"/>
  <c r="S29" i="134"/>
  <c r="S5" i="134"/>
  <c r="Y4" i="146"/>
  <c r="S22" i="134"/>
  <c r="Y21" i="146"/>
  <c r="S30" i="134"/>
  <c r="Y29" i="146"/>
  <c r="S25" i="134"/>
  <c r="Y24" i="146"/>
  <c r="S31" i="134"/>
  <c r="Y30" i="146"/>
  <c r="S24" i="134"/>
  <c r="Y23" i="146"/>
  <c r="S20" i="134"/>
  <c r="Y19" i="146"/>
  <c r="S18" i="134"/>
  <c r="Y17" i="146"/>
  <c r="S28" i="134"/>
  <c r="Y27" i="146"/>
  <c r="S27" i="134"/>
  <c r="Y26" i="146"/>
  <c r="S12" i="134"/>
  <c r="Y11" i="146"/>
  <c r="S11" i="134"/>
  <c r="Y10" i="146"/>
  <c r="S13" i="134"/>
  <c r="Y12" i="146"/>
  <c r="S8" i="134"/>
  <c r="Y7" i="146"/>
  <c r="S34" i="134"/>
  <c r="Y33" i="146"/>
  <c r="S36" i="134"/>
  <c r="Y35" i="146"/>
  <c r="S16" i="134"/>
  <c r="Y15" i="146"/>
  <c r="S32" i="134"/>
  <c r="S14" i="134"/>
  <c r="Y13" i="146"/>
  <c r="S26" i="134"/>
  <c r="Y25" i="146"/>
  <c r="S33" i="113"/>
  <c r="X32" i="146"/>
  <c r="S9" i="113"/>
  <c r="X8" i="146"/>
  <c r="S21" i="113"/>
  <c r="X20" i="146"/>
  <c r="S13" i="113"/>
  <c r="X12" i="146"/>
  <c r="S24" i="113"/>
  <c r="X23" i="146"/>
  <c r="S31" i="113"/>
  <c r="X30" i="146"/>
  <c r="S26" i="113"/>
  <c r="X25" i="146"/>
  <c r="S7" i="113"/>
  <c r="X6" i="146"/>
  <c r="S34" i="113"/>
  <c r="X33" i="146"/>
  <c r="S11" i="113"/>
  <c r="X10" i="146"/>
  <c r="S5" i="113"/>
  <c r="X4" i="146"/>
  <c r="S23" i="113"/>
  <c r="X22" i="146"/>
  <c r="S6" i="113"/>
  <c r="X5" i="146"/>
  <c r="S25" i="113"/>
  <c r="X24" i="146"/>
  <c r="R38" i="113"/>
  <c r="S38" i="113" s="1"/>
  <c r="S20" i="113"/>
  <c r="X19" i="146"/>
  <c r="S28" i="113"/>
  <c r="X27" i="146"/>
  <c r="S36" i="113"/>
  <c r="X35" i="146"/>
  <c r="S27" i="113"/>
  <c r="X26" i="146"/>
  <c r="R35" i="134"/>
  <c r="L39" i="134"/>
  <c r="S4" i="134"/>
  <c r="R37" i="134"/>
  <c r="R19" i="134"/>
  <c r="R15" i="134"/>
  <c r="R23" i="134"/>
  <c r="R7" i="134"/>
  <c r="K39" i="134"/>
  <c r="R9" i="134"/>
  <c r="R21" i="134"/>
  <c r="R15" i="121"/>
  <c r="Z14" i="146" s="1"/>
  <c r="R26" i="121"/>
  <c r="R30" i="121"/>
  <c r="R20" i="121"/>
  <c r="R27" i="121"/>
  <c r="R32" i="121"/>
  <c r="R37" i="121"/>
  <c r="Z36" i="146" s="1"/>
  <c r="R22" i="121"/>
  <c r="R19" i="121"/>
  <c r="R31" i="121"/>
  <c r="R8" i="121"/>
  <c r="R10" i="121"/>
  <c r="Z9" i="146" s="1"/>
  <c r="R4" i="121"/>
  <c r="R18" i="121"/>
  <c r="R9" i="121"/>
  <c r="Z8" i="146" s="1"/>
  <c r="R25" i="121"/>
  <c r="R14" i="121"/>
  <c r="R5" i="121"/>
  <c r="Z4" i="146" s="1"/>
  <c r="R12" i="121"/>
  <c r="R13" i="121"/>
  <c r="S9" i="121" l="1"/>
  <c r="S37" i="121"/>
  <c r="S8" i="121"/>
  <c r="Z7" i="146"/>
  <c r="S30" i="121"/>
  <c r="Z29" i="146"/>
  <c r="S20" i="121"/>
  <c r="Z19" i="146"/>
  <c r="S19" i="121"/>
  <c r="Z18" i="146"/>
  <c r="S26" i="121"/>
  <c r="Z25" i="146"/>
  <c r="S27" i="121"/>
  <c r="Z26" i="146"/>
  <c r="S25" i="121"/>
  <c r="Z24" i="146"/>
  <c r="S22" i="121"/>
  <c r="Z21" i="146"/>
  <c r="S15" i="121"/>
  <c r="S13" i="121"/>
  <c r="Z12" i="146"/>
  <c r="S14" i="121"/>
  <c r="Z13" i="146"/>
  <c r="S31" i="121"/>
  <c r="Z30" i="146"/>
  <c r="S18" i="121"/>
  <c r="Z17" i="146"/>
  <c r="S12" i="121"/>
  <c r="Z11" i="146"/>
  <c r="S5" i="121"/>
  <c r="S10" i="121"/>
  <c r="S32" i="121"/>
  <c r="Z31" i="146"/>
  <c r="Z3" i="146"/>
  <c r="S4" i="121"/>
  <c r="S7" i="134"/>
  <c r="Y6" i="146"/>
  <c r="S15" i="134"/>
  <c r="Y14" i="146"/>
  <c r="R38" i="134"/>
  <c r="S38" i="134" s="1"/>
  <c r="S23" i="134"/>
  <c r="Y22" i="146"/>
  <c r="S37" i="134"/>
  <c r="Y36" i="146"/>
  <c r="S19" i="134"/>
  <c r="Y18" i="146"/>
  <c r="S21" i="134"/>
  <c r="Y20" i="146"/>
  <c r="S9" i="134"/>
  <c r="Y8" i="146"/>
  <c r="S35" i="134"/>
  <c r="Y34" i="146"/>
  <c r="R29" i="121"/>
  <c r="R24" i="121"/>
  <c r="R34" i="121"/>
  <c r="R7" i="121"/>
  <c r="R28" i="121"/>
  <c r="R36" i="121"/>
  <c r="R16" i="121"/>
  <c r="R17" i="121"/>
  <c r="R33" i="121"/>
  <c r="L39" i="121"/>
  <c r="K39" i="121"/>
  <c r="R21" i="121"/>
  <c r="R11" i="121"/>
  <c r="R35" i="121"/>
  <c r="R23" i="121"/>
  <c r="R6" i="121"/>
  <c r="R27" i="135"/>
  <c r="AA26" i="146" s="1"/>
  <c r="R18" i="135"/>
  <c r="AA17" i="146" s="1"/>
  <c r="S18" i="135"/>
  <c r="R33" i="135"/>
  <c r="R24" i="135"/>
  <c r="AA23" i="146" s="1"/>
  <c r="R36" i="135"/>
  <c r="AA35" i="146" s="1"/>
  <c r="R9" i="135"/>
  <c r="R29" i="135"/>
  <c r="R17" i="135"/>
  <c r="R14" i="135"/>
  <c r="R22" i="135"/>
  <c r="R6" i="135"/>
  <c r="AA5" i="146" s="1"/>
  <c r="R35" i="135"/>
  <c r="R28" i="135"/>
  <c r="AA27" i="146" s="1"/>
  <c r="S28" i="135"/>
  <c r="R12" i="135"/>
  <c r="R19" i="135"/>
  <c r="R20" i="135"/>
  <c r="AA19" i="146" s="1"/>
  <c r="R37" i="135"/>
  <c r="R13" i="135"/>
  <c r="R21" i="135"/>
  <c r="R15" i="135"/>
  <c r="R23" i="135"/>
  <c r="R4" i="135"/>
  <c r="S36" i="135" l="1"/>
  <c r="S33" i="135"/>
  <c r="AA32" i="146"/>
  <c r="S23" i="135"/>
  <c r="AA22" i="146"/>
  <c r="S14" i="135"/>
  <c r="AA13" i="146"/>
  <c r="S17" i="135"/>
  <c r="AA16" i="146"/>
  <c r="S29" i="135"/>
  <c r="AA28" i="146"/>
  <c r="S9" i="135"/>
  <c r="AA8" i="146"/>
  <c r="S27" i="135"/>
  <c r="S19" i="135"/>
  <c r="AA18" i="146"/>
  <c r="S12" i="135"/>
  <c r="AA11" i="146"/>
  <c r="S15" i="135"/>
  <c r="AA14" i="146"/>
  <c r="S21" i="135"/>
  <c r="AA20" i="146"/>
  <c r="S22" i="135"/>
  <c r="AA21" i="146"/>
  <c r="S37" i="135"/>
  <c r="AA36" i="146"/>
  <c r="S6" i="135"/>
  <c r="S13" i="135"/>
  <c r="AA12" i="146"/>
  <c r="S35" i="135"/>
  <c r="AA34" i="146"/>
  <c r="S20" i="135"/>
  <c r="S24" i="135"/>
  <c r="S4" i="135"/>
  <c r="AA3" i="146"/>
  <c r="S28" i="121"/>
  <c r="Z27" i="146"/>
  <c r="S11" i="121"/>
  <c r="Z10" i="146"/>
  <c r="S34" i="121"/>
  <c r="Z33" i="146"/>
  <c r="S21" i="121"/>
  <c r="Z20" i="146"/>
  <c r="S29" i="121"/>
  <c r="Z28" i="146"/>
  <c r="S6" i="121"/>
  <c r="Z5" i="146"/>
  <c r="S17" i="121"/>
  <c r="Z16" i="146"/>
  <c r="S33" i="121"/>
  <c r="Z32" i="146"/>
  <c r="S23" i="121"/>
  <c r="Z22" i="146"/>
  <c r="S16" i="121"/>
  <c r="Z15" i="146"/>
  <c r="R38" i="121"/>
  <c r="S38" i="121" s="1"/>
  <c r="S7" i="121"/>
  <c r="Z6" i="146"/>
  <c r="S24" i="121"/>
  <c r="Z23" i="146"/>
  <c r="S35" i="121"/>
  <c r="Z34" i="146"/>
  <c r="S36" i="121"/>
  <c r="Z35" i="146"/>
  <c r="K39" i="135"/>
  <c r="R8" i="135"/>
  <c r="L39" i="135"/>
  <c r="R34" i="135"/>
  <c r="R5" i="135"/>
  <c r="R10" i="135"/>
  <c r="R26" i="135"/>
  <c r="R25" i="135"/>
  <c r="R16" i="135"/>
  <c r="R11" i="135"/>
  <c r="R32" i="135"/>
  <c r="R31" i="135"/>
  <c r="R30" i="135"/>
  <c r="R7" i="135"/>
  <c r="R19" i="140"/>
  <c r="R15" i="140"/>
  <c r="R36" i="140"/>
  <c r="R29" i="140"/>
  <c r="R21" i="140"/>
  <c r="R26" i="140"/>
  <c r="R28" i="140"/>
  <c r="AB27" i="146" s="1"/>
  <c r="R10" i="140"/>
  <c r="AB9" i="146" s="1"/>
  <c r="S10" i="140"/>
  <c r="R37" i="140"/>
  <c r="R23" i="140"/>
  <c r="R13" i="140"/>
  <c r="R31" i="140"/>
  <c r="R27" i="140"/>
  <c r="AB26" i="146" s="1"/>
  <c r="S27" i="140"/>
  <c r="R7" i="140"/>
  <c r="AB6" i="146" s="1"/>
  <c r="R11" i="140"/>
  <c r="R24" i="140"/>
  <c r="R22" i="140"/>
  <c r="K39" i="140"/>
  <c r="S15" i="140" l="1"/>
  <c r="AB14" i="146"/>
  <c r="S37" i="140"/>
  <c r="AB36" i="146"/>
  <c r="S19" i="140"/>
  <c r="AB18" i="146"/>
  <c r="S28" i="140"/>
  <c r="S11" i="140"/>
  <c r="AB10" i="146"/>
  <c r="S7" i="140"/>
  <c r="S26" i="140"/>
  <c r="AB25" i="146"/>
  <c r="S13" i="140"/>
  <c r="AB12" i="146"/>
  <c r="S21" i="140"/>
  <c r="AB20" i="146"/>
  <c r="S36" i="140"/>
  <c r="AB35" i="146"/>
  <c r="S31" i="140"/>
  <c r="AB30" i="146"/>
  <c r="S22" i="140"/>
  <c r="AB21" i="146"/>
  <c r="S24" i="140"/>
  <c r="AB23" i="146"/>
  <c r="S23" i="140"/>
  <c r="AB22" i="146"/>
  <c r="S29" i="140"/>
  <c r="AB28" i="146"/>
  <c r="S25" i="135"/>
  <c r="AA24" i="146"/>
  <c r="S10" i="135"/>
  <c r="AA9" i="146"/>
  <c r="S30" i="135"/>
  <c r="AA29" i="146"/>
  <c r="S31" i="135"/>
  <c r="AA30" i="146"/>
  <c r="S7" i="135"/>
  <c r="AA6" i="146"/>
  <c r="S32" i="135"/>
  <c r="AA31" i="146"/>
  <c r="S26" i="135"/>
  <c r="AA25" i="146"/>
  <c r="S5" i="135"/>
  <c r="AA4" i="146"/>
  <c r="S34" i="135"/>
  <c r="AA33" i="146"/>
  <c r="S8" i="135"/>
  <c r="AA7" i="146"/>
  <c r="R38" i="135"/>
  <c r="S38" i="135" s="1"/>
  <c r="S11" i="135"/>
  <c r="AA10" i="146"/>
  <c r="S16" i="135"/>
  <c r="AA15" i="146"/>
  <c r="L39" i="140"/>
  <c r="R33" i="140"/>
  <c r="R25" i="140"/>
  <c r="R30" i="140"/>
  <c r="R20" i="140"/>
  <c r="R16" i="140"/>
  <c r="R4" i="140"/>
  <c r="R32" i="140"/>
  <c r="R34" i="140"/>
  <c r="R35" i="140"/>
  <c r="R9" i="140"/>
  <c r="R5" i="140"/>
  <c r="R17" i="140"/>
  <c r="R12" i="140"/>
  <c r="R18" i="140"/>
  <c r="R6" i="140"/>
  <c r="R14" i="140"/>
  <c r="R8" i="140"/>
  <c r="R22" i="139"/>
  <c r="R30" i="139"/>
  <c r="R21" i="139"/>
  <c r="R7" i="139"/>
  <c r="R27" i="139"/>
  <c r="R20" i="139"/>
  <c r="R6" i="139"/>
  <c r="R23" i="139"/>
  <c r="AC22" i="146" s="1"/>
  <c r="R28" i="139"/>
  <c r="R15" i="139"/>
  <c r="AC14" i="146" s="1"/>
  <c r="S15" i="139"/>
  <c r="R35" i="139"/>
  <c r="R37" i="139"/>
  <c r="R19" i="139"/>
  <c r="R17" i="139"/>
  <c r="R18" i="139"/>
  <c r="R26" i="139"/>
  <c r="R13" i="139"/>
  <c r="R9" i="139"/>
  <c r="AC8" i="146" s="1"/>
  <c r="S9" i="139"/>
  <c r="R10" i="139"/>
  <c r="R5" i="139"/>
  <c r="R14" i="139"/>
  <c r="R8" i="139"/>
  <c r="AC7" i="146" s="1"/>
  <c r="R29" i="139"/>
  <c r="R11" i="139"/>
  <c r="S22" i="139" l="1"/>
  <c r="AC21" i="146"/>
  <c r="S18" i="139"/>
  <c r="AC17" i="146"/>
  <c r="S19" i="139"/>
  <c r="AC18" i="146"/>
  <c r="S6" i="139"/>
  <c r="AC5" i="146"/>
  <c r="S14" i="139"/>
  <c r="AC13" i="146"/>
  <c r="S10" i="139"/>
  <c r="AC9" i="146"/>
  <c r="S37" i="139"/>
  <c r="AC36" i="146"/>
  <c r="S20" i="139"/>
  <c r="AC19" i="146"/>
  <c r="S17" i="139"/>
  <c r="AC16" i="146"/>
  <c r="S7" i="139"/>
  <c r="AC6" i="146"/>
  <c r="S27" i="139"/>
  <c r="AC26" i="146"/>
  <c r="S11" i="139"/>
  <c r="AC10" i="146"/>
  <c r="S21" i="139"/>
  <c r="AC20" i="146"/>
  <c r="S23" i="139"/>
  <c r="S5" i="139"/>
  <c r="AC4" i="146"/>
  <c r="S35" i="139"/>
  <c r="AC34" i="146"/>
  <c r="S29" i="139"/>
  <c r="AC28" i="146"/>
  <c r="S13" i="139"/>
  <c r="AC12" i="146"/>
  <c r="S8" i="139"/>
  <c r="S26" i="139"/>
  <c r="AC25" i="146"/>
  <c r="S28" i="139"/>
  <c r="AC27" i="146"/>
  <c r="S30" i="139"/>
  <c r="AC29" i="146"/>
  <c r="S33" i="140"/>
  <c r="AB32" i="146"/>
  <c r="S6" i="140"/>
  <c r="AB5" i="146"/>
  <c r="S8" i="140"/>
  <c r="AB7" i="146"/>
  <c r="S32" i="140"/>
  <c r="AB31" i="146"/>
  <c r="S18" i="140"/>
  <c r="AB17" i="146"/>
  <c r="S14" i="140"/>
  <c r="AB13" i="146"/>
  <c r="S12" i="140"/>
  <c r="AB11" i="146"/>
  <c r="S16" i="140"/>
  <c r="AB15" i="146"/>
  <c r="S9" i="140"/>
  <c r="AB8" i="146"/>
  <c r="S17" i="140"/>
  <c r="AB16" i="146"/>
  <c r="S20" i="140"/>
  <c r="AB19" i="146"/>
  <c r="S25" i="140"/>
  <c r="AB24" i="146"/>
  <c r="S35" i="140"/>
  <c r="AB34" i="146"/>
  <c r="S34" i="140"/>
  <c r="AB33" i="146"/>
  <c r="S5" i="140"/>
  <c r="AB4" i="146"/>
  <c r="S30" i="140"/>
  <c r="AB29" i="146"/>
  <c r="S4" i="140"/>
  <c r="R38" i="140"/>
  <c r="S38" i="140" s="1"/>
  <c r="AB3" i="146"/>
  <c r="R12" i="139"/>
  <c r="R36" i="139"/>
  <c r="R32" i="139"/>
  <c r="R16" i="139"/>
  <c r="R33" i="139"/>
  <c r="R31" i="139"/>
  <c r="K39" i="139"/>
  <c r="R24" i="139"/>
  <c r="L39" i="139"/>
  <c r="R4" i="139"/>
  <c r="R34" i="139"/>
  <c r="R25" i="139"/>
  <c r="R8" i="136"/>
  <c r="AR3" i="146"/>
  <c r="R25" i="136"/>
  <c r="R12" i="136"/>
  <c r="R22" i="136"/>
  <c r="R34" i="136"/>
  <c r="AD33" i="146" s="1"/>
  <c r="R7" i="136"/>
  <c r="AD6" i="146" s="1"/>
  <c r="R35" i="136"/>
  <c r="R29" i="136"/>
  <c r="R15" i="136"/>
  <c r="AD14" i="146" s="1"/>
  <c r="S15" i="136"/>
  <c r="R37" i="136"/>
  <c r="R24" i="136"/>
  <c r="R30" i="136"/>
  <c r="R5" i="136"/>
  <c r="R18" i="136"/>
  <c r="R28" i="136"/>
  <c r="AD27" i="146" s="1"/>
  <c r="S28" i="136"/>
  <c r="R26" i="136"/>
  <c r="R27" i="136"/>
  <c r="R17" i="136"/>
  <c r="AD16" i="146" s="1"/>
  <c r="R23" i="136"/>
  <c r="AD22" i="146" s="1"/>
  <c r="R20" i="136"/>
  <c r="S23" i="136" l="1"/>
  <c r="S7" i="136"/>
  <c r="S34" i="136"/>
  <c r="S22" i="136"/>
  <c r="AD21" i="146"/>
  <c r="S37" i="136"/>
  <c r="AD36" i="146"/>
  <c r="S12" i="136"/>
  <c r="AD11" i="146"/>
  <c r="S29" i="136"/>
  <c r="AD28" i="146"/>
  <c r="S25" i="136"/>
  <c r="AD24" i="146"/>
  <c r="S27" i="136"/>
  <c r="AD26" i="146"/>
  <c r="S18" i="136"/>
  <c r="AD17" i="146"/>
  <c r="S35" i="136"/>
  <c r="AD34" i="146"/>
  <c r="S8" i="136"/>
  <c r="AD7" i="146"/>
  <c r="S24" i="136"/>
  <c r="AD23" i="146"/>
  <c r="S26" i="136"/>
  <c r="AD25" i="146"/>
  <c r="S20" i="136"/>
  <c r="AD19" i="146"/>
  <c r="S5" i="136"/>
  <c r="AD4" i="146"/>
  <c r="S17" i="136"/>
  <c r="S30" i="136"/>
  <c r="AD29" i="146"/>
  <c r="S34" i="139"/>
  <c r="AC33" i="146"/>
  <c r="S32" i="139"/>
  <c r="AC31" i="146"/>
  <c r="S36" i="139"/>
  <c r="AC35" i="146"/>
  <c r="S12" i="139"/>
  <c r="AC11" i="146"/>
  <c r="S24" i="139"/>
  <c r="AC23" i="146"/>
  <c r="S31" i="139"/>
  <c r="AC30" i="146"/>
  <c r="S33" i="139"/>
  <c r="AC32" i="146"/>
  <c r="S25" i="139"/>
  <c r="AC24" i="146"/>
  <c r="S16" i="139"/>
  <c r="AC15" i="146"/>
  <c r="S4" i="139"/>
  <c r="R38" i="139"/>
  <c r="S38" i="139" s="1"/>
  <c r="AC3" i="146"/>
  <c r="S4" i="136"/>
  <c r="BF3" i="146"/>
  <c r="R6" i="136"/>
  <c r="R31" i="136"/>
  <c r="R33" i="136"/>
  <c r="K39" i="136"/>
  <c r="R19" i="136"/>
  <c r="R36" i="136"/>
  <c r="R16" i="136"/>
  <c r="R13" i="136"/>
  <c r="R21" i="136"/>
  <c r="R10" i="136"/>
  <c r="L39" i="136"/>
  <c r="R32" i="136"/>
  <c r="R9" i="136"/>
  <c r="R11" i="136"/>
  <c r="R14" i="136"/>
  <c r="R12" i="143"/>
  <c r="R16" i="143"/>
  <c r="R36" i="143"/>
  <c r="R19" i="143"/>
  <c r="R18" i="143"/>
  <c r="R35" i="143"/>
  <c r="R27" i="143"/>
  <c r="R13" i="143"/>
  <c r="R31" i="143"/>
  <c r="R37" i="143"/>
  <c r="R4" i="143"/>
  <c r="R11" i="143"/>
  <c r="AE10" i="146" s="1"/>
  <c r="R34" i="143"/>
  <c r="R33" i="143"/>
  <c r="AE32" i="146" s="1"/>
  <c r="R7" i="143"/>
  <c r="R26" i="143"/>
  <c r="R6" i="143"/>
  <c r="R17" i="143"/>
  <c r="R28" i="143"/>
  <c r="R25" i="143"/>
  <c r="R9" i="143"/>
  <c r="R14" i="143"/>
  <c r="K39" i="143"/>
  <c r="S33" i="143" l="1"/>
  <c r="S36" i="143"/>
  <c r="AE35" i="146"/>
  <c r="S16" i="143"/>
  <c r="AE15" i="146"/>
  <c r="S12" i="143"/>
  <c r="AE11" i="146"/>
  <c r="S17" i="143"/>
  <c r="AE16" i="146"/>
  <c r="S37" i="143"/>
  <c r="AE36" i="146"/>
  <c r="S13" i="143"/>
  <c r="AE12" i="146"/>
  <c r="S19" i="143"/>
  <c r="AE18" i="146"/>
  <c r="S7" i="143"/>
  <c r="AE6" i="146"/>
  <c r="S27" i="143"/>
  <c r="AE26" i="146"/>
  <c r="S25" i="143"/>
  <c r="AE24" i="146"/>
  <c r="S34" i="143"/>
  <c r="AE33" i="146"/>
  <c r="S35" i="143"/>
  <c r="AE34" i="146"/>
  <c r="S6" i="143"/>
  <c r="AE5" i="146"/>
  <c r="S26" i="143"/>
  <c r="AE25" i="146"/>
  <c r="S31" i="143"/>
  <c r="AE30" i="146"/>
  <c r="S14" i="143"/>
  <c r="AE13" i="146"/>
  <c r="S9" i="143"/>
  <c r="AE8" i="146"/>
  <c r="S28" i="143"/>
  <c r="AE27" i="146"/>
  <c r="S11" i="143"/>
  <c r="S18" i="143"/>
  <c r="AE17" i="146"/>
  <c r="S4" i="143"/>
  <c r="AE3" i="146"/>
  <c r="S31" i="136"/>
  <c r="AD30" i="146"/>
  <c r="S21" i="136"/>
  <c r="AD20" i="146"/>
  <c r="S33" i="136"/>
  <c r="AD32" i="146"/>
  <c r="S14" i="136"/>
  <c r="AD13" i="146"/>
  <c r="S16" i="136"/>
  <c r="AD15" i="146"/>
  <c r="S10" i="136"/>
  <c r="AD9" i="146"/>
  <c r="S11" i="136"/>
  <c r="AD10" i="146"/>
  <c r="S36" i="136"/>
  <c r="AD35" i="146"/>
  <c r="S13" i="136"/>
  <c r="AD12" i="146"/>
  <c r="S9" i="136"/>
  <c r="AD8" i="146"/>
  <c r="S19" i="136"/>
  <c r="AD18" i="146"/>
  <c r="S6" i="136"/>
  <c r="AD5" i="146"/>
  <c r="S32" i="136"/>
  <c r="AD31" i="146"/>
  <c r="R38" i="136"/>
  <c r="S38" i="136" s="1"/>
  <c r="AD3" i="146"/>
  <c r="R23" i="143"/>
  <c r="R29" i="143"/>
  <c r="L39" i="143"/>
  <c r="R30" i="143"/>
  <c r="R10" i="143"/>
  <c r="R32" i="143"/>
  <c r="R8" i="143"/>
  <c r="R22" i="143"/>
  <c r="R15" i="143"/>
  <c r="R20" i="143"/>
  <c r="R21" i="143"/>
  <c r="R5" i="143"/>
  <c r="R24" i="143"/>
  <c r="R21" i="129"/>
  <c r="AF20" i="146" s="1"/>
  <c r="S21" i="129"/>
  <c r="R8" i="129"/>
  <c r="AF7" i="146" s="1"/>
  <c r="R18" i="129"/>
  <c r="R9" i="129"/>
  <c r="R24" i="129"/>
  <c r="R33" i="129"/>
  <c r="R11" i="129"/>
  <c r="R32" i="129"/>
  <c r="R7" i="129"/>
  <c r="AF6" i="146" s="1"/>
  <c r="R15" i="129"/>
  <c r="R36" i="129"/>
  <c r="AF35" i="146" s="1"/>
  <c r="R31" i="129"/>
  <c r="R10" i="129"/>
  <c r="R17" i="129"/>
  <c r="R37" i="129"/>
  <c r="AF36" i="146" s="1"/>
  <c r="R27" i="129"/>
  <c r="AF26" i="146" s="1"/>
  <c r="S27" i="129"/>
  <c r="R34" i="129"/>
  <c r="AF33" i="146" s="1"/>
  <c r="R22" i="129"/>
  <c r="R28" i="129"/>
  <c r="S18" i="129" l="1"/>
  <c r="AF17" i="146"/>
  <c r="S15" i="129"/>
  <c r="AF14" i="146"/>
  <c r="S37" i="129"/>
  <c r="S7" i="129"/>
  <c r="S8" i="129"/>
  <c r="S32" i="129"/>
  <c r="AF31" i="146"/>
  <c r="S10" i="129"/>
  <c r="AF9" i="146"/>
  <c r="S9" i="129"/>
  <c r="AF8" i="146"/>
  <c r="S28" i="129"/>
  <c r="AF27" i="146"/>
  <c r="S17" i="129"/>
  <c r="AF16" i="146"/>
  <c r="S22" i="129"/>
  <c r="AF21" i="146"/>
  <c r="S11" i="129"/>
  <c r="AF10" i="146"/>
  <c r="S34" i="129"/>
  <c r="S31" i="129"/>
  <c r="AF30" i="146"/>
  <c r="S33" i="129"/>
  <c r="AF32" i="146"/>
  <c r="S36" i="129"/>
  <c r="S24" i="129"/>
  <c r="AF23" i="146"/>
  <c r="S21" i="143"/>
  <c r="AE20" i="146"/>
  <c r="S15" i="143"/>
  <c r="AE14" i="146"/>
  <c r="S20" i="143"/>
  <c r="AE19" i="146"/>
  <c r="S23" i="143"/>
  <c r="AE22" i="146"/>
  <c r="S32" i="143"/>
  <c r="AE31" i="146"/>
  <c r="S29" i="143"/>
  <c r="AE28" i="146"/>
  <c r="S22" i="143"/>
  <c r="AE21" i="146"/>
  <c r="S24" i="143"/>
  <c r="AE23" i="146"/>
  <c r="S10" i="143"/>
  <c r="AE9" i="146"/>
  <c r="S8" i="143"/>
  <c r="AE7" i="146"/>
  <c r="S5" i="143"/>
  <c r="AE4" i="146"/>
  <c r="S30" i="143"/>
  <c r="AE29" i="146"/>
  <c r="S38" i="143"/>
  <c r="R23" i="129"/>
  <c r="R26" i="129"/>
  <c r="L39" i="129"/>
  <c r="R4" i="129"/>
  <c r="R6" i="129"/>
  <c r="R14" i="129"/>
  <c r="R30" i="129"/>
  <c r="R13" i="129"/>
  <c r="K39" i="129"/>
  <c r="R5" i="129"/>
  <c r="R16" i="129"/>
  <c r="R12" i="129"/>
  <c r="R29" i="129"/>
  <c r="R35" i="129"/>
  <c r="R20" i="129"/>
  <c r="R25" i="129"/>
  <c r="R19" i="129"/>
  <c r="R7" i="137"/>
  <c r="AG6" i="146" s="1"/>
  <c r="R8" i="137"/>
  <c r="AG7" i="146" s="1"/>
  <c r="R24" i="137"/>
  <c r="R5" i="137"/>
  <c r="R37" i="137"/>
  <c r="R14" i="137"/>
  <c r="R10" i="137"/>
  <c r="R29" i="137"/>
  <c r="R17" i="137"/>
  <c r="R35" i="137"/>
  <c r="R28" i="137"/>
  <c r="R13" i="137"/>
  <c r="R36" i="137"/>
  <c r="AG35" i="146" s="1"/>
  <c r="R9" i="137"/>
  <c r="R30" i="137"/>
  <c r="R19" i="137"/>
  <c r="R15" i="137"/>
  <c r="AG14" i="146" s="1"/>
  <c r="R18" i="137"/>
  <c r="AG17" i="146" s="1"/>
  <c r="R12" i="137"/>
  <c r="S36" i="137" l="1"/>
  <c r="S18" i="137"/>
  <c r="S15" i="137"/>
  <c r="S14" i="137"/>
  <c r="AG13" i="146"/>
  <c r="S37" i="137"/>
  <c r="AG36" i="146"/>
  <c r="S9" i="137"/>
  <c r="AG8" i="146"/>
  <c r="S12" i="137"/>
  <c r="AG11" i="146"/>
  <c r="S5" i="137"/>
  <c r="AG4" i="146"/>
  <c r="S24" i="137"/>
  <c r="AG23" i="146"/>
  <c r="S35" i="137"/>
  <c r="AG34" i="146"/>
  <c r="S8" i="137"/>
  <c r="S10" i="137"/>
  <c r="AG9" i="146"/>
  <c r="S13" i="137"/>
  <c r="AG12" i="146"/>
  <c r="S28" i="137"/>
  <c r="AG27" i="146"/>
  <c r="S17" i="137"/>
  <c r="AG16" i="146"/>
  <c r="S19" i="137"/>
  <c r="AG18" i="146"/>
  <c r="S30" i="137"/>
  <c r="AG29" i="146"/>
  <c r="S29" i="137"/>
  <c r="AG28" i="146"/>
  <c r="S7" i="137"/>
  <c r="S19" i="129"/>
  <c r="AF18" i="146"/>
  <c r="S23" i="129"/>
  <c r="AF22" i="146"/>
  <c r="S26" i="129"/>
  <c r="AF25" i="146"/>
  <c r="S25" i="129"/>
  <c r="AF24" i="146"/>
  <c r="S13" i="129"/>
  <c r="AF12" i="146"/>
  <c r="S20" i="129"/>
  <c r="AF19" i="146"/>
  <c r="S30" i="129"/>
  <c r="AF29" i="146"/>
  <c r="S14" i="129"/>
  <c r="AF13" i="146"/>
  <c r="S29" i="129"/>
  <c r="AF28" i="146"/>
  <c r="S6" i="129"/>
  <c r="AF5" i="146"/>
  <c r="S5" i="129"/>
  <c r="AF4" i="146"/>
  <c r="S35" i="129"/>
  <c r="AF34" i="146"/>
  <c r="S12" i="129"/>
  <c r="AF11" i="146"/>
  <c r="S16" i="129"/>
  <c r="AF15" i="146"/>
  <c r="S4" i="129"/>
  <c r="R38" i="129"/>
  <c r="S38" i="129" s="1"/>
  <c r="AF3" i="146"/>
  <c r="R26" i="137"/>
  <c r="R6" i="137"/>
  <c r="K39" i="137"/>
  <c r="R11" i="137"/>
  <c r="R23" i="137"/>
  <c r="R27" i="137"/>
  <c r="R20" i="137"/>
  <c r="R21" i="137"/>
  <c r="R31" i="137"/>
  <c r="R22" i="137"/>
  <c r="L39" i="137"/>
  <c r="R4" i="137"/>
  <c r="R16" i="137"/>
  <c r="R25" i="137"/>
  <c r="R32" i="137"/>
  <c r="R33" i="137"/>
  <c r="R34" i="137"/>
  <c r="R5" i="138"/>
  <c r="R23" i="138"/>
  <c r="R28" i="138"/>
  <c r="AH27" i="146" s="1"/>
  <c r="R25" i="138"/>
  <c r="K39" i="138"/>
  <c r="R11" i="138"/>
  <c r="L39" i="138"/>
  <c r="R4" i="138"/>
  <c r="R29" i="138"/>
  <c r="R32" i="138"/>
  <c r="R35" i="138"/>
  <c r="R31" i="138"/>
  <c r="AH30" i="146" s="1"/>
  <c r="R22" i="138"/>
  <c r="R20" i="138"/>
  <c r="R10" i="138"/>
  <c r="R18" i="138"/>
  <c r="R12" i="138"/>
  <c r="R34" i="138"/>
  <c r="AH33" i="146" s="1"/>
  <c r="R15" i="138"/>
  <c r="R37" i="138"/>
  <c r="R8" i="138"/>
  <c r="R16" i="138"/>
  <c r="AH15" i="146" s="1"/>
  <c r="S16" i="138"/>
  <c r="R21" i="138"/>
  <c r="AH20" i="146" s="1"/>
  <c r="R17" i="138"/>
  <c r="R26" i="138"/>
  <c r="R27" i="138"/>
  <c r="AH26" i="146" s="1"/>
  <c r="S27" i="138" l="1"/>
  <c r="S34" i="138"/>
  <c r="S23" i="138"/>
  <c r="AH22" i="146"/>
  <c r="S5" i="138"/>
  <c r="AH4" i="146"/>
  <c r="S18" i="138"/>
  <c r="AH17" i="146"/>
  <c r="S10" i="138"/>
  <c r="AH9" i="146"/>
  <c r="S11" i="138"/>
  <c r="AH10" i="146"/>
  <c r="S29" i="138"/>
  <c r="AH28" i="146"/>
  <c r="S20" i="138"/>
  <c r="AH19" i="146"/>
  <c r="S15" i="138"/>
  <c r="AH14" i="146"/>
  <c r="S31" i="138"/>
  <c r="S25" i="138"/>
  <c r="AH24" i="146"/>
  <c r="S22" i="138"/>
  <c r="AH21" i="146"/>
  <c r="S21" i="138"/>
  <c r="S35" i="138"/>
  <c r="AH34" i="146"/>
  <c r="S28" i="138"/>
  <c r="S8" i="138"/>
  <c r="AH7" i="146"/>
  <c r="S37" i="138"/>
  <c r="AH36" i="146"/>
  <c r="S26" i="138"/>
  <c r="AH25" i="146"/>
  <c r="S17" i="138"/>
  <c r="AH16" i="146"/>
  <c r="S12" i="138"/>
  <c r="AH11" i="146"/>
  <c r="S32" i="138"/>
  <c r="AH31" i="146"/>
  <c r="S4" i="138"/>
  <c r="AH3" i="146"/>
  <c r="S6" i="137"/>
  <c r="AG5" i="146"/>
  <c r="S26" i="137"/>
  <c r="AG25" i="146"/>
  <c r="S31" i="137"/>
  <c r="AG30" i="146"/>
  <c r="S20" i="137"/>
  <c r="AG19" i="146"/>
  <c r="S34" i="137"/>
  <c r="AG33" i="146"/>
  <c r="S25" i="137"/>
  <c r="AG24" i="146"/>
  <c r="S27" i="137"/>
  <c r="AG26" i="146"/>
  <c r="S21" i="137"/>
  <c r="AG20" i="146"/>
  <c r="S32" i="137"/>
  <c r="AG31" i="146"/>
  <c r="S23" i="137"/>
  <c r="AG22" i="146"/>
  <c r="S22" i="137"/>
  <c r="AG21" i="146"/>
  <c r="S33" i="137"/>
  <c r="AG32" i="146"/>
  <c r="S16" i="137"/>
  <c r="AG15" i="146"/>
  <c r="S11" i="137"/>
  <c r="AG10" i="146"/>
  <c r="S4" i="137"/>
  <c r="R38" i="137"/>
  <c r="S38" i="137" s="1"/>
  <c r="AG3" i="146"/>
  <c r="R36" i="138"/>
  <c r="R14" i="138"/>
  <c r="R13" i="138"/>
  <c r="R7" i="138"/>
  <c r="R33" i="138"/>
  <c r="R9" i="138"/>
  <c r="R30" i="138"/>
  <c r="R19" i="138"/>
  <c r="R24" i="138"/>
  <c r="R6" i="138"/>
  <c r="J12" i="128"/>
  <c r="J13" i="128"/>
  <c r="J33" i="128"/>
  <c r="J35" i="128"/>
  <c r="J14" i="128"/>
  <c r="J32" i="128"/>
  <c r="K17" i="128"/>
  <c r="B16" i="146" s="1"/>
  <c r="J7" i="128"/>
  <c r="J10" i="128"/>
  <c r="J15" i="128"/>
  <c r="J30" i="128"/>
  <c r="J9" i="128"/>
  <c r="J28" i="128"/>
  <c r="K28" i="128"/>
  <c r="J23" i="128"/>
  <c r="K34" i="128"/>
  <c r="B33" i="146" s="1"/>
  <c r="J34" i="128"/>
  <c r="J31" i="128"/>
  <c r="R36" i="144"/>
  <c r="R12" i="144"/>
  <c r="K12" i="128"/>
  <c r="B11" i="146" s="1"/>
  <c r="J18" i="128"/>
  <c r="J20" i="128"/>
  <c r="J17" i="128"/>
  <c r="R17" i="144"/>
  <c r="R22" i="144"/>
  <c r="J22" i="128"/>
  <c r="J19" i="128"/>
  <c r="J4" i="128"/>
  <c r="R23" i="144"/>
  <c r="K23" i="128"/>
  <c r="B22" i="146" s="1"/>
  <c r="K19" i="128"/>
  <c r="K10" i="128"/>
  <c r="R19" i="144"/>
  <c r="R10" i="144"/>
  <c r="J26" i="128"/>
  <c r="R27" i="144"/>
  <c r="K25" i="128"/>
  <c r="R13" i="144"/>
  <c r="J8" i="128"/>
  <c r="R8" i="144"/>
  <c r="R6" i="144"/>
  <c r="AI5" i="146" s="1"/>
  <c r="S6" i="144"/>
  <c r="K6" i="128"/>
  <c r="N6" i="128" s="1"/>
  <c r="K30" i="128"/>
  <c r="R25" i="144"/>
  <c r="AI24" i="146" s="1"/>
  <c r="R14" i="144"/>
  <c r="K14" i="128"/>
  <c r="B13" i="146" s="1"/>
  <c r="K7" i="128"/>
  <c r="B6" i="146" s="1"/>
  <c r="R31" i="144"/>
  <c r="K9" i="128"/>
  <c r="B8" i="146" s="1"/>
  <c r="J29" i="128"/>
  <c r="K29" i="128"/>
  <c r="B28" i="146" s="1"/>
  <c r="R29" i="144"/>
  <c r="R35" i="144"/>
  <c r="K16" i="128"/>
  <c r="B15" i="146" s="1"/>
  <c r="K26" i="128"/>
  <c r="B25" i="146" s="1"/>
  <c r="R26" i="144"/>
  <c r="AI25" i="146" s="1"/>
  <c r="R24" i="144"/>
  <c r="AI23" i="146" s="1"/>
  <c r="S24" i="144"/>
  <c r="K24" i="128"/>
  <c r="R28" i="144"/>
  <c r="R11" i="144"/>
  <c r="K11" i="128"/>
  <c r="B10" i="146" s="1"/>
  <c r="R18" i="144"/>
  <c r="K33" i="128"/>
  <c r="B32" i="146" s="1"/>
  <c r="J5" i="128"/>
  <c r="K5" i="128"/>
  <c r="B4" i="146" s="1"/>
  <c r="K39" i="144"/>
  <c r="R4" i="144"/>
  <c r="L39" i="144"/>
  <c r="K4" i="128"/>
  <c r="R15" i="144"/>
  <c r="K15" i="128"/>
  <c r="B14" i="146" s="1"/>
  <c r="R37" i="144"/>
  <c r="N37" i="128"/>
  <c r="R21" i="144"/>
  <c r="AI20" i="146" s="1"/>
  <c r="J21" i="128"/>
  <c r="S37" i="144" l="1"/>
  <c r="AI36" i="146"/>
  <c r="S27" i="144"/>
  <c r="AI26" i="146"/>
  <c r="S26" i="144"/>
  <c r="S12" i="144"/>
  <c r="AI11" i="146"/>
  <c r="S23" i="144"/>
  <c r="AI22" i="146"/>
  <c r="S15" i="144"/>
  <c r="AI14" i="146"/>
  <c r="S18" i="144"/>
  <c r="AI17" i="146"/>
  <c r="S31" i="144"/>
  <c r="AI30" i="146"/>
  <c r="S10" i="144"/>
  <c r="AI9" i="146"/>
  <c r="S36" i="144"/>
  <c r="AI35" i="146"/>
  <c r="S19" i="144"/>
  <c r="AI18" i="146"/>
  <c r="S22" i="144"/>
  <c r="AI21" i="146"/>
  <c r="S11" i="144"/>
  <c r="AI10" i="146"/>
  <c r="S8" i="144"/>
  <c r="AI7" i="146"/>
  <c r="S17" i="144"/>
  <c r="AI16" i="146"/>
  <c r="S21" i="144"/>
  <c r="S28" i="144"/>
  <c r="AI27" i="146"/>
  <c r="S35" i="144"/>
  <c r="AI34" i="146"/>
  <c r="S14" i="144"/>
  <c r="AI13" i="146"/>
  <c r="S29" i="144"/>
  <c r="AI28" i="146"/>
  <c r="S25" i="144"/>
  <c r="S13" i="144"/>
  <c r="AI12" i="146"/>
  <c r="S4" i="144"/>
  <c r="AI3" i="146"/>
  <c r="S24" i="138"/>
  <c r="AH23" i="146"/>
  <c r="S36" i="138"/>
  <c r="AH35" i="146"/>
  <c r="S19" i="138"/>
  <c r="AH18" i="146"/>
  <c r="R38" i="138"/>
  <c r="S38" i="138" s="1"/>
  <c r="S30" i="138"/>
  <c r="AH29" i="146"/>
  <c r="S9" i="138"/>
  <c r="AH8" i="146"/>
  <c r="S33" i="138"/>
  <c r="AH32" i="146"/>
  <c r="S7" i="138"/>
  <c r="AH6" i="146"/>
  <c r="S13" i="138"/>
  <c r="AH12" i="146"/>
  <c r="S6" i="138"/>
  <c r="AH5" i="146"/>
  <c r="S14" i="138"/>
  <c r="AH13" i="146"/>
  <c r="R30" i="128"/>
  <c r="B29" i="146"/>
  <c r="R25" i="128"/>
  <c r="B24" i="146"/>
  <c r="R10" i="128"/>
  <c r="B9" i="146"/>
  <c r="R24" i="128"/>
  <c r="B23" i="146"/>
  <c r="R19" i="128"/>
  <c r="B18" i="146"/>
  <c r="N19" i="128"/>
  <c r="N24" i="128"/>
  <c r="R6" i="128"/>
  <c r="B5" i="146"/>
  <c r="R28" i="128"/>
  <c r="B27" i="146"/>
  <c r="B3" i="146"/>
  <c r="R4" i="128"/>
  <c r="N4" i="128"/>
  <c r="N9" i="128"/>
  <c r="R9" i="128"/>
  <c r="N26" i="128"/>
  <c r="R26" i="128"/>
  <c r="N23" i="128"/>
  <c r="R23" i="128"/>
  <c r="N33" i="128"/>
  <c r="R33" i="128"/>
  <c r="R16" i="128"/>
  <c r="N16" i="128"/>
  <c r="R7" i="128"/>
  <c r="N7" i="128"/>
  <c r="R11" i="128"/>
  <c r="N11" i="128"/>
  <c r="R34" i="128"/>
  <c r="N34" i="128"/>
  <c r="R14" i="128"/>
  <c r="N14" i="128"/>
  <c r="N5" i="128"/>
  <c r="R5" i="128"/>
  <c r="N29" i="128"/>
  <c r="R29" i="128"/>
  <c r="R12" i="128"/>
  <c r="N12" i="128"/>
  <c r="R16" i="144"/>
  <c r="I37" i="142"/>
  <c r="R9" i="144"/>
  <c r="R7" i="144"/>
  <c r="R32" i="144"/>
  <c r="N25" i="128"/>
  <c r="J6" i="128"/>
  <c r="K32" i="128"/>
  <c r="B31" i="146" s="1"/>
  <c r="K22" i="128"/>
  <c r="B21" i="146" s="1"/>
  <c r="N15" i="128"/>
  <c r="N10" i="128"/>
  <c r="K20" i="128"/>
  <c r="B19" i="146" s="1"/>
  <c r="J16" i="128"/>
  <c r="K21" i="128"/>
  <c r="B20" i="146" s="1"/>
  <c r="R33" i="144"/>
  <c r="J24" i="128"/>
  <c r="K13" i="128"/>
  <c r="B12" i="146" s="1"/>
  <c r="J27" i="128"/>
  <c r="K27" i="128"/>
  <c r="B26" i="146" s="1"/>
  <c r="K35" i="128"/>
  <c r="B34" i="146" s="1"/>
  <c r="J11" i="128"/>
  <c r="R17" i="128"/>
  <c r="R15" i="128"/>
  <c r="R20" i="144"/>
  <c r="K31" i="128"/>
  <c r="B30" i="146" s="1"/>
  <c r="N28" i="128"/>
  <c r="K18" i="128"/>
  <c r="B17" i="146" s="1"/>
  <c r="N17" i="128"/>
  <c r="J25" i="128"/>
  <c r="R30" i="144"/>
  <c r="L37" i="128"/>
  <c r="K8" i="128"/>
  <c r="B7" i="146" s="1"/>
  <c r="R34" i="144"/>
  <c r="N30" i="128"/>
  <c r="R5" i="144"/>
  <c r="R38" i="144" s="1"/>
  <c r="S38" i="144" s="1"/>
  <c r="P37" i="128"/>
  <c r="S9" i="144" l="1"/>
  <c r="AI8" i="146"/>
  <c r="S7" i="144"/>
  <c r="AI6" i="146"/>
  <c r="S16" i="144"/>
  <c r="AI15" i="146"/>
  <c r="S20" i="144"/>
  <c r="AI19" i="146"/>
  <c r="S33" i="144"/>
  <c r="AI32" i="146"/>
  <c r="S5" i="144"/>
  <c r="AI4" i="146"/>
  <c r="S34" i="144"/>
  <c r="AI33" i="146"/>
  <c r="S30" i="144"/>
  <c r="AI29" i="146"/>
  <c r="S32" i="144"/>
  <c r="AI31" i="146"/>
  <c r="I3" i="147"/>
  <c r="R3" i="147"/>
  <c r="P38" i="128"/>
  <c r="N22" i="128"/>
  <c r="R22" i="128"/>
  <c r="AA37" i="142"/>
  <c r="V37" i="142"/>
  <c r="R21" i="128"/>
  <c r="N21" i="128"/>
  <c r="N32" i="128"/>
  <c r="R32" i="128"/>
  <c r="R27" i="128"/>
  <c r="N27" i="128"/>
  <c r="R18" i="128"/>
  <c r="N18" i="128"/>
  <c r="N8" i="128"/>
  <c r="R8" i="128"/>
  <c r="R31" i="128"/>
  <c r="N31" i="128"/>
  <c r="R13" i="128"/>
  <c r="N13" i="128"/>
  <c r="N35" i="128"/>
  <c r="R35" i="128"/>
  <c r="N20" i="128"/>
  <c r="R20" i="128"/>
  <c r="R36" i="128"/>
  <c r="N36" i="128"/>
  <c r="AA3" i="147" l="1"/>
  <c r="Y37" i="142"/>
  <c r="R38" i="128"/>
  <c r="J37" i="142" l="1"/>
  <c r="L37" i="142" s="1"/>
  <c r="D36" i="146" s="1"/>
  <c r="M37" i="142"/>
  <c r="O37" i="142" s="1"/>
  <c r="E36" i="146" s="1"/>
  <c r="P37" i="142"/>
  <c r="R37" i="142" s="1"/>
  <c r="F36" i="146" s="1"/>
  <c r="S37" i="142"/>
  <c r="U37" i="142" s="1"/>
  <c r="G36" i="146" s="1"/>
  <c r="C36" i="1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T13" authorId="0" shapeId="0" xr:uid="{FD6B16DF-C178-445B-9DFC-0A7601E5B24E}">
      <text>
        <r>
          <rPr>
            <b/>
            <sz val="10"/>
            <color indexed="81"/>
            <rFont val="Segoe UI"/>
            <family val="2"/>
          </rPr>
          <t>LETÍCIA-SEGECON/FPOLIS:</t>
        </r>
        <r>
          <rPr>
            <sz val="10"/>
            <color indexed="81"/>
            <rFont val="Segoe UI"/>
            <family val="2"/>
          </rPr>
          <t xml:space="preserve">
03/04/2025: estorno parcial do item 10 - aditivo de supressão/cancelamento.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LETICIA - SEGECON FPOLIS</author>
  </authors>
  <commentList>
    <comment ref="I3" authorId="0" shapeId="0" xr:uid="{3883804A-4492-4DD9-BA22-3BC2B20BECF5}">
      <text>
        <r>
          <rPr>
            <b/>
            <sz val="9"/>
            <color indexed="81"/>
            <rFont val="Segoe UI"/>
            <family val="2"/>
          </rPr>
          <t>LETICIA - SEGECON:</t>
        </r>
        <r>
          <rPr>
            <sz val="9"/>
            <color indexed="81"/>
            <rFont val="Segoe UI"/>
            <family val="2"/>
          </rPr>
          <t xml:space="preserve">
</t>
        </r>
        <r>
          <rPr>
            <u/>
            <sz val="9"/>
            <color indexed="81"/>
            <rFont val="Segoe UI"/>
            <family val="2"/>
          </rPr>
          <t>CUIDAR</t>
        </r>
        <r>
          <rPr>
            <sz val="9"/>
            <color indexed="81"/>
            <rFont val="Segoe UI"/>
            <family val="2"/>
          </rPr>
          <t xml:space="preserve"> -</t>
        </r>
        <r>
          <rPr>
            <b/>
            <sz val="9"/>
            <color indexed="81"/>
            <rFont val="Segoe UI"/>
            <family val="2"/>
          </rPr>
          <t xml:space="preserve"> MÁXIMO</t>
        </r>
        <r>
          <rPr>
            <sz val="9"/>
            <color indexed="81"/>
            <rFont val="Segoe UI"/>
            <family val="2"/>
          </rPr>
          <t xml:space="preserve"> </t>
        </r>
        <r>
          <rPr>
            <b/>
            <sz val="9"/>
            <color indexed="81"/>
            <rFont val="Segoe UI"/>
            <family val="2"/>
          </rPr>
          <t>50%</t>
        </r>
        <r>
          <rPr>
            <sz val="9"/>
            <color indexed="81"/>
            <rFont val="Segoe UI"/>
            <family val="2"/>
          </rPr>
          <t xml:space="preserve"> </t>
        </r>
        <r>
          <rPr>
            <u/>
            <sz val="9"/>
            <color indexed="81"/>
            <rFont val="Segoe UI"/>
            <family val="2"/>
          </rPr>
          <t>POR ÓRGÃO</t>
        </r>
        <r>
          <rPr>
            <sz val="9"/>
            <color indexed="81"/>
            <rFont val="Segoe UI"/>
            <family val="2"/>
          </rPr>
          <t>!!</t>
        </r>
      </text>
    </comment>
  </commentList>
</comments>
</file>

<file path=xl/sharedStrings.xml><?xml version="1.0" encoding="utf-8"?>
<sst xmlns="http://schemas.openxmlformats.org/spreadsheetml/2006/main" count="4122" uniqueCount="519">
  <si>
    <t>Saldo / Automático</t>
  </si>
  <si>
    <t>...../...../......</t>
  </si>
  <si>
    <t>ALERTA</t>
  </si>
  <si>
    <t>SALDO</t>
  </si>
  <si>
    <t>Qtde Registrada</t>
  </si>
  <si>
    <t>Valor Total Utilizado</t>
  </si>
  <si>
    <t>Empresa</t>
  </si>
  <si>
    <t>Detalhamento</t>
  </si>
  <si>
    <t xml:space="preserve">Valor Unitário </t>
  </si>
  <si>
    <t xml:space="preserve">Total Registrado </t>
  </si>
  <si>
    <t>ITEM</t>
  </si>
  <si>
    <t>VALOR UNIT</t>
  </si>
  <si>
    <t>QTDADE</t>
  </si>
  <si>
    <t>Marca/Modelo</t>
  </si>
  <si>
    <t>Grupo-classe</t>
  </si>
  <si>
    <t>Código NUC</t>
  </si>
  <si>
    <t>Unidade de Compra</t>
  </si>
  <si>
    <t>% DO TOTAL DA ARP:</t>
  </si>
  <si>
    <r>
      <rPr>
        <b/>
        <sz val="16"/>
        <rFont val="Calibri"/>
        <family val="2"/>
        <scheme val="minor"/>
      </rPr>
      <t>REGISTRO DE CARONA PARA OUTROS ÓRGÃOS:</t>
    </r>
    <r>
      <rPr>
        <sz val="16"/>
        <rFont val="Calibri"/>
        <family val="2"/>
        <scheme val="minor"/>
      </rPr>
      <t xml:space="preserve">  (</t>
    </r>
    <r>
      <rPr>
        <u/>
        <sz val="16"/>
        <rFont val="Calibri"/>
        <family val="2"/>
        <scheme val="minor"/>
      </rPr>
      <t xml:space="preserve">Obs: Itens com só </t>
    </r>
    <r>
      <rPr>
        <u/>
        <sz val="16"/>
        <color rgb="FFFF0000"/>
        <rFont val="Calibri"/>
        <family val="2"/>
        <scheme val="minor"/>
      </rPr>
      <t>01 unidade</t>
    </r>
    <r>
      <rPr>
        <u/>
        <sz val="16"/>
        <rFont val="Calibri"/>
        <family val="2"/>
        <scheme val="minor"/>
      </rPr>
      <t xml:space="preserve"> registrada -</t>
    </r>
    <r>
      <rPr>
        <u/>
        <sz val="16"/>
        <color rgb="FFFF0000"/>
        <rFont val="Calibri"/>
        <family val="2"/>
        <scheme val="minor"/>
      </rPr>
      <t xml:space="preserve"> INDISPONÍVEIS PARA CARONA</t>
    </r>
    <r>
      <rPr>
        <sz val="16"/>
        <rFont val="Calibri"/>
        <family val="2"/>
        <scheme val="minor"/>
      </rPr>
      <t>!)</t>
    </r>
  </si>
  <si>
    <r>
      <rPr>
        <b/>
        <sz val="11"/>
        <rFont val="Calibri"/>
        <family val="2"/>
        <scheme val="minor"/>
      </rPr>
      <t>Qtde Registrada</t>
    </r>
    <r>
      <rPr>
        <sz val="11"/>
        <rFont val="Calibri"/>
        <family val="2"/>
        <scheme val="minor"/>
      </rPr>
      <t xml:space="preserve"> UDESC</t>
    </r>
  </si>
  <si>
    <t xml:space="preserve">1º TERMO ADITIVO </t>
  </si>
  <si>
    <t>Descrição</t>
  </si>
  <si>
    <t xml:space="preserve"> AF/OS nº  xxxx/2025 Qtde. DT</t>
  </si>
  <si>
    <t>Qtde Aditivada</t>
  </si>
  <si>
    <t>Quantidade disponível para aditivar</t>
  </si>
  <si>
    <t>Qtde 1º TA EMPRESA (CENTRO)</t>
  </si>
  <si>
    <t>%  1º TA TA EMPRESA (CENTRO)</t>
  </si>
  <si>
    <t>VALOR  1º TA EMPRESA (CENTRO)</t>
  </si>
  <si>
    <t>QUANTIDADE DISPONÍVEL PARA ADITIVAR</t>
  </si>
  <si>
    <t>Item</t>
  </si>
  <si>
    <t>Percentual Carona</t>
  </si>
  <si>
    <t>Órgão 1</t>
  </si>
  <si>
    <t>Órgão 2</t>
  </si>
  <si>
    <t>Órgão 3</t>
  </si>
  <si>
    <t>Órgão 4</t>
  </si>
  <si>
    <t>Carona</t>
  </si>
  <si>
    <t>Reitoria</t>
  </si>
  <si>
    <t>ESAG</t>
  </si>
  <si>
    <t>CEART</t>
  </si>
  <si>
    <t>FAED</t>
  </si>
  <si>
    <t>CEAD</t>
  </si>
  <si>
    <t>CEFID</t>
  </si>
  <si>
    <t>CERES</t>
  </si>
  <si>
    <t>CESFI</t>
  </si>
  <si>
    <t>CCT</t>
  </si>
  <si>
    <t>CEPLAN</t>
  </si>
  <si>
    <t>CEAVI</t>
  </si>
  <si>
    <t>CAV</t>
  </si>
  <si>
    <t>CEO</t>
  </si>
  <si>
    <t>CESMO</t>
  </si>
  <si>
    <t>Controle Aditivos Disponíveis</t>
  </si>
  <si>
    <t>Controle Saldo Disponível</t>
  </si>
  <si>
    <t>Controle Saldo Utilizado</t>
  </si>
  <si>
    <t>Percentual Utilizado</t>
  </si>
  <si>
    <t>Saldo Total Utilizado da Ata</t>
  </si>
  <si>
    <t>Saldo Total Aditivado da Ata</t>
  </si>
  <si>
    <t>Valor Total Aditivado</t>
  </si>
  <si>
    <t>Controle Percentual Utilizado</t>
  </si>
  <si>
    <t xml:space="preserve">Reitoria </t>
  </si>
  <si>
    <t xml:space="preserve">ESAG </t>
  </si>
  <si>
    <t xml:space="preserve">CEART </t>
  </si>
  <si>
    <t xml:space="preserve">FAED </t>
  </si>
  <si>
    <t xml:space="preserve">CEAD </t>
  </si>
  <si>
    <t xml:space="preserve">CEFID </t>
  </si>
  <si>
    <t xml:space="preserve">CERES </t>
  </si>
  <si>
    <t xml:space="preserve">CESFI </t>
  </si>
  <si>
    <t xml:space="preserve">CCT </t>
  </si>
  <si>
    <t xml:space="preserve">CEPLAN </t>
  </si>
  <si>
    <t xml:space="preserve">CEAVI </t>
  </si>
  <si>
    <t xml:space="preserve">CAV </t>
  </si>
  <si>
    <t xml:space="preserve">CEO </t>
  </si>
  <si>
    <t xml:space="preserve">CESMO </t>
  </si>
  <si>
    <t xml:space="preserve"> Reitoria</t>
  </si>
  <si>
    <t xml:space="preserve"> ESAG</t>
  </si>
  <si>
    <t xml:space="preserve">  CEART</t>
  </si>
  <si>
    <t xml:space="preserve"> FAED</t>
  </si>
  <si>
    <t xml:space="preserve"> CEAD</t>
  </si>
  <si>
    <t xml:space="preserve"> CEFID</t>
  </si>
  <si>
    <t xml:space="preserve"> CERES</t>
  </si>
  <si>
    <t xml:space="preserve"> CESFI</t>
  </si>
  <si>
    <t xml:space="preserve"> CCT</t>
  </si>
  <si>
    <t xml:space="preserve"> CEPLAN</t>
  </si>
  <si>
    <t xml:space="preserve"> CEAVI</t>
  </si>
  <si>
    <t xml:space="preserve"> CAV</t>
  </si>
  <si>
    <t xml:space="preserve"> CEO</t>
  </si>
  <si>
    <t xml:space="preserve"> CESMO</t>
  </si>
  <si>
    <t xml:space="preserve"> Reitoria </t>
  </si>
  <si>
    <t xml:space="preserve"> ESAG </t>
  </si>
  <si>
    <t xml:space="preserve"> CEART </t>
  </si>
  <si>
    <t xml:space="preserve"> FAED </t>
  </si>
  <si>
    <t xml:space="preserve"> CEAD </t>
  </si>
  <si>
    <t xml:space="preserve"> CEFID </t>
  </si>
  <si>
    <t xml:space="preserve"> CERES </t>
  </si>
  <si>
    <t xml:space="preserve"> CESFI </t>
  </si>
  <si>
    <t xml:space="preserve"> CCT </t>
  </si>
  <si>
    <t xml:space="preserve"> CEPLAN </t>
  </si>
  <si>
    <t xml:space="preserve"> CEAVI </t>
  </si>
  <si>
    <t xml:space="preserve"> CAV </t>
  </si>
  <si>
    <t xml:space="preserve"> CEO </t>
  </si>
  <si>
    <t xml:space="preserve"> CESMO </t>
  </si>
  <si>
    <t>Quantidade Receb/Cedida</t>
  </si>
  <si>
    <t>Quantidade Aditivada Própria</t>
  </si>
  <si>
    <t>Quantidade Aditivos recebidos</t>
  </si>
  <si>
    <t>Quantidade Aditivos cedidos</t>
  </si>
  <si>
    <t xml:space="preserve">QUANTIDADE UTILIZADA da Ata </t>
  </si>
  <si>
    <t>QUANTIDADE UTILIZADA Total</t>
  </si>
  <si>
    <t>Qtde Utilizada Total</t>
  </si>
  <si>
    <t>Qtde Utilizada Ata</t>
  </si>
  <si>
    <t xml:space="preserve">Saldo Total Original Utilizado da Ata </t>
  </si>
  <si>
    <t xml:space="preserve"> PE 1662/2024 - SGPe 43965/2024</t>
  </si>
  <si>
    <r>
      <t xml:space="preserve">VIGÊNCIA DA ATA: 03/02/2025 até </t>
    </r>
    <r>
      <rPr>
        <b/>
        <sz val="11"/>
        <rFont val="Calibri"/>
        <family val="2"/>
        <scheme val="minor"/>
      </rPr>
      <t>03/02/2026</t>
    </r>
  </si>
  <si>
    <t>GOEDERT LTDA - CNPJ 79.846.465/0001-18</t>
  </si>
  <si>
    <t xml:space="preserve">	VIDEPEL IND COM ARTEFATOS DE PAPEL LTDA - CNPJ 00.811.131/0001-59</t>
  </si>
  <si>
    <t>VIDEPEL IND COM ARTEFATOS DE PAPEL LTDA - CNPJ 00.811.131/0001-59</t>
  </si>
  <si>
    <t>WILL COMERCIAL LTDA - CNPJ 18.712.730/0001-80</t>
  </si>
  <si>
    <t xml:space="preserve">VOA COMERCIO ATACADISTA DE PRODUTOS ALIMENTICIOS EIRELI - CNPJ 29.303.183/0001-04		</t>
  </si>
  <si>
    <t>SAFI COMERCIO ATACADISTA LTDA - CNPJ 13.839.796/0001-12</t>
  </si>
  <si>
    <t>WILL COMERCIAL LTDA - CNPJ  18.712.730/0001-80</t>
  </si>
  <si>
    <t xml:space="preserve">VOA COMERCIO ATACADISTA DE PRODUTOS ALIMENTICIOS EIRELI - CNPJ 29.303.183/0001-04	</t>
  </si>
  <si>
    <t>CONTINENTE INDUSTRIA DE PLASTICOS E DERIVADOS LTDA - CNPJ 48.762.388/0001-94</t>
  </si>
  <si>
    <t>WILL COMERCIAL LTDA - 18.712.730/0001-80</t>
  </si>
  <si>
    <t>DEPOTHAUS COMERCIO LTDA - CNPJ 54.431.559/0001-03</t>
  </si>
  <si>
    <t>YNOV DISTRIBUICAO DE PRODUTOS LTDA ME - CNPJ 38.903.127/0001-93</t>
  </si>
  <si>
    <t>NOBRE</t>
  </si>
  <si>
    <t>VIPP</t>
  </si>
  <si>
    <t>SEBOLD</t>
  </si>
  <si>
    <t>GOTA LIMPA</t>
  </si>
  <si>
    <t>POLWAX</t>
  </si>
  <si>
    <t>VERDESAN</t>
  </si>
  <si>
    <t>JASMIM</t>
  </si>
  <si>
    <t>GIRANDO SOL</t>
  </si>
  <si>
    <t>LIMPTEK</t>
  </si>
  <si>
    <t>ULTRA CLASS</t>
  </si>
  <si>
    <t>PRÓPRIA</t>
  </si>
  <si>
    <t>SUPER VALE</t>
  </si>
  <si>
    <t>ITAJUBA</t>
  </si>
  <si>
    <t>ECOCOPPO</t>
  </si>
  <si>
    <t>ECOGREEN</t>
  </si>
  <si>
    <t>KAPAZI</t>
  </si>
  <si>
    <t>01198-3-032</t>
  </si>
  <si>
    <t>01198-3-008</t>
  </si>
  <si>
    <t>01171-1-013</t>
  </si>
  <si>
    <t>01171-1-005</t>
  </si>
  <si>
    <t>01171-1-007</t>
  </si>
  <si>
    <t>01438-9-001</t>
  </si>
  <si>
    <t>01429-0-022</t>
  </si>
  <si>
    <t>01429-0-023</t>
  </si>
  <si>
    <t>03969-1-002</t>
  </si>
  <si>
    <t>01432-0-023</t>
  </si>
  <si>
    <t>01432-0-008</t>
  </si>
  <si>
    <t>01434-6-046</t>
  </si>
  <si>
    <t>01434-6-005</t>
  </si>
  <si>
    <t>01443-5-001</t>
  </si>
  <si>
    <t>01444-3-001</t>
  </si>
  <si>
    <t>01446-0-001</t>
  </si>
  <si>
    <t>01441-9-003</t>
  </si>
  <si>
    <t>01442-7-002</t>
  </si>
  <si>
    <t>03928-4-002</t>
  </si>
  <si>
    <t>01508-3-013</t>
  </si>
  <si>
    <t>01508-3-014</t>
  </si>
  <si>
    <t>01508-3-052</t>
  </si>
  <si>
    <t>01508-3-024</t>
  </si>
  <si>
    <t>01508-3-023</t>
  </si>
  <si>
    <t>03599-8-092</t>
  </si>
  <si>
    <t>01893-7-001</t>
  </si>
  <si>
    <t>01893-7-021</t>
  </si>
  <si>
    <t>01893-7-024</t>
  </si>
  <si>
    <t>00543-6-005</t>
  </si>
  <si>
    <t>00543-6-032</t>
  </si>
  <si>
    <t>01193-2-016</t>
  </si>
  <si>
    <t>01193-2-009</t>
  </si>
  <si>
    <t>06455-6-016</t>
  </si>
  <si>
    <t>ROLO</t>
  </si>
  <si>
    <t>PECA</t>
  </si>
  <si>
    <t>GALAO</t>
  </si>
  <si>
    <t>LITRO</t>
  </si>
  <si>
    <t>FRASCO</t>
  </si>
  <si>
    <t>PCOTE</t>
  </si>
  <si>
    <t>FARDO</t>
  </si>
  <si>
    <t>Cento</t>
  </si>
  <si>
    <t>CENTO</t>
  </si>
  <si>
    <t>339030.22</t>
  </si>
  <si>
    <t>339030.11</t>
  </si>
  <si>
    <t>339030.21</t>
  </si>
  <si>
    <t>339030.24</t>
  </si>
  <si>
    <t>CENTRO PARTICIPANTE: REITORIA</t>
  </si>
  <si>
    <t>OBJETO: AQUISIÇÃO DE MATERIAL DE LIMPEZA E PRODUTOS DE HIGIENIZAÇÃO PARA A UDESC</t>
  </si>
  <si>
    <r>
      <t>VIGÊNCIA DA ATA: 03/02/2025 até 03</t>
    </r>
    <r>
      <rPr>
        <b/>
        <sz val="14"/>
        <rFont val="Calibri"/>
        <family val="2"/>
        <scheme val="minor"/>
      </rPr>
      <t>/02/2026</t>
    </r>
  </si>
  <si>
    <r>
      <t xml:space="preserve">VIGÊNCIA DA ATA: 03/02/2025 até </t>
    </r>
    <r>
      <rPr>
        <b/>
        <sz val="14"/>
        <rFont val="Calibri"/>
        <family val="2"/>
        <scheme val="minor"/>
      </rPr>
      <t>03/02/2026</t>
    </r>
  </si>
  <si>
    <r>
      <t xml:space="preserve"> </t>
    </r>
    <r>
      <rPr>
        <u/>
        <sz val="11"/>
        <rFont val="Calibri"/>
        <family val="2"/>
        <scheme val="minor"/>
      </rPr>
      <t>Quantidade cedida</t>
    </r>
    <r>
      <rPr>
        <sz val="11"/>
        <rFont val="Calibri"/>
        <family val="2"/>
        <scheme val="minor"/>
      </rPr>
      <t xml:space="preserve"> </t>
    </r>
    <r>
      <rPr>
        <b/>
        <sz val="11"/>
        <rFont val="Calibri"/>
        <family val="2"/>
        <scheme val="minor"/>
      </rPr>
      <t>por Solicitação</t>
    </r>
  </si>
  <si>
    <t>INSERIR ÓRGÃO</t>
  </si>
  <si>
    <t>SGPe (ÓRGÃO) XXX/2025</t>
  </si>
  <si>
    <r>
      <rPr>
        <u/>
        <sz val="11"/>
        <rFont val="Calibri"/>
        <family val="2"/>
        <scheme val="minor"/>
      </rPr>
      <t>Quantidade cedida</t>
    </r>
    <r>
      <rPr>
        <sz val="11"/>
        <rFont val="Calibri"/>
        <family val="2"/>
        <scheme val="minor"/>
      </rPr>
      <t xml:space="preserve"> </t>
    </r>
    <r>
      <rPr>
        <b/>
        <sz val="11"/>
        <rFont val="Calibri"/>
        <family val="2"/>
        <scheme val="minor"/>
      </rPr>
      <t>por Solicitação</t>
    </r>
  </si>
  <si>
    <t>ÓRGÃO A</t>
  </si>
  <si>
    <t>ÓRGÃO B</t>
  </si>
  <si>
    <t>ÓRGÃO C</t>
  </si>
  <si>
    <t>ÓRGÃO D</t>
  </si>
  <si>
    <t>TOTAL</t>
  </si>
  <si>
    <t>PREÇOS</t>
  </si>
  <si>
    <t xml:space="preserve">Passível de Carona </t>
  </si>
  <si>
    <t xml:space="preserve">Quantidade Carona </t>
  </si>
  <si>
    <t xml:space="preserve">Saldo RESTANTE para CARONA </t>
  </si>
  <si>
    <t>Quantidade Aditivada</t>
  </si>
  <si>
    <r>
      <t xml:space="preserve">PAPEL HIGIENICO, BRANCO, ROLOS DE 500M, folha simples, na cor branca, 100% celulose virgem, fibras naturais, sem pigmentação aparente, gramatura mínima de 16g/m2, neutro, macio, com alto poder de absorção, com distribuição homogênea das fibras ao longo do papel, sem rebarbas no corte lateral; rolo com 500 metros X 10cm de largura. Embalagem: em fardo plástico resistente ou caixa de papelão resistente, com 08 rolos. Tubete com no máximo 6,5cm de diâmetro e 1,5mm de espessura (para que o rolo não amasse ou dobre dentro do suporte). </t>
    </r>
    <r>
      <rPr>
        <b/>
        <sz val="12"/>
        <color theme="1"/>
        <rFont val="Calibri"/>
        <family val="2"/>
        <scheme val="minor"/>
      </rPr>
      <t>Apresentar: Laudo Microbiológico,</t>
    </r>
    <r>
      <rPr>
        <sz val="12"/>
        <rFont val="Calibri"/>
        <family val="2"/>
        <scheme val="minor"/>
      </rPr>
      <t xml:space="preserve"> conforme Resolução da Diretoria Colegiada da ANVISA nº 640 de 24/03/2022 (deve constar no laudo a marca cotada). </t>
    </r>
    <r>
      <rPr>
        <b/>
        <sz val="12"/>
        <color theme="1"/>
        <rFont val="Calibri"/>
        <family val="2"/>
        <scheme val="minor"/>
      </rPr>
      <t>Apresentar laudo ABNT NBR 15464-9:2010</t>
    </r>
    <r>
      <rPr>
        <sz val="12"/>
        <rFont val="Calibri"/>
        <family val="2"/>
        <scheme val="minor"/>
      </rPr>
      <t xml:space="preserve"> (deve constar no laudo a marca cotada e a classificação do papel deve ser classe 1).Será analisada a amostra pelo responsável técnico, através da aplicação da fórmula - peso mínimo: 500X0,10X16=800 gramas.</t>
    </r>
    <r>
      <rPr>
        <b/>
        <sz val="12"/>
        <color theme="1"/>
        <rFont val="Calibri"/>
        <family val="2"/>
        <scheme val="minor"/>
      </rPr>
      <t xml:space="preserve"> Amostra:</t>
    </r>
    <r>
      <rPr>
        <sz val="12"/>
        <rFont val="Calibri"/>
        <family val="2"/>
        <scheme val="minor"/>
      </rPr>
      <t xml:space="preserve"> 1 fardo lacrado de fábrica onde se possa constatar a marca cotada na embalagem.</t>
    </r>
  </si>
  <si>
    <r>
      <t xml:space="preserve">PAPEL TOALHA, INTERCALADO, PACOTE COM 1250 FOLHAS, gramatura mínima 24g/m2, cor branca, alta alvura, 100% celulose virgem; sem pigmentação oriunda da utilização de aparas de material impresso, com alto poder de absorção, com distribuição homogênea das fibras ao longo do papel, macio, sem rebarbas nos cortes das 4 laterais; medindo: 23 cm de largura X 20 cm de comprimento (0,5cm de tolerância). Unidade: Pacote com 1.250 folhas. Observação das embalagens: Embalagem primária: plástica, acondicionado em 5 maço de 250 folhas; ou 4 maços de 313 folhas; ou 3 maços com 417 folhas. Embalagem secundária: de papel ou plástico, contendo a marca, o tamanho e gramatura, totalizando 1.250 folhas. Embalagem terciária: fardo com 5 pacotes de 1.250 folhas, embalados em plástico resistente. </t>
    </r>
    <r>
      <rPr>
        <b/>
        <sz val="12"/>
        <color theme="1"/>
        <rFont val="Calibri"/>
        <family val="2"/>
        <scheme val="minor"/>
      </rPr>
      <t>Apresentar:</t>
    </r>
    <r>
      <rPr>
        <sz val="12"/>
        <rFont val="Calibri"/>
        <family val="2"/>
        <scheme val="minor"/>
      </rPr>
      <t xml:space="preserve"> </t>
    </r>
    <r>
      <rPr>
        <b/>
        <sz val="12"/>
        <color theme="1"/>
        <rFont val="Calibri"/>
        <family val="2"/>
        <scheme val="minor"/>
      </rPr>
      <t>Laudo Microbiológico</t>
    </r>
    <r>
      <rPr>
        <sz val="12"/>
        <rFont val="Calibri"/>
        <family val="2"/>
        <scheme val="minor"/>
      </rPr>
      <t>, conforme RDC nº 640 de 24/03/2022 (deve constar no laudo a marca cotada). Apresentar</t>
    </r>
    <r>
      <rPr>
        <b/>
        <sz val="12"/>
        <color theme="1"/>
        <rFont val="Calibri"/>
        <family val="2"/>
        <scheme val="minor"/>
      </rPr>
      <t xml:space="preserve"> laudo Norma ABNT - NBR 15464-7:2007 </t>
    </r>
    <r>
      <rPr>
        <sz val="12"/>
        <rFont val="Calibri"/>
        <family val="2"/>
        <scheme val="minor"/>
      </rPr>
      <t>(deve constar no laudo a marca cotada e a classificação do papel deve ser classe 1). Será analisada a amostra pelo responsável técnico, verificando as medidas e aplicando a seguinte fórmula: 0,23X0,20X24X1250=1.380 gramas. Caso o papel varie de tamanho (0,5cm de tolerância), a fórmula é ajustada para o tamanho apresentado.</t>
    </r>
    <r>
      <rPr>
        <b/>
        <sz val="12"/>
        <color theme="1"/>
        <rFont val="Calibri"/>
        <family val="2"/>
        <scheme val="minor"/>
      </rPr>
      <t xml:space="preserve"> Amostra: </t>
    </r>
    <r>
      <rPr>
        <sz val="12"/>
        <rFont val="Calibri"/>
        <family val="2"/>
        <scheme val="minor"/>
      </rPr>
      <t>1 fardo com 1250 folhas, lacrado de fábrica, onde se possa constatar a marca cotada a embalagem.</t>
    </r>
  </si>
  <si>
    <r>
      <t>PAPEL TOALHA, TIPO ROLAO DE 0,20 X 100 MT. Papel toalha rolão medindo 0,20 x 100 metros, gramatura mínima 24g/m², cor branca, 100% celulose virgem, sem pigmentação aparente oriunda da utilização de aparas de material impresso, gofrado, macio, com alto poder de absorção, distribuição homogênea das fibras ao longo do papel, sem rebarbas no corte lateral; rolo com 0,20x100 metros. Embalagem: em fardo plástico resistente ou caixa de papelão resistente, com 8 rolos.</t>
    </r>
    <r>
      <rPr>
        <b/>
        <sz val="12"/>
        <color theme="1"/>
        <rFont val="Calibri"/>
        <family val="2"/>
        <scheme val="minor"/>
      </rPr>
      <t xml:space="preserve"> Apresentar:</t>
    </r>
    <r>
      <rPr>
        <sz val="12"/>
        <rFont val="Calibri"/>
        <family val="2"/>
        <scheme val="minor"/>
      </rPr>
      <t xml:space="preserve"> </t>
    </r>
    <r>
      <rPr>
        <b/>
        <sz val="12"/>
        <color theme="1"/>
        <rFont val="Calibri"/>
        <family val="2"/>
        <scheme val="minor"/>
      </rPr>
      <t>laudo microbiológico,</t>
    </r>
    <r>
      <rPr>
        <sz val="12"/>
        <rFont val="Calibri"/>
        <family val="2"/>
        <scheme val="minor"/>
      </rPr>
      <t xml:space="preserve"> conforme Resolução da Diretoria Colegiada da ANVISA nº 640 de 24/03/2022 (deve constar no laudo a marca cotada). </t>
    </r>
    <r>
      <rPr>
        <b/>
        <sz val="12"/>
        <color theme="1"/>
        <rFont val="Calibri"/>
        <family val="2"/>
        <scheme val="minor"/>
      </rPr>
      <t>Apresentar laudo Norma ABNT - NBR 15464-11:2010</t>
    </r>
    <r>
      <rPr>
        <sz val="12"/>
        <rFont val="Calibri"/>
        <family val="2"/>
        <scheme val="minor"/>
      </rPr>
      <t xml:space="preserve"> (deve constar no laudo a marca cotada e a classificação do papel deve ser classe 1). Será analisada a amostra pelo responsável técnico, através da aplicação da fórmula - peso mínimo: 0,20X100X24=480 gramas. </t>
    </r>
    <r>
      <rPr>
        <b/>
        <sz val="12"/>
        <color theme="1"/>
        <rFont val="Calibri"/>
        <family val="2"/>
        <scheme val="minor"/>
      </rPr>
      <t>Amostra:</t>
    </r>
    <r>
      <rPr>
        <sz val="12"/>
        <rFont val="Calibri"/>
        <family val="2"/>
        <scheme val="minor"/>
      </rPr>
      <t xml:space="preserve"> 1 fardo lacrado de fábrica, onde se possa constatar a marca cotada na embalagem.</t>
    </r>
  </si>
  <si>
    <r>
      <t xml:space="preserve">SABONETE, LIQUIDO (REFIL) C/800 ML, para uso em saboneteira ESPUMANTE, sem válvula, refil com 800ml, fragrância preferencialmente erva doce. Entrega em caixas de papelão resistente a empilhamento. Apresentar: Laudo de Irritabilidade Dérmica, conclusivo, que comprove ser HIPOALERGÊNICO, expedido por laboratório. </t>
    </r>
    <r>
      <rPr>
        <b/>
        <sz val="12"/>
        <color theme="1"/>
        <rFont val="Calibri"/>
        <family val="2"/>
        <scheme val="minor"/>
      </rPr>
      <t xml:space="preserve">Apresentar: AFE-Autorização de Funcionamento da Empresa </t>
    </r>
    <r>
      <rPr>
        <sz val="12"/>
        <rFont val="Calibri"/>
        <family val="2"/>
        <scheme val="minor"/>
      </rPr>
      <t xml:space="preserve">e do fabricante; Notificação no MS ANVISA, conforme DECRETO Nº 79.094/77, RDC 343/2005.OBS. Deve ser compatível para uso em saboneteira modelo Nobre City 33.652.  </t>
    </r>
  </si>
  <si>
    <r>
      <t>SABONETE, LIQUIDO,EMBALAGEM COM 5 LITROS*, aromatizado, fragrância suave, preferencialmente erva doce, alta viscosidade, hipoalergênico. Galão com 5 litros, acondicionados em caixa de papelão resistente que suporte empilhamento. Apresentar:</t>
    </r>
    <r>
      <rPr>
        <b/>
        <sz val="12"/>
        <color theme="1"/>
        <rFont val="Calibri"/>
        <family val="2"/>
        <scheme val="minor"/>
      </rPr>
      <t xml:space="preserve"> Laudo de Irritabilidade Dérmica</t>
    </r>
    <r>
      <rPr>
        <sz val="12"/>
        <rFont val="Calibri"/>
        <family val="2"/>
        <scheme val="minor"/>
      </rPr>
      <t xml:space="preserve">, conclusivo, que comprove ser HIPOALERGÊNICO, expedido por laboratório. </t>
    </r>
    <r>
      <rPr>
        <b/>
        <sz val="12"/>
        <color theme="1"/>
        <rFont val="Calibri"/>
        <family val="2"/>
        <scheme val="minor"/>
      </rPr>
      <t>Apresentar: AFE-Autorização de Funcionamento da Empresa</t>
    </r>
    <r>
      <rPr>
        <sz val="12"/>
        <rFont val="Calibri"/>
        <family val="2"/>
        <scheme val="minor"/>
      </rPr>
      <t xml:space="preserve"> e do fabricante; e</t>
    </r>
    <r>
      <rPr>
        <b/>
        <sz val="12"/>
        <color theme="1"/>
        <rFont val="Calibri"/>
        <family val="2"/>
        <scheme val="minor"/>
      </rPr>
      <t xml:space="preserve"> Notificação no MS ANVISA</t>
    </r>
    <r>
      <rPr>
        <sz val="12"/>
        <rFont val="Calibri"/>
        <family val="2"/>
        <scheme val="minor"/>
      </rPr>
      <t>, conforme DECRETO Nº 79.094/77, RDC 343/2005.</t>
    </r>
  </si>
  <si>
    <r>
      <t xml:space="preserve">SABONETE, LIQUIDO/CREMOSO, REFIL COM 800 ML, tipo gel com PH neutro, hidratante, hipoalergênico, perolizado, aroma preferencialmente erva doce, refil de 800ml ,com válvula. O produto não poderá sofrer separação (decantar) dentro do prazo de validade. Acondicionados em caixa de papelão resistente que suporte empilhamento. </t>
    </r>
    <r>
      <rPr>
        <b/>
        <sz val="12"/>
        <color theme="1"/>
        <rFont val="Calibri"/>
        <family val="2"/>
        <scheme val="minor"/>
      </rPr>
      <t>Apresentar: Laudo de Irritabilidade Dérmica</t>
    </r>
    <r>
      <rPr>
        <sz val="12"/>
        <rFont val="Calibri"/>
        <family val="2"/>
        <scheme val="minor"/>
      </rPr>
      <t>, conclusivo, que comprove ser HIPOALERGÊNICO, expedido por laboratório.</t>
    </r>
    <r>
      <rPr>
        <b/>
        <sz val="12"/>
        <color theme="1"/>
        <rFont val="Calibri"/>
        <family val="2"/>
        <scheme val="minor"/>
      </rPr>
      <t xml:space="preserve"> Apresentar: AFE-Autorização de Funcionamento da Empresa</t>
    </r>
    <r>
      <rPr>
        <sz val="12"/>
        <rFont val="Calibri"/>
        <family val="2"/>
        <scheme val="minor"/>
      </rPr>
      <t xml:space="preserve"> e do fabricante; e Notificação no MS ANVISA, conforme DECRETO Nº 79.094/77, RDC 343/2005.</t>
    </r>
  </si>
  <si>
    <r>
      <t xml:space="preserve">AGUA SANITARIA, COM NO MINIMO 2GR% IONS CLORO ATIVO EMBALAGEM DE 1 LITRO *, Água sanitária para limpeza à base de hipoclorito de sódio, hidróxido de sódio e água, teor e cloro ativo entre 2,0 e 2,5%. Produto biodegradável, bactericida e germicida, deverá apresentar: rótulo indicando data de validade, dados do fabricante, marca, precauções, princípio ativo e composição do produto e conteúdo líquido. Embalagem individual, em plástico resistente (que não estoure no empilhamento e de acordo com ABNT/NBR 13390: 05/1995), de material flexível e resistente, com 01 litro, e acondicionado em caixa de papelão resistente que suporte empilhamento. </t>
    </r>
    <r>
      <rPr>
        <b/>
        <sz val="12"/>
        <color theme="1"/>
        <rFont val="Calibri"/>
        <family val="2"/>
        <scheme val="minor"/>
      </rPr>
      <t>Validade de 12 meses</t>
    </r>
    <r>
      <rPr>
        <sz val="12"/>
        <rFont val="Calibri"/>
        <family val="2"/>
        <scheme val="minor"/>
      </rPr>
      <t xml:space="preserve">. Na data da entrega, validade mínima de 8 meses, a contar da data do pedido. Apresentar </t>
    </r>
    <r>
      <rPr>
        <b/>
        <sz val="12"/>
        <color theme="1"/>
        <rFont val="Calibri"/>
        <family val="2"/>
        <scheme val="minor"/>
      </rPr>
      <t>laudo microbiológico</t>
    </r>
    <r>
      <rPr>
        <sz val="12"/>
        <rFont val="Calibri"/>
        <family val="2"/>
        <scheme val="minor"/>
      </rPr>
      <t xml:space="preserve"> que comprove sua eficácia.</t>
    </r>
    <r>
      <rPr>
        <b/>
        <sz val="12"/>
        <color theme="1"/>
        <rFont val="Calibri"/>
        <family val="2"/>
        <scheme val="minor"/>
      </rPr>
      <t xml:space="preserve"> Apresentar AFE-Autorização de Funcionamento da Empresa e do Fabricante</t>
    </r>
    <r>
      <rPr>
        <sz val="12"/>
        <rFont val="Calibri"/>
        <family val="2"/>
        <scheme val="minor"/>
      </rPr>
      <t xml:space="preserve">; </t>
    </r>
    <r>
      <rPr>
        <b/>
        <sz val="12"/>
        <color theme="1"/>
        <rFont val="Calibri"/>
        <family val="2"/>
        <scheme val="minor"/>
      </rPr>
      <t>Registro no MS ANVISA</t>
    </r>
    <r>
      <rPr>
        <sz val="12"/>
        <rFont val="Calibri"/>
        <family val="2"/>
        <scheme val="minor"/>
      </rPr>
      <t>, cfe DECRETO Nº 79.094/77 e RDC 184/2001.</t>
    </r>
  </si>
  <si>
    <r>
      <t xml:space="preserve">CERA LIQUIDA, INCOLOR, GALAO DE 5L, auto brilho, secagem rápida, a base de resina acrílica e emulsão de carnaúba, para todos os tipos de piso. Composição: Emulsão de ceras, Teor de não voláteis aproximadamente 12%, e PH entre 6,5 a 10. Bombona com 5 litros, em embalagem resistente e acondicionadas em caixas de papelão que suportem empilhamento. </t>
    </r>
    <r>
      <rPr>
        <b/>
        <sz val="12"/>
        <color theme="1"/>
        <rFont val="Calibri"/>
        <family val="2"/>
        <scheme val="minor"/>
      </rPr>
      <t>Apresentar notificação na ANVISA</t>
    </r>
    <r>
      <rPr>
        <sz val="12"/>
        <rFont val="Calibri"/>
        <family val="2"/>
        <scheme val="minor"/>
      </rPr>
      <t xml:space="preserve">. Validade mínima de 18 meses a partir da data de entrega. </t>
    </r>
    <r>
      <rPr>
        <b/>
        <sz val="12"/>
        <color theme="1"/>
        <rFont val="Calibri"/>
        <family val="2"/>
        <scheme val="minor"/>
      </rPr>
      <t xml:space="preserve">Apresentar: AFE-Autorização de Funcionamento da Empresa </t>
    </r>
    <r>
      <rPr>
        <sz val="12"/>
        <rFont val="Calibri"/>
        <family val="2"/>
        <scheme val="minor"/>
      </rPr>
      <t>e do fabricante, Ficha técnica do produto e Notificação no MS/ANVISA, conforme DECRETO Nº 79.094/77 e RDC 184/2001.</t>
    </r>
  </si>
  <si>
    <r>
      <t xml:space="preserve">CERA LIQUIDA, PRETA, GALAO DE 5L, auto brilho, secagem rápida, a base de resina acrílica e emulsão de carnaúba, para todos os tipos de piso. Composição: Emulsão de ceras, Teor de não voláteis aproximadamente 12%, e PH entre 6,5 a 10. Bombona com 5 litros, em embalagem resistente e acondicionadas em caixas de papelão que suportem empilhamento. Apresentar notificação na ANVISA. Validade mínima de 18 meses a partir da data de entrega. </t>
    </r>
    <r>
      <rPr>
        <b/>
        <sz val="12"/>
        <color theme="1"/>
        <rFont val="Calibri"/>
        <family val="2"/>
        <scheme val="minor"/>
      </rPr>
      <t>Apresentar: AFE-Autorização de Funcionamento da Empresa</t>
    </r>
    <r>
      <rPr>
        <sz val="12"/>
        <rFont val="Calibri"/>
        <family val="2"/>
        <scheme val="minor"/>
      </rPr>
      <t xml:space="preserve"> e do fabricante, Ficha técnica do produto e Notificação no MS/ANVISA, conforme DECRETO Nº 79.094/77 e RDC 184/2001.</t>
    </r>
  </si>
  <si>
    <r>
      <t xml:space="preserve">DESINFETANTE LIQUIDO, ACAO GERMICIDA E BACTERICIDA GALAO COM 05 LITROS, aroma preferencialmente talco ou lavanda. Embalagem resistente, acondicionada em caixa de papelão resistente, que suporte empilhamento. Princípio ativo: Cloreto de benzalcônio (tensoativo Catiônico, teor mínimo de 1% a 1,15%). O produto deverá apresentar rótulo com: modo de usar, precauções, composição e validade. Validade mínima de 12 meses a partir da data da entrega. </t>
    </r>
    <r>
      <rPr>
        <b/>
        <sz val="12"/>
        <color theme="1"/>
        <rFont val="Calibri"/>
        <family val="2"/>
        <scheme val="minor"/>
      </rPr>
      <t>Apresentar: AFE-Autorização de Funcionamento</t>
    </r>
    <r>
      <rPr>
        <sz val="12"/>
        <rFont val="Calibri"/>
        <family val="2"/>
        <scheme val="minor"/>
      </rPr>
      <t xml:space="preserve"> da Empresa e do fabricante e Registro no MS ANVISA, conforme DECRETO Nº 79.094/77 e RDC 184/2001.</t>
    </r>
    <r>
      <rPr>
        <b/>
        <sz val="12"/>
        <color theme="1"/>
        <rFont val="Calibri"/>
        <family val="2"/>
        <scheme val="minor"/>
      </rPr>
      <t xml:space="preserve"> Amostra:</t>
    </r>
    <r>
      <rPr>
        <sz val="12"/>
        <rFont val="Calibri"/>
        <family val="2"/>
        <scheme val="minor"/>
      </rPr>
      <t xml:space="preserve"> 1 galão de desinfetante 5 litros, onde será verificado no rótulo a porcentagem do princípio ativo.</t>
    </r>
  </si>
  <si>
    <r>
      <t xml:space="preserve">DESINFETANTE LIQUIDO, EMBALAGEM 500 ML, preferencialmente fragrância talco ou lavanda, com ação bactericida. Princípio ativo: Cloreto de benzalcônio (tensoativo Catiônico, teor mínimo de 1% a 1,15%). O produto deverá apresentar rótulo com: modo de usar, precauções, composição e validade. Frasco, com 500ml, de material não reciclado flexível e resistente, acondicionados em caixa de papelão resistente que suporte empilhamento. Data de fabricação e data de validade indicados no produto e na caixa. Validade mínima: 12 meses a contar da entrega de cada pedido. </t>
    </r>
    <r>
      <rPr>
        <b/>
        <sz val="12"/>
        <color theme="1"/>
        <rFont val="Calibri"/>
        <family val="2"/>
        <scheme val="minor"/>
      </rPr>
      <t>Apresentar: AFE-Autorização de Funcionamento da Empresa</t>
    </r>
    <r>
      <rPr>
        <sz val="12"/>
        <rFont val="Calibri"/>
        <family val="2"/>
        <scheme val="minor"/>
      </rPr>
      <t xml:space="preserve"> e do fabricante e Registro no MS ANVISA, conforme DECRETO Nº 79.094/77 e RDC 184/2001. </t>
    </r>
    <r>
      <rPr>
        <b/>
        <sz val="12"/>
        <color theme="1"/>
        <rFont val="Calibri"/>
        <family val="2"/>
        <scheme val="minor"/>
      </rPr>
      <t>Amostra</t>
    </r>
    <r>
      <rPr>
        <sz val="12"/>
        <rFont val="Calibri"/>
        <family val="2"/>
        <scheme val="minor"/>
      </rPr>
      <t>: 1 frasco de desinfetante 500ml, onde será verificado no rótulo a porcentagem do princípio ativo.</t>
    </r>
  </si>
  <si>
    <r>
      <t xml:space="preserve">DETERGENTE, LIMPADOR MULTIUSO, EMBALAGEM COM 500 ML., destinado a uso geral, (pisos, louças de banheiros, etc.) em frasco de 500ml, squeeze, em plástico flexível e resistente (que não estoure no empilhamento), de material não reciclado com tampa de bico dosador. Princípio ativo: Ácido Sulfônico. O produto deverá apresentar no rótulo da embalagem: especificações, indicações, precauções e modo de usar, nome, endereço, CNPJ do fabricante, serviço de atendimento ao consumidor, registro ou notificação válidos no MS/ANVISA, bem como a composição química, nome e registro do técnico ou profissional responsável na entidade profissional competente. Embalagens acondicionadas com 12 ou 24 frascos, em caixa de papelão resistente que suporte empilhamento. Validade mínima: 12 meses a partir da entrega de cada pedido. </t>
    </r>
    <r>
      <rPr>
        <b/>
        <sz val="12"/>
        <color theme="1"/>
        <rFont val="Calibri"/>
        <family val="2"/>
        <scheme val="minor"/>
      </rPr>
      <t>Apresentar: AFE-Autorização de Funcionamento da Empresa</t>
    </r>
    <r>
      <rPr>
        <sz val="12"/>
        <rFont val="Calibri"/>
        <family val="2"/>
        <scheme val="minor"/>
      </rPr>
      <t xml:space="preserve"> e do fabricante, Notificação no MS/ANVISA, conforme DECRETO Nº 79.094/77 e RDC 184/2001. </t>
    </r>
    <r>
      <rPr>
        <b/>
        <sz val="12"/>
        <color theme="1"/>
        <rFont val="Calibri"/>
        <family val="2"/>
        <scheme val="minor"/>
      </rPr>
      <t xml:space="preserve">Amostra: </t>
    </r>
    <r>
      <rPr>
        <sz val="12"/>
        <rFont val="Calibri"/>
        <family val="2"/>
        <scheme val="minor"/>
      </rPr>
      <t>1 frasco de desinfetante 500ml, onde será verificado o princípio ativo.</t>
    </r>
  </si>
  <si>
    <r>
      <t xml:space="preserve">DETERGENTE, LIQUIDO NEUTRO EMBALAGEM COM 500ML, de alto rendimento, para lavar louças manualmente, neutro, testado dermatologicamente, biodegradável, com aspecto líquido viscoso e transparente, embalado em frasco de 500ml, em plástico flexível, anatômico, incolor, resistente (que não estoure no empilhamento), de material não reciclado com tampa de bico dosador. Composição: Linear Alquil Benzeno Sulfonato de Sódio, Lauril Éter Sulfatode Sódio, glicerina, Isotiazolinomas, neutralizante, espessante, corante e veículo. O produto deverá apresentar no rótulo da embalagem: especificações, indicações, precauções e modo de usar, nome, endereço, CNPJ do fabricante, serviço de atendimento ao consumidor, registro, ou notificação válidos no MS/ANVISA, bem como a composição química, nome e registro do técnico ou profissional responsável na entidade profissional competente. Embalagens acondicionadas em caixa de papelão resistente que suporte empilhamento. Validade mínima: 12 meses a partir da entrega de cada pedido. </t>
    </r>
    <r>
      <rPr>
        <b/>
        <sz val="12"/>
        <color theme="1"/>
        <rFont val="Calibri"/>
        <family val="2"/>
        <scheme val="minor"/>
      </rPr>
      <t>Apresentar: Laudo de Irritabilidade Dérmica conclusivo</t>
    </r>
    <r>
      <rPr>
        <sz val="12"/>
        <rFont val="Calibri"/>
        <family val="2"/>
        <scheme val="minor"/>
      </rPr>
      <t xml:space="preserve">, que comprove ser HIPOALERGÊNICO, expedido por laboratório; </t>
    </r>
    <r>
      <rPr>
        <b/>
        <sz val="12"/>
        <color theme="1"/>
        <rFont val="Calibri"/>
        <family val="2"/>
        <scheme val="minor"/>
      </rPr>
      <t>AFE-Autorização de Funcionamento da Empresa</t>
    </r>
    <r>
      <rPr>
        <sz val="12"/>
        <rFont val="Calibri"/>
        <family val="2"/>
        <scheme val="minor"/>
      </rPr>
      <t xml:space="preserve"> e do fabricante e Notificação no MS/ANVISA, conforme DECRETO Nº 79.094/77 e RDC 184/2001.</t>
    </r>
  </si>
  <si>
    <r>
      <t>LIMPA VIDRO, EM EMBALAGEM DE 500 ml, frasco em plástico transparente e resistente (que não estoure no empilhamento), borrifador com pescante ou pistola spray. Princípio ativo: lauril éter sulfato de sódio. Embalagem contendo: especificações, indicações, precauções e modo de usar, nome, endereço, CNPJ do fabricante, serviço de atendimento ao consumidor, registro no Ministério da Saúde, bem como a composição química, nome e registro do técnico ou profissional responsável na entidade profissional competente, com registro ou notificação válidos na ANVISA. Acondicionado em caixa de papelão resistente que suporte empilhamento, com identificação na caixa do nome do fabricante e nome do produto. Data de fabricação e data de validade indicados no produto e na caixa. Validade mínima: 12 meses a partir de cada pedido de entrega.</t>
    </r>
    <r>
      <rPr>
        <b/>
        <sz val="12"/>
        <color theme="1"/>
        <rFont val="Calibri"/>
        <family val="2"/>
        <scheme val="minor"/>
      </rPr>
      <t xml:space="preserve"> Apresentar AFE-Autorização de Funcionamento da Empresa</t>
    </r>
    <r>
      <rPr>
        <sz val="12"/>
        <rFont val="Calibri"/>
        <family val="2"/>
        <scheme val="minor"/>
      </rPr>
      <t xml:space="preserve"> e do fabricante. Notificação no MS/ANVISA, conforme DECRETO Nº 79.094/77 e RDC 184/2001.</t>
    </r>
  </si>
  <si>
    <r>
      <t xml:space="preserve">LUSTRA MOVEIS, CREMOSO EMBALAGEM DE 200 ML, não engordurante, com aroma preferencialmente floral. Contém em sua composição: cera microcristalina, cera de parafina, silicone, emulsificante, espessante, conservante, solventes alifáticos, perfume e água. Embalado em frasco de material resistente. No rótulo do produto deverá conter: especificações, indicações, precauções e modo de usar, nome, endereço, CNPJ do fabricante, serviço de atendimento ao consumidor, registro no Ministério da Saúde, bem como a composição química, nome e registro do técnico ou profissional responsável na entidade profissional competente, com registro ou notificação válidos na ANVISA. Acondicionados em caixa de papelão resistente ao empilhamento, com identificação do nome do fabricante e o nome do produto. Data de fabricação e validade indicados no frasco e na caixa. Validade mínima 12 meses a partir da entrega de cada pedido. </t>
    </r>
    <r>
      <rPr>
        <b/>
        <sz val="12"/>
        <color theme="1"/>
        <rFont val="Calibri"/>
        <family val="2"/>
        <scheme val="minor"/>
      </rPr>
      <t xml:space="preserve">Apresentar: AFE-Autorização de Funcionamento da Empresa </t>
    </r>
    <r>
      <rPr>
        <sz val="12"/>
        <rFont val="Calibri"/>
        <family val="2"/>
        <scheme val="minor"/>
      </rPr>
      <t>e do fabricante, Notificação no MS/ANVISA, conforme DECRETO Nº 79.094/77 e RDC 184/2001.</t>
    </r>
  </si>
  <si>
    <r>
      <t xml:space="preserve">PASTA PARA LIMPEZA, EMBALAGEM COM 500 GRAMAS *, cor branca, não abrasiva, multiuso para limpeza geral e de mesas com riscos de caneta. Validade mínima de 12 meses a contar da data de entrega. </t>
    </r>
    <r>
      <rPr>
        <b/>
        <sz val="12"/>
        <color theme="1"/>
        <rFont val="Calibri"/>
        <family val="2"/>
        <scheme val="minor"/>
      </rPr>
      <t xml:space="preserve">Apresentar: AFE-Autorização de Funcionamento da Empresa </t>
    </r>
    <r>
      <rPr>
        <sz val="12"/>
        <rFont val="Calibri"/>
        <family val="2"/>
        <scheme val="minor"/>
      </rPr>
      <t>e do fabricante e Notificação no MS/ANVISA, conforme DECRETO Nº 79.094/77 e RDC 184/2001.</t>
    </r>
  </si>
  <si>
    <r>
      <t xml:space="preserve">SABAO EM BARRA, COMUM, COM 200 GRAMAS*, Sabão comum em barra de 200g, glicerinado. Composição: Sebo bovino, óleo de babaçu, hidróxido de sódio, glicerina, carga, conservante, sequestrante, fragrância, corantes e veículo. Entrega em embalagem (pacote) em filme de polietileno, com 5 (cinco) barras (peças) de 200g e acondicionados em caixa de papelão resistente que suporte empilhamento. Embalagem/rótulo contendo: especificações, indicações, precauções e modo de usar, nome, endereço, CNPJ do fabricante, bem como a composição química, nome e registro do técnico ou profissional responsável na entidade profissional competente. Validade mínima de 12 meses a contar da entrega. </t>
    </r>
    <r>
      <rPr>
        <b/>
        <sz val="12"/>
        <color theme="1"/>
        <rFont val="Calibri"/>
        <family val="2"/>
        <scheme val="minor"/>
      </rPr>
      <t>Apresentar AFE-Autorização de Funcionamento da Empresa</t>
    </r>
    <r>
      <rPr>
        <sz val="12"/>
        <rFont val="Calibri"/>
        <family val="2"/>
        <scheme val="minor"/>
      </rPr>
      <t xml:space="preserve"> e do fabricante; e Notificação no MS/ANVISA, cfe. DECRETO Nº 79.094/77 e RDC 184/2001).</t>
    </r>
  </si>
  <si>
    <r>
      <t xml:space="preserve">SABAO EM PO, embalagem com no mínimo 900g, sem amaciante, atomizado (granulado). Composição: Linear Alquil Benzeno Sulfonato de Sódio. O produto deverá apresentar: rótulo indicando data de validade, dados do fabricante, marca, precauções, principio ativo e composição do produto e peso líquido. O produto deverá ter validade mínima de 12 meses a partir da data do pedido da entrega. Acondionados em caixa de papelão resistente ou saco plástico resistente.  </t>
    </r>
    <r>
      <rPr>
        <b/>
        <sz val="12"/>
        <color theme="1"/>
        <rFont val="Calibri"/>
        <family val="2"/>
        <scheme val="minor"/>
      </rPr>
      <t>Apresentar: AFE-Autorização de Funcionamento da Empresa</t>
    </r>
    <r>
      <rPr>
        <sz val="12"/>
        <rFont val="Calibri"/>
        <family val="2"/>
        <scheme val="minor"/>
      </rPr>
      <t xml:space="preserve"> e do fabricante; e Notificação no MS/ANVISA, conforme DECRETO Nº 79.094/77 e RDC 184/2001. Validade mínima de 12 meses a partir da data de entrega.</t>
    </r>
  </si>
  <si>
    <r>
      <t xml:space="preserve">SAPONACEO CREMOSO, PARA LIMPEZA PESADA DE SUPERFICIE,C/300 ML, em frasco com aproximadamente 300ml e aroma preferencialmente limão. NOTIFICAÇÃO NA ANVISA. No rótulo do produto deverá conter: composição, prazo de validade, dados do fabricante. Acondicionados em caixa de papelão resistente ao empilhamento. </t>
    </r>
    <r>
      <rPr>
        <b/>
        <sz val="12"/>
        <color theme="1"/>
        <rFont val="Calibri"/>
        <family val="2"/>
        <scheme val="minor"/>
      </rPr>
      <t>Apresentar: AFE-Autorização de Funcionamento da Empresa</t>
    </r>
    <r>
      <rPr>
        <sz val="12"/>
        <rFont val="Calibri"/>
        <family val="2"/>
        <scheme val="minor"/>
      </rPr>
      <t xml:space="preserve"> e do fabricante; e Notificação no MS/ANVISA, conforme DECRETO Nº 79.094/77 e RDC 184/2001. Validade mínima: 12 meses a partir da entrega de cada pedido.</t>
    </r>
  </si>
  <si>
    <r>
      <t xml:space="preserve">SACO PLASTICO P/LIXO, CAPACIDADE 100 LITROS,EMBALAGEM COM 100 UNIDADES, saco para lixo doméstico, de polietileno, capacidade 100 litros, COR PRETA,  UNIFORME E HOMOGÊNEA, medindo 75 cm x 105 cm, (variação de ± 2cm), com no mínimo 0,07 mm de espessura; embalados em fardo (pacotes) plásticos resistente, com 100 unidades. O material não pode expelir odor desagradável. </t>
    </r>
    <r>
      <rPr>
        <b/>
        <sz val="12"/>
        <color theme="1"/>
        <rFont val="Calibri"/>
        <family val="2"/>
        <scheme val="minor"/>
      </rPr>
      <t>Será analisada amostra pelo responsável técnico</t>
    </r>
    <r>
      <rPr>
        <sz val="12"/>
        <rFont val="Calibri"/>
        <family val="2"/>
        <scheme val="minor"/>
      </rPr>
      <t>, através da conferência das medidas e espessura (micrômetro).</t>
    </r>
    <r>
      <rPr>
        <b/>
        <sz val="12"/>
        <color theme="1"/>
        <rFont val="Calibri"/>
        <family val="2"/>
        <scheme val="minor"/>
      </rPr>
      <t xml:space="preserve"> </t>
    </r>
    <r>
      <rPr>
        <sz val="12"/>
        <rFont val="Calibri"/>
        <family val="2"/>
        <scheme val="minor"/>
      </rPr>
      <t>A embalagem enviada para amostra deverá ser lacrada de fábrica, COM NO MÍNIMO 20 PEÇAS. A embalagem deve ter o logo da marca cotada e com informações sobre o produto (litragem). Será cobrado na entrega o mesmo material apresentado na amostra</t>
    </r>
  </si>
  <si>
    <r>
      <t xml:space="preserve">SACO PLASTICO P/LIXO, CAPACIDADE 50 LITROS,EMBALAGEM COM 100 UNIDADES, saco para lixo doméstico, de polietileno, capacidade 50 litros, COR PRETA,  UNIFORME E HOMOGÊNEA, medindo aproximadamente 63 cm x 80 cm (variação de ± 2cm), com no mínimo 0,06 mm de espessura; embalados em fardo (pacotes) plásticos resistente, com 100 unidades. O material não pode expelir odor desagradável. </t>
    </r>
    <r>
      <rPr>
        <b/>
        <sz val="12"/>
        <color theme="1"/>
        <rFont val="Calibri"/>
        <family val="2"/>
        <scheme val="minor"/>
      </rPr>
      <t>Será analisada amostra pelo responsável técnico</t>
    </r>
    <r>
      <rPr>
        <sz val="12"/>
        <rFont val="Calibri"/>
        <family val="2"/>
        <scheme val="minor"/>
      </rPr>
      <t>, através da conferência das medidas e espessura (micrômetro). A embalagem enviada para amostra deverá ser lacrada de fábrica, COM NO MÍNIMO 20 PEÇAS. A embalagem deve ter o logo da marca cotada e com informações sobre o produto (litragem). Será cobrado na entrega o mesmo material apresentado na amostra</t>
    </r>
  </si>
  <si>
    <r>
      <t xml:space="preserve">SACO PLASTICO P/LIXO, CAPACIDADE DE 240L, EMBALAGEM COM 100 UNIDADES, saco para lixo doméstico, de polietileno, capacidade 240 litros, COR PRETA,  UNIFORME E HOMOGÊNEA, medindo aproximadamente 115cm X 115cm (variação de ± 5cm) com no mínimo 0,09 mm de espessura, confeccionado com resina termoplástica virgem (alta densidade), atendendo todos os requisitos da NBR 9190/93 e NBR 9191/02 que não contrariadas por esta especificação. Fardo (pacote) plástico com 100 unidades. O material não pode expelir odor desagradável. </t>
    </r>
    <r>
      <rPr>
        <b/>
        <sz val="12"/>
        <color theme="1"/>
        <rFont val="Calibri"/>
        <family val="2"/>
        <scheme val="minor"/>
      </rPr>
      <t>Será analisada amostra pelo responsável técnico</t>
    </r>
    <r>
      <rPr>
        <sz val="12"/>
        <rFont val="Calibri"/>
        <family val="2"/>
        <scheme val="minor"/>
      </rPr>
      <t>, através da conferência das medidas e espessura (micrômetro). A embalagem enviada para amostra deverá ser lacrada de fábrica, COM NO MÍNIMO 20 PEÇAS. A embalagem deve ter o logo da marca cotada e com informações sobre o produto (litragem). Será cobrado na entrega o mesmo material apresentado na amostra</t>
    </r>
  </si>
  <si>
    <r>
      <t>SACO PLASTICO P/LIXO, CAPACIDADE PARA 15 LITROS,PRETO,EMB. COM 100 UNIDADES, saco para lixo doméstico, de polietileno, capacidade 15 litros, COR PRETA,  UNIFORME E HOMOGÊNEA, medindo 39 cm x 58 cm, (variação de ± 1cm), com no mínimo 0,04 mm de espessura; embalados em fardo (pacotes) plásticos resistente, com 100 unidades. O material não pode expelir odor desagradável.</t>
    </r>
    <r>
      <rPr>
        <b/>
        <sz val="12"/>
        <color theme="1"/>
        <rFont val="Calibri"/>
        <family val="2"/>
        <scheme val="minor"/>
      </rPr>
      <t xml:space="preserve"> Será analisada amostra pelo responsável técnico</t>
    </r>
    <r>
      <rPr>
        <sz val="12"/>
        <rFont val="Calibri"/>
        <family val="2"/>
        <scheme val="minor"/>
      </rPr>
      <t>, através da conferência das medidas e espessura (micrômetro). A embalagem enviada para amostra deverá ser lacrada de fábrica, COM NO MÍNIMO 20 PEÇAS. A embalagem deve ter o logo da marca cotada e com informações sobre o produto (litragem). Será cobrado na entrega o mesmo material apresentado na amostra</t>
    </r>
  </si>
  <si>
    <r>
      <t xml:space="preserve">SACO PLASTICO P/LIXO, CAPACIDADE PARA 30 LITROS,PRETO,EMB.COM 100 UNIDADES, saco para lixo doméstico, de polietileno, capacidade 30 litros, COR PRETA,  UNIFORME E HOMOGÊNEA, medindo aproximadamente 59 cm x 62 cm, (variação de ± 1cm) com no mínimo 0,05 mm de espessura; embalados em fardo (pacotes) plásticos resistente, com 100 unidades. O material não pode expelir odor desagradável. </t>
    </r>
    <r>
      <rPr>
        <b/>
        <sz val="12"/>
        <color theme="1"/>
        <rFont val="Calibri"/>
        <family val="2"/>
        <scheme val="minor"/>
      </rPr>
      <t>Será analisada amostra pelo responsável técnico</t>
    </r>
    <r>
      <rPr>
        <sz val="12"/>
        <rFont val="Calibri"/>
        <family val="2"/>
        <scheme val="minor"/>
      </rPr>
      <t>, através da conferência das medidas e espessura (micrômetro). A embalagem enviada para amostra deverá ser lacrada de fábrica, COM NO MÍNIMO 20 PEÇAS. A embalagem deve ter o logo da marca cotada e com informações sobre o produto (litragem). Será cobrado na entrega o mesmo material apresentado na amostra</t>
    </r>
  </si>
  <si>
    <r>
      <t xml:space="preserve">ACIDO, ACIDO LIMPA PEDRA, GALAO CONTENDO 5 LITROS, (ácido inibido). Bombona de 5 litros. Validade mínima de 12 meses a partir da data da entrega. Acondionado em caixas de papelão resistente ao empilhamento. </t>
    </r>
    <r>
      <rPr>
        <b/>
        <sz val="12"/>
        <color theme="1"/>
        <rFont val="Calibri"/>
        <family val="2"/>
        <scheme val="minor"/>
      </rPr>
      <t>Apresentar: AFE-Autorização de Funcionamento da Empresa</t>
    </r>
    <r>
      <rPr>
        <sz val="12"/>
        <rFont val="Calibri"/>
        <family val="2"/>
        <scheme val="minor"/>
      </rPr>
      <t xml:space="preserve"> e do fabricante, Registro no MS/ANVISA, cfe. DECRETO Nº 79.094/77 e RDC 184/2001. </t>
    </r>
  </si>
  <si>
    <r>
      <t xml:space="preserve">ALCOOL PARA USO GERAL, ALCOOL C/70 INPM/LITRO, EMBALAGEM FRASCO 1 LITRO*, álcool etílico hidratado, embalagem plástica de 1 litro para uso geral, com teor alcoólico de 70º INPM, sem perfume. Embalagem contendo: especificações, indicações, precauções e modo de usar, nome, endereço, CNPJ do fabricante, serviço de atendimento ao consumidor, nome e registro do técnico ou profissional responsável na entidade profissional competente. Acondicionado em caixa com 12 litros, confeccionada em papelão resistente que suporte empilhamento; com identificação do nome do produto e do fabricante. A embalagem deverá ostentar a identificação de certidão obtida no âmbito do Sistema Brasileiro de Certificação - SBC, demonstrando conformidade à norma BNR 5991:1997, da Associação Brasileira de Normas Técnicas - ABNT, conforme exigência da Portaria n. 15 do INMETRO, de 29/01/2001. Data de fabricação e data de validade indicados no produto e na caixa. Validade mínima: 24 meses a partir de cada pedido de entrega. </t>
    </r>
    <r>
      <rPr>
        <b/>
        <sz val="12"/>
        <color theme="1"/>
        <rFont val="Calibri"/>
        <family val="2"/>
        <scheme val="minor"/>
      </rPr>
      <t>Apresentar: AFE-Autorização de Funcionamento da Empresa</t>
    </r>
    <r>
      <rPr>
        <sz val="12"/>
        <rFont val="Calibri"/>
        <family val="2"/>
        <scheme val="minor"/>
      </rPr>
      <t xml:space="preserve"> e do fabricante, e Registro no MS ANVISA, conforme Lei 6360/76, DECRETO Nº 79.094/77, RDC 184/2001.</t>
    </r>
  </si>
  <si>
    <r>
      <t xml:space="preserve">ALCOOL PARA USO GERAL, EM GEL 70% PARA HIGIENIZACAO E ACAO ANTIBACTERIANA, 5 LITROS, antisséptico, para higienização das mãos, com glicerina. Bombona de 5 litros, onde deve constar o número do lote, data da fabricação, prazo de validade e n.º de registro no Ministério da Saúde. Validade mínima de de 12 meses a contar da data da entrega de cada pedido. Entrega em caixas de papelão resistente a empilhamento. </t>
    </r>
    <r>
      <rPr>
        <b/>
        <sz val="12"/>
        <color theme="1"/>
        <rFont val="Calibri"/>
        <family val="2"/>
        <scheme val="minor"/>
      </rPr>
      <t>Apresentar a seguinte documentação: Ficha técnica para comprovar a glicerina.</t>
    </r>
    <r>
      <rPr>
        <sz val="12"/>
        <rFont val="Calibri"/>
        <family val="2"/>
        <scheme val="minor"/>
      </rPr>
      <t xml:space="preserve"> </t>
    </r>
    <r>
      <rPr>
        <b/>
        <sz val="12"/>
        <color theme="1"/>
        <rFont val="Calibri"/>
        <family val="2"/>
        <scheme val="minor"/>
      </rPr>
      <t>AFE da Empresa e do Fabricante.</t>
    </r>
    <r>
      <rPr>
        <sz val="12"/>
        <rFont val="Calibri"/>
        <family val="2"/>
        <scheme val="minor"/>
      </rPr>
      <t xml:space="preserve"> Registro na ANVISA </t>
    </r>
    <r>
      <rPr>
        <b/>
        <sz val="12"/>
        <color theme="1"/>
        <rFont val="Calibri"/>
        <family val="2"/>
        <scheme val="minor"/>
      </rPr>
      <t>c</t>
    </r>
    <r>
      <rPr>
        <sz val="12"/>
        <rFont val="Calibri"/>
        <family val="2"/>
        <scheme val="minor"/>
      </rPr>
      <t>onforme Decreto Nº 79.094/77, RDC 184/2001.</t>
    </r>
  </si>
  <si>
    <r>
      <t xml:space="preserve">ALCOOL PARA USO GERAL, EM GEL, 70, EMBALAGEM COM 500GR, antisséptico, para higienização das mãos, com glicerina. Frasco com 500ml com válvula pump, onde deve constar o número do lote, data da fabricação, prazo de validade e n.º de registro no Ministério da Saúde. Validade mínima de 12 meses a contar da data da entrega de cada pedido. Entrega em caixas de papelão resistente a empilhamento. </t>
    </r>
    <r>
      <rPr>
        <b/>
        <sz val="12"/>
        <color theme="1"/>
        <rFont val="Calibri"/>
        <family val="2"/>
        <scheme val="minor"/>
      </rPr>
      <t>Apresentar a seguinte documentação: Ficha técnica para comprovar a glicerina</t>
    </r>
    <r>
      <rPr>
        <sz val="12"/>
        <rFont val="Calibri"/>
        <family val="2"/>
        <scheme val="minor"/>
      </rPr>
      <t xml:space="preserve">. </t>
    </r>
    <r>
      <rPr>
        <b/>
        <sz val="12"/>
        <color theme="1"/>
        <rFont val="Calibri"/>
        <family val="2"/>
        <scheme val="minor"/>
      </rPr>
      <t>AFE da Empresa e do Fabricante</t>
    </r>
    <r>
      <rPr>
        <sz val="12"/>
        <rFont val="Calibri"/>
        <family val="2"/>
        <scheme val="minor"/>
      </rPr>
      <t>. Registro na ANVISA conforme Decreto Nº 79.094/77, RDC 184/2001.</t>
    </r>
  </si>
  <si>
    <r>
      <rPr>
        <b/>
        <sz val="12"/>
        <rFont val="Calibri"/>
        <family val="2"/>
        <scheme val="minor"/>
      </rPr>
      <t xml:space="preserve">Copo de plástico PP descartável, com capacidade mínima para 180ml, embalagem em mangas com 100 unidades, </t>
    </r>
    <r>
      <rPr>
        <sz val="12"/>
        <rFont val="Calibri"/>
        <family val="2"/>
        <scheme val="minor"/>
      </rPr>
      <t>cor branca,  pesando no mínimo 162g, (1,62g por copo, com paredes homogêneas, sem falhas, amassamentos ou rebarbas e dobras oriundas de defeito na fabricação ou sujidade interna ou externa, com bordas não cortantes e com, no máximo, 02 amostras (unidades) por manga com massa abaixo do mínimo exigido), com Registro no INMETRO, acondicionados em caixa de papelão resistente que suporte empilhamento.  (</t>
    </r>
    <r>
      <rPr>
        <b/>
        <sz val="12"/>
        <rFont val="Calibri"/>
        <family val="2"/>
        <scheme val="minor"/>
      </rPr>
      <t>Será analisada a amostra pelo responsável técnico</t>
    </r>
    <r>
      <rPr>
        <sz val="12"/>
        <rFont val="Calibri"/>
        <family val="2"/>
        <scheme val="minor"/>
      </rPr>
      <t>, de uma caixa lacrada de fábrica com 25 centos, através da pesagem aleatória dos pacotes).</t>
    </r>
  </si>
  <si>
    <r>
      <rPr>
        <b/>
        <sz val="12"/>
        <color theme="1"/>
        <rFont val="Calibri"/>
        <family val="2"/>
        <scheme val="minor"/>
      </rPr>
      <t>COPO PLASTICO DESCARTAVEL, OXIBIODEGRADAVEL, CAPACIDADE 180ML.</t>
    </r>
    <r>
      <rPr>
        <sz val="12"/>
        <rFont val="Calibri"/>
        <family val="2"/>
        <scheme val="minor"/>
      </rPr>
      <t xml:space="preserve"> Copo BIODEGRADÁVEL ou OXIBIODEGRADÁVEL, atóxico em PP (polipropileno), com capacidade de 180ml, de acordo com a Norma ABNT NBR 14.865, versão corrigida de abril de 2021 e certificado pelo INMETRO. Os copos devem ser homogêneos, isentos de materiais estranhos, bolhas, rachaduras, furos, deformações, bordas afiadas ou rebarbas; não devem apresentar sujidade interna ou externamente. Durante a utilização, os copos devem suportar as condições de uso a que se destinam, como temperatura e umidade, sem apresentar vazamentos, desintegração ou deformidades que comprometam o correto e seguro uso, bem como estar em conformidade com as normas vigentes sobre o produto. O acondicionamento deve garantir a higiene e integridade do produto até seu uso. Validade mínima de 9 meses a contar do recebimento definitivo do produto. Os copos devem ter embalagem em mangas com 100 unidades, pesando no mínimo 162g, com, no máximo, 02 amostras (unidades) por manga com massa abaixo do mínimo exigido), acondicionados em caixa de papelão resistente que suporte empilhamento. (</t>
    </r>
    <r>
      <rPr>
        <b/>
        <sz val="12"/>
        <color theme="1"/>
        <rFont val="Calibri"/>
        <family val="2"/>
        <scheme val="minor"/>
      </rPr>
      <t>Será analisada a amostra pelo responsável técnico</t>
    </r>
    <r>
      <rPr>
        <sz val="12"/>
        <rFont val="Calibri"/>
        <family val="2"/>
        <scheme val="minor"/>
      </rPr>
      <t>, de uma caixa lacrada de fábrica com 25 centos, através da pesagem aleatória dos pacotes).</t>
    </r>
  </si>
  <si>
    <r>
      <t>CAPACHO/TAPETE, DIVERSOS TAMANHO, CAPACHO/TAPETE. Tapete de fibra de polipropileno (para reter água) com base reforçada com costado anti-derrapante e bordas rebaixada ou aplicada de borracha nitrílica, 100% lavável, resistente à lavagem industrial, capaz de reter seu próprio peso em sujeira e umidade, retenção de até 70% da sujeira e umidade, para locais com alto tráfego.</t>
    </r>
    <r>
      <rPr>
        <b/>
        <sz val="12"/>
        <color theme="1"/>
        <rFont val="Calibri"/>
        <family val="2"/>
        <scheme val="minor"/>
      </rPr>
      <t xml:space="preserve"> Medidas 0,90 X 0,60m</t>
    </r>
    <r>
      <rPr>
        <sz val="12"/>
        <rFont val="Calibri"/>
        <family val="2"/>
        <scheme val="minor"/>
      </rPr>
      <t>. Cor preferencialmente Grafite. Modelo de referência tapete DUO marcas Rodapex ou Kapazi. Permitida variação de até 1% considerando o metro quadrado.</t>
    </r>
  </si>
  <si>
    <r>
      <t xml:space="preserve">CAPACHO/TAPETE, DIVERSOS TAMANHO, CAPACHO/TAPETE. Tapete de fibra de polipropileno (para reter água) com base reforçada com costado anti-derrapante e bordas rebaixada ou aplicada de borracha nitrílica, 100% lavável, resistente à lavagem industrial, capaz de reter seu próprio peso em sujeira e umidade, retenção de até 70% da sujeira e umidade, para locais com alto tráfego. </t>
    </r>
    <r>
      <rPr>
        <b/>
        <sz val="12"/>
        <color theme="1"/>
        <rFont val="Calibri"/>
        <family val="2"/>
        <scheme val="minor"/>
      </rPr>
      <t>Medidas 0,70 X 1,40m</t>
    </r>
    <r>
      <rPr>
        <sz val="12"/>
        <rFont val="Calibri"/>
        <family val="2"/>
        <scheme val="minor"/>
      </rPr>
      <t>. Cor preferencialmente Grafite. Modelo de referência tapete DUO marcas Rodapex ou Kapazi. Permitida variação de até 1% considerando o metro quadrado.</t>
    </r>
  </si>
  <si>
    <r>
      <t xml:space="preserve">CAPACHO/TAPETE, DIVERSOS TAMANHO, CAPACHO/TAPETE. Tapete de fibra de polipropileno (para reter água) com base reforçada com costado anti-derrapante e bordas rebaixada ou aplicada de borracha nitrílica, 100% lavável, resistente à lavagem industrial, capaz de reter seu próprio peso em sujeira e umidade, retenção de até 70% da sujeira e umidade, para locais com alto tráfego. </t>
    </r>
    <r>
      <rPr>
        <b/>
        <sz val="12"/>
        <color theme="1"/>
        <rFont val="Calibri"/>
        <family val="2"/>
        <scheme val="minor"/>
      </rPr>
      <t>Medidas 2,30 X 1,20m</t>
    </r>
    <r>
      <rPr>
        <sz val="12"/>
        <rFont val="Calibri"/>
        <family val="2"/>
        <scheme val="minor"/>
      </rPr>
      <t>. Cor preferencialmente Grafite. Modelo de referência tapete DUO marcas Rodapex ou Kapazi. Permitida variação de até 1% considerando o metro quadrado.</t>
    </r>
  </si>
  <si>
    <t>VALOR UNITÁRIO</t>
  </si>
  <si>
    <r>
      <t xml:space="preserve">PAPEL HIGIENICO, BRANCO, ROLOS DE 500M, folha simples, na cor branca, 100% celulose virgem, fibras naturais, sem pigmentação aparente, gramatura mínima de 16g/m2, neutro, macio, com alto poder de absorção, com distribuição homogênea das fibras ao longo do papel, sem rebarbas no corte lateral; rolo com 500 metros X 10cm de largura. Embalagem: em fardo plástico resistente ou caixa de papelão resistente, com 08 rolos. Tubete com no máximo 6,5cm de diâmetro e 1,5mm de espessura (para que o rolo não amasse ou dobre dentro do suporte). </t>
    </r>
    <r>
      <rPr>
        <b/>
        <sz val="12"/>
        <color theme="1"/>
        <rFont val="Calibri"/>
        <family val="2"/>
        <scheme val="minor"/>
      </rPr>
      <t>Apresentar: Laudo Microbiológico,</t>
    </r>
    <r>
      <rPr>
        <sz val="12"/>
        <rFont val="Arial"/>
        <family val="2"/>
      </rPr>
      <t xml:space="preserve"> conforme Resolução da Diretoria Colegiada da ANVISA nº 640 de 24/03/2022 (deve constar no laudo a marca cotada). </t>
    </r>
    <r>
      <rPr>
        <b/>
        <sz val="12"/>
        <color theme="1"/>
        <rFont val="Calibri"/>
        <family val="2"/>
        <scheme val="minor"/>
      </rPr>
      <t>Apresentar laudo ABNT NBR 15464-9:2010</t>
    </r>
    <r>
      <rPr>
        <sz val="12"/>
        <rFont val="Arial"/>
        <family val="2"/>
      </rPr>
      <t xml:space="preserve"> (deve constar no laudo a marca cotada e a classificação do papel deve ser classe 1).Será analisada a amostra pelo responsável técnico, através da aplicação da fórmula - peso mínimo: 500X0,10X16=800 gramas.</t>
    </r>
    <r>
      <rPr>
        <b/>
        <sz val="12"/>
        <color theme="1"/>
        <rFont val="Calibri"/>
        <family val="2"/>
        <scheme val="minor"/>
      </rPr>
      <t xml:space="preserve"> Amostra:</t>
    </r>
    <r>
      <rPr>
        <sz val="12"/>
        <rFont val="Arial"/>
        <family val="2"/>
      </rPr>
      <t xml:space="preserve"> 1 fardo lacrado de fábrica onde se possa constatar a marca cotada na embalagem.</t>
    </r>
  </si>
  <si>
    <r>
      <t xml:space="preserve">PAPEL TOALHA, INTERCALADO, PACOTE COM 1250 FOLHAS, gramatura mínima 24g/m2, cor branca, alta alvura, 100% celulose virgem; sem pigmentação oriunda da utilização de aparas de material impresso, com alto poder de absorção, com distribuição homogênea das fibras ao longo do papel, macio, sem rebarbas nos cortes das 4 laterais; medindo: 23 cm de largura X 20 cm de comprimento (0,5cm de tolerância). Unidade: Pacote com 1.250 folhas. Observação das embalagens: Embalagem primária: plástica, acondicionado em 5 maço de 250 folhas; ou 4 maços de 313 folhas; ou 3 maços com 417 folhas. Embalagem secundária: de papel ou plástico, contendo a marca, o tamanho e gramatura, totalizando 1.250 folhas. Embalagem terciária: fardo com 5 pacotes de 1.250 folhas, embalados em plástico resistente. </t>
    </r>
    <r>
      <rPr>
        <b/>
        <sz val="12"/>
        <color theme="1"/>
        <rFont val="Calibri"/>
        <family val="2"/>
        <scheme val="minor"/>
      </rPr>
      <t>Apresentar:</t>
    </r>
    <r>
      <rPr>
        <sz val="12"/>
        <rFont val="Arial"/>
        <family val="2"/>
      </rPr>
      <t xml:space="preserve"> </t>
    </r>
    <r>
      <rPr>
        <b/>
        <sz val="12"/>
        <color theme="1"/>
        <rFont val="Calibri"/>
        <family val="2"/>
        <scheme val="minor"/>
      </rPr>
      <t>Laudo Microbiológico</t>
    </r>
    <r>
      <rPr>
        <sz val="12"/>
        <rFont val="Arial"/>
        <family val="2"/>
      </rPr>
      <t>, conforme RDC nº 640 de 24/03/2022 (deve constar no laudo a marca cotada). Apresentar</t>
    </r>
    <r>
      <rPr>
        <b/>
        <sz val="12"/>
        <color theme="1"/>
        <rFont val="Calibri"/>
        <family val="2"/>
        <scheme val="minor"/>
      </rPr>
      <t xml:space="preserve"> laudo Norma ABNT - NBR 15464-7:2007 </t>
    </r>
    <r>
      <rPr>
        <sz val="12"/>
        <rFont val="Arial"/>
        <family val="2"/>
      </rPr>
      <t>(deve constar no laudo a marca cotada e a classificação do papel deve ser classe 1). Será analisada a amostra pelo responsável técnico, verificando as medidas e aplicando a seguinte fórmula: 0,23X0,20X24X1250=1.380 gramas. Caso o papel varie de tamanho (0,5cm de tolerância), a fórmula é ajustada para o tamanho apresentado.</t>
    </r>
    <r>
      <rPr>
        <b/>
        <sz val="12"/>
        <color theme="1"/>
        <rFont val="Calibri"/>
        <family val="2"/>
        <scheme val="minor"/>
      </rPr>
      <t xml:space="preserve"> Amostra: </t>
    </r>
    <r>
      <rPr>
        <sz val="12"/>
        <rFont val="Arial"/>
        <family val="2"/>
      </rPr>
      <t>1 fardo com 1250 folhas, lacrado de fábrica, onde se possa constatar a marca cotada a embalagem.</t>
    </r>
  </si>
  <si>
    <r>
      <t>PAPEL TOALHA, TIPO ROLAO DE 0,20 X 100 MT. Papel toalha rolão medindo 0,20 x 100 metros, gramatura mínima 24g/m², cor branca, 100% celulose virgem, sem pigmentação aparente oriunda da utilização de aparas de material impresso, gofrado, macio, com alto poder de absorção, distribuição homogênea das fibras ao longo do papel, sem rebarbas no corte lateral; rolo com 0,20x100 metros. Embalagem: em fardo plástico resistente ou caixa de papelão resistente, com 8 rolos.</t>
    </r>
    <r>
      <rPr>
        <b/>
        <sz val="12"/>
        <color theme="1"/>
        <rFont val="Calibri"/>
        <family val="2"/>
        <scheme val="minor"/>
      </rPr>
      <t xml:space="preserve"> Apresentar:</t>
    </r>
    <r>
      <rPr>
        <sz val="12"/>
        <rFont val="Arial"/>
        <family val="2"/>
      </rPr>
      <t xml:space="preserve"> </t>
    </r>
    <r>
      <rPr>
        <b/>
        <sz val="12"/>
        <color theme="1"/>
        <rFont val="Calibri"/>
        <family val="2"/>
        <scheme val="minor"/>
      </rPr>
      <t>laudo microbiológico,</t>
    </r>
    <r>
      <rPr>
        <sz val="12"/>
        <rFont val="Arial"/>
        <family val="2"/>
      </rPr>
      <t xml:space="preserve"> conforme Resolução da Diretoria Colegiada da ANVISA nº 640 de 24/03/2022 (deve constar no laudo a marca cotada). </t>
    </r>
    <r>
      <rPr>
        <b/>
        <sz val="12"/>
        <color theme="1"/>
        <rFont val="Calibri"/>
        <family val="2"/>
        <scheme val="minor"/>
      </rPr>
      <t>Apresentar laudo Norma ABNT - NBR 15464-11:2010</t>
    </r>
    <r>
      <rPr>
        <sz val="12"/>
        <rFont val="Arial"/>
        <family val="2"/>
      </rPr>
      <t xml:space="preserve"> (deve constar no laudo a marca cotada e a classificação do papel deve ser classe 1). Será analisada a amostra pelo responsável técnico, através da aplicação da fórmula - peso mínimo: 0,20X100X24=480 gramas. </t>
    </r>
    <r>
      <rPr>
        <b/>
        <sz val="12"/>
        <color theme="1"/>
        <rFont val="Calibri"/>
        <family val="2"/>
        <scheme val="minor"/>
      </rPr>
      <t>Amostra:</t>
    </r>
    <r>
      <rPr>
        <sz val="12"/>
        <rFont val="Arial"/>
        <family val="2"/>
      </rPr>
      <t xml:space="preserve"> 1 fardo lacrado de fábrica, onde se possa constatar a marca cotada na embalagem.</t>
    </r>
  </si>
  <si>
    <r>
      <t xml:space="preserve">SABONETE, LIQUIDO (REFIL) C/800 ML, para uso em saboneteira ESPUMANTE, sem válvula, refil com 800ml, fragrância preferencialmente erva doce. Entrega em caixas de papelão resistente a empilhamento. Apresentar: Laudo de Irritabilidade Dérmica, conclusivo, que comprove ser HIPOALERGÊNICO, expedido por laboratório. </t>
    </r>
    <r>
      <rPr>
        <b/>
        <sz val="12"/>
        <color theme="1"/>
        <rFont val="Calibri"/>
        <family val="2"/>
        <scheme val="minor"/>
      </rPr>
      <t xml:space="preserve">Apresentar: AFE-Autorização de Funcionamento da Empresa </t>
    </r>
    <r>
      <rPr>
        <sz val="12"/>
        <rFont val="Arial"/>
        <family val="2"/>
      </rPr>
      <t xml:space="preserve">e do fabricante; Notificação no MS ANVISA, conforme DECRETO Nº 79.094/77, RDC 343/2005.OBS. Deve ser compatível para uso em saboneteira modelo Nobre City 33.652.  </t>
    </r>
  </si>
  <si>
    <r>
      <t>SABONETE, LIQUIDO,EMBALAGEM COM 5 LITROS*, aromatizado, fragrância suave, preferencialmente erva doce, alta viscosidade, hipoalergênico. Galão com 5 litros, acondicionados em caixa de papelão resistente que suporte empilhamento. Apresentar:</t>
    </r>
    <r>
      <rPr>
        <b/>
        <sz val="12"/>
        <color theme="1"/>
        <rFont val="Calibri"/>
        <family val="2"/>
        <scheme val="minor"/>
      </rPr>
      <t xml:space="preserve"> Laudo de Irritabilidade Dérmica</t>
    </r>
    <r>
      <rPr>
        <sz val="12"/>
        <rFont val="Arial"/>
        <family val="2"/>
      </rPr>
      <t xml:space="preserve">, conclusivo, que comprove ser HIPOALERGÊNICO, expedido por laboratório. </t>
    </r>
    <r>
      <rPr>
        <b/>
        <sz val="12"/>
        <color theme="1"/>
        <rFont val="Calibri"/>
        <family val="2"/>
        <scheme val="minor"/>
      </rPr>
      <t>Apresentar: AFE-Autorização de Funcionamento da Empresa</t>
    </r>
    <r>
      <rPr>
        <sz val="12"/>
        <rFont val="Arial"/>
        <family val="2"/>
      </rPr>
      <t xml:space="preserve"> e do fabricante; e</t>
    </r>
    <r>
      <rPr>
        <b/>
        <sz val="12"/>
        <color theme="1"/>
        <rFont val="Calibri"/>
        <family val="2"/>
        <scheme val="minor"/>
      </rPr>
      <t xml:space="preserve"> Notificação no MS ANVISA</t>
    </r>
    <r>
      <rPr>
        <sz val="12"/>
        <rFont val="Arial"/>
        <family val="2"/>
      </rPr>
      <t>, conforme DECRETO Nº 79.094/77, RDC 343/2005.</t>
    </r>
  </si>
  <si>
    <r>
      <t xml:space="preserve">SABONETE, LIQUIDO/CREMOSO, REFIL COM 800 ML, tipo gel com PH neutro, hidratante, hipoalergênico, perolizado, aroma preferencialmente erva doce, refil de 800ml ,com válvula. O produto não poderá sofrer separação (decantar) dentro do prazo de validade. Acondicionados em caixa de papelão resistente que suporte empilhamento. </t>
    </r>
    <r>
      <rPr>
        <b/>
        <sz val="12"/>
        <color theme="1"/>
        <rFont val="Calibri"/>
        <family val="2"/>
        <scheme val="minor"/>
      </rPr>
      <t>Apresentar: Laudo de Irritabilidade Dérmica</t>
    </r>
    <r>
      <rPr>
        <sz val="12"/>
        <rFont val="Arial"/>
        <family val="2"/>
      </rPr>
      <t>, conclusivo, que comprove ser HIPOALERGÊNICO, expedido por laboratório.</t>
    </r>
    <r>
      <rPr>
        <b/>
        <sz val="12"/>
        <color theme="1"/>
        <rFont val="Calibri"/>
        <family val="2"/>
        <scheme val="minor"/>
      </rPr>
      <t xml:space="preserve"> Apresentar: AFE-Autorização de Funcionamento da Empresa</t>
    </r>
    <r>
      <rPr>
        <sz val="12"/>
        <rFont val="Arial"/>
        <family val="2"/>
      </rPr>
      <t xml:space="preserve"> e do fabricante; e Notificação no MS ANVISA, conforme DECRETO Nº 79.094/77, RDC 343/2005.</t>
    </r>
  </si>
  <si>
    <r>
      <t xml:space="preserve">AGUA SANITARIA, COM NO MINIMO 2GR% IONS CLORO ATIVO EMBALAGEM DE 1 LITRO *, Água sanitária para limpeza à base de hipoclorito de sódio, hidróxido de sódio e água, teor e cloro ativo entre 2,0 e 2,5%. Produto biodegradável, bactericida e germicida, deverá apresentar: rótulo indicando data de validade, dados do fabricante, marca, precauções, princípio ativo e composição do produto e conteúdo líquido. Embalagem individual, em plástico resistente (que não estoure no empilhamento e de acordo com ABNT/NBR 13390: 05/1995), de material flexível e resistente, com 01 litro, e acondicionado em caixa de papelão resistente que suporte empilhamento. </t>
    </r>
    <r>
      <rPr>
        <b/>
        <sz val="12"/>
        <color theme="1"/>
        <rFont val="Calibri"/>
        <family val="2"/>
        <scheme val="minor"/>
      </rPr>
      <t>Validade de 12 meses</t>
    </r>
    <r>
      <rPr>
        <sz val="12"/>
        <rFont val="Arial"/>
        <family val="2"/>
      </rPr>
      <t xml:space="preserve">. Na data da entrega, validade mínima de 8 meses, a contar da data do pedido. Apresentar </t>
    </r>
    <r>
      <rPr>
        <b/>
        <sz val="12"/>
        <color theme="1"/>
        <rFont val="Calibri"/>
        <family val="2"/>
        <scheme val="minor"/>
      </rPr>
      <t>laudo microbiológico</t>
    </r>
    <r>
      <rPr>
        <sz val="12"/>
        <rFont val="Arial"/>
        <family val="2"/>
      </rPr>
      <t xml:space="preserve"> que comprove sua eficácia.</t>
    </r>
    <r>
      <rPr>
        <b/>
        <sz val="12"/>
        <color theme="1"/>
        <rFont val="Calibri"/>
        <family val="2"/>
        <scheme val="minor"/>
      </rPr>
      <t xml:space="preserve"> Apresentar AFE-Autorização de Funcionamento da Empresa e do Fabricante</t>
    </r>
    <r>
      <rPr>
        <sz val="12"/>
        <rFont val="Arial"/>
        <family val="2"/>
      </rPr>
      <t xml:space="preserve">; </t>
    </r>
    <r>
      <rPr>
        <b/>
        <sz val="12"/>
        <color theme="1"/>
        <rFont val="Calibri"/>
        <family val="2"/>
        <scheme val="minor"/>
      </rPr>
      <t>Registro no MS ANVISA</t>
    </r>
    <r>
      <rPr>
        <sz val="12"/>
        <rFont val="Arial"/>
        <family val="2"/>
      </rPr>
      <t>, cfe DECRETO Nº 79.094/77 e RDC 184/2001.</t>
    </r>
  </si>
  <si>
    <r>
      <t xml:space="preserve">CERA LIQUIDA, INCOLOR, GALAO DE 5L, auto brilho, secagem rápida, a base de resina acrílica e emulsão de carnaúba, para todos os tipos de piso. Composição: Emulsão de ceras, Teor de não voláteis aproximadamente 12%, e PH entre 6,5 a 10. Bombona com 5 litros, em embalagem resistente e acondicionadas em caixas de papelão que suportem empilhamento. </t>
    </r>
    <r>
      <rPr>
        <b/>
        <sz val="12"/>
        <color theme="1"/>
        <rFont val="Calibri"/>
        <family val="2"/>
        <scheme val="minor"/>
      </rPr>
      <t>Apresentar notificação na ANVISA</t>
    </r>
    <r>
      <rPr>
        <sz val="12"/>
        <rFont val="Arial"/>
        <family val="2"/>
      </rPr>
      <t xml:space="preserve">. Validade mínima de 18 meses a partir da data de entrega. </t>
    </r>
    <r>
      <rPr>
        <b/>
        <sz val="12"/>
        <color theme="1"/>
        <rFont val="Calibri"/>
        <family val="2"/>
        <scheme val="minor"/>
      </rPr>
      <t xml:space="preserve">Apresentar: AFE-Autorização de Funcionamento da Empresa </t>
    </r>
    <r>
      <rPr>
        <sz val="12"/>
        <rFont val="Arial"/>
        <family val="2"/>
      </rPr>
      <t>e do fabricante, Ficha técnica do produto e Notificação no MS/ANVISA, conforme DECRETO Nº 79.094/77 e RDC 184/2001.</t>
    </r>
  </si>
  <si>
    <r>
      <t xml:space="preserve">CERA LIQUIDA, PRETA, GALAO DE 5L, auto brilho, secagem rápida, a base de resina acrílica e emulsão de carnaúba, para todos os tipos de piso. Composição: Emulsão de ceras, Teor de não voláteis aproximadamente 12%, e PH entre 6,5 a 10. Bombona com 5 litros, em embalagem resistente e acondicionadas em caixas de papelão que suportem empilhamento. Apresentar notificação na ANVISA. Validade mínima de 18 meses a partir da data de entrega. </t>
    </r>
    <r>
      <rPr>
        <b/>
        <sz val="12"/>
        <color theme="1"/>
        <rFont val="Calibri"/>
        <family val="2"/>
        <scheme val="minor"/>
      </rPr>
      <t>Apresentar: AFE-Autorização de Funcionamento da Empresa</t>
    </r>
    <r>
      <rPr>
        <sz val="12"/>
        <rFont val="Arial"/>
        <family val="2"/>
      </rPr>
      <t xml:space="preserve"> e do fabricante, Ficha técnica do produto e Notificação no MS/ANVISA, conforme DECRETO Nº 79.094/77 e RDC 184/2001.</t>
    </r>
  </si>
  <si>
    <r>
      <t xml:space="preserve">CLORO, EMBALAGEM C/05 LITROS, (hipoclorito de sódio) de 10% a 12% para limpeza de paredes, pisos, azulejos, equipamentos, lixeiras, banheiros, piscinas e telhados. Galão de 5 litros, acondicionados em caixa de papelão resistente ao empilhamento. </t>
    </r>
    <r>
      <rPr>
        <b/>
        <sz val="12"/>
        <color theme="1"/>
        <rFont val="Calibri"/>
        <family val="2"/>
        <scheme val="minor"/>
      </rPr>
      <t xml:space="preserve">Apresentar: AFE-Autorização de Funcionamento da Empresa </t>
    </r>
    <r>
      <rPr>
        <sz val="12"/>
        <rFont val="Arial"/>
        <family val="2"/>
      </rPr>
      <t>e do fabricante, Registro no MS/ANVISA, conforme DECRETO Nº 79.094/77 e RDC 184/2001. Apresentar Ficha técnica do produto</t>
    </r>
  </si>
  <si>
    <r>
      <t xml:space="preserve">DESINFETANTE LIQUIDO, ACAO GERMICIDA E BACTERICIDA GALAO COM 05 LITROS, aroma preferencialmente talco ou lavanda. Embalagem resistente, acondicionada em caixa de papelão resistente, que suporte empilhamento. Princípio ativo: Cloreto de benzalcônio (tensoativo Catiônico, teor mínimo de 1% a 1,15%). O produto deverá apresentar rótulo com: modo de usar, precauções, composição e validade. Validade mínima de 12 meses a partir da data da entrega. </t>
    </r>
    <r>
      <rPr>
        <b/>
        <sz val="12"/>
        <color theme="1"/>
        <rFont val="Calibri"/>
        <family val="2"/>
        <scheme val="minor"/>
      </rPr>
      <t>Apresentar: AFE-Autorização de Funcionamento</t>
    </r>
    <r>
      <rPr>
        <sz val="12"/>
        <rFont val="Arial"/>
        <family val="2"/>
      </rPr>
      <t xml:space="preserve"> da Empresa e do fabricante e Registro no MS ANVISA, conforme DECRETO Nº 79.094/77 e RDC 184/2001.</t>
    </r>
    <r>
      <rPr>
        <b/>
        <sz val="12"/>
        <color theme="1"/>
        <rFont val="Calibri"/>
        <family val="2"/>
        <scheme val="minor"/>
      </rPr>
      <t xml:space="preserve"> Amostra:</t>
    </r>
    <r>
      <rPr>
        <sz val="12"/>
        <rFont val="Arial"/>
        <family val="2"/>
      </rPr>
      <t xml:space="preserve"> 1 galão de desinfetante 5 litros, onde será verificado no rótulo a porcentagem do princípio ativo.</t>
    </r>
  </si>
  <si>
    <r>
      <t xml:space="preserve">DESINFETANTE LIQUIDO, EMBALAGEM 500 ML, preferencialmente fragrância talco ou lavanda, com ação bactericida. Princípio ativo: Cloreto de benzalcônio (tensoativo Catiônico, teor mínimo de 1% a 1,15%). O produto deverá apresentar rótulo com: modo de usar, precauções, composição e validade. Frasco, com 500ml, de material não reciclado flexível e resistente, acondicionados em caixa de papelão resistente que suporte empilhamento. Data de fabricação e data de validade indicados no produto e na caixa. Validade mínima: 12 meses a contar da entrega de cada pedido. </t>
    </r>
    <r>
      <rPr>
        <b/>
        <sz val="12"/>
        <color theme="1"/>
        <rFont val="Calibri"/>
        <family val="2"/>
        <scheme val="minor"/>
      </rPr>
      <t>Apresentar: AFE-Autorização de Funcionamento da Empresa</t>
    </r>
    <r>
      <rPr>
        <sz val="12"/>
        <rFont val="Arial"/>
        <family val="2"/>
      </rPr>
      <t xml:space="preserve"> e do fabricante e Registro no MS ANVISA, conforme DECRETO Nº 79.094/77 e RDC 184/2001. </t>
    </r>
    <r>
      <rPr>
        <b/>
        <sz val="12"/>
        <color theme="1"/>
        <rFont val="Calibri"/>
        <family val="2"/>
        <scheme val="minor"/>
      </rPr>
      <t>Amostra</t>
    </r>
    <r>
      <rPr>
        <sz val="12"/>
        <rFont val="Arial"/>
        <family val="2"/>
      </rPr>
      <t>: 1 frasco de desinfetante 500ml, onde será verificado no rótulo a porcentagem do princípio ativo.</t>
    </r>
  </si>
  <si>
    <r>
      <t xml:space="preserve">DETERGENTE, LIMPADOR MULTIUSO, EMBALAGEM COM 500 ML., destinado a uso geral, (pisos, louças de banheiros, etc.) em frasco de 500ml, squeeze, em plástico flexível e resistente (que não estoure no empilhamento), de material não reciclado com tampa de bico dosador. Princípio ativo: Ácido Sulfônico. O produto deverá apresentar no rótulo da embalagem: especificações, indicações, precauções e modo de usar, nome, endereço, CNPJ do fabricante, serviço de atendimento ao consumidor, registro ou notificação válidos no MS/ANVISA, bem como a composição química, nome e registro do técnico ou profissional responsável na entidade profissional competente. Embalagens acondicionadas com 12 ou 24 frascos, em caixa de papelão resistente que suporte empilhamento. Validade mínima: 12 meses a partir da entrega de cada pedido. </t>
    </r>
    <r>
      <rPr>
        <b/>
        <sz val="12"/>
        <color theme="1"/>
        <rFont val="Calibri"/>
        <family val="2"/>
        <scheme val="minor"/>
      </rPr>
      <t>Apresentar: AFE-Autorização de Funcionamento da Empresa</t>
    </r>
    <r>
      <rPr>
        <sz val="12"/>
        <rFont val="Arial"/>
        <family val="2"/>
      </rPr>
      <t xml:space="preserve"> e do fabricante, Notificação no MS/ANVISA, conforme DECRETO Nº 79.094/77 e RDC 184/2001. </t>
    </r>
    <r>
      <rPr>
        <b/>
        <sz val="12"/>
        <color theme="1"/>
        <rFont val="Calibri"/>
        <family val="2"/>
        <scheme val="minor"/>
      </rPr>
      <t xml:space="preserve">Amostra: </t>
    </r>
    <r>
      <rPr>
        <sz val="12"/>
        <rFont val="Arial"/>
        <family val="2"/>
      </rPr>
      <t>1 frasco de desinfetante 500ml, onde será verificado o princípio ativo.</t>
    </r>
  </si>
  <si>
    <r>
      <t xml:space="preserve">DETERGENTE, LIQUIDO NEUTRO EMBALAGEM COM 500ML, de alto rendimento, para lavar louças manualmente, neutro, testado dermatologicamente, biodegradável, com aspecto líquido viscoso e transparente, embalado em frasco de 500ml, em plástico flexível, anatômico, incolor, resistente (que não estoure no empilhamento), de material não reciclado com tampa de bico dosador. Composição: Linear Alquil Benzeno Sulfonato de Sódio, Lauril Éter Sulfatode Sódio, glicerina, Isotiazolinomas, neutralizante, espessante, corante e veículo. O produto deverá apresentar no rótulo da embalagem: especificações, indicações, precauções e modo de usar, nome, endereço, CNPJ do fabricante, serviço de atendimento ao consumidor, registro, ou notificação válidos no MS/ANVISA, bem como a composição química, nome e registro do técnico ou profissional responsável na entidade profissional competente. Embalagens acondicionadas em caixa de papelão resistente que suporte empilhamento. Validade mínima: 12 meses a partir da entrega de cada pedido. </t>
    </r>
    <r>
      <rPr>
        <b/>
        <sz val="12"/>
        <color theme="1"/>
        <rFont val="Calibri"/>
        <family val="2"/>
        <scheme val="minor"/>
      </rPr>
      <t>Apresentar: Laudo de Irritabilidade Dérmica conclusivo</t>
    </r>
    <r>
      <rPr>
        <sz val="12"/>
        <rFont val="Arial"/>
        <family val="2"/>
      </rPr>
      <t xml:space="preserve">, que comprove ser HIPOALERGÊNICO, expedido por laboratório; </t>
    </r>
    <r>
      <rPr>
        <b/>
        <sz val="12"/>
        <color theme="1"/>
        <rFont val="Calibri"/>
        <family val="2"/>
        <scheme val="minor"/>
      </rPr>
      <t>AFE-Autorização de Funcionamento da Empresa</t>
    </r>
    <r>
      <rPr>
        <sz val="12"/>
        <rFont val="Arial"/>
        <family val="2"/>
      </rPr>
      <t xml:space="preserve"> e do fabricante e Notificação no MS/ANVISA, conforme DECRETO Nº 79.094/77 e RDC 184/2001.</t>
    </r>
  </si>
  <si>
    <r>
      <t>LIMPA VIDRO, EM EMBALAGEM DE 500 ml, frasco em plástico transparente e resistente (que não estoure no empilhamento), borrifador com pescante ou pistola spray. Princípio ativo: lauril éter sulfato de sódio. Embalagem contendo: especificações, indicações, precauções e modo de usar, nome, endereço, CNPJ do fabricante, serviço de atendimento ao consumidor, registro no Ministério da Saúde, bem como a composição química, nome e registro do técnico ou profissional responsável na entidade profissional competente, com registro ou notificação válidos na ANVISA. Acondicionado em caixa de papelão resistente que suporte empilhamento, com identificação na caixa do nome do fabricante e nome do produto. Data de fabricação e data de validade indicados no produto e na caixa. Validade mínima: 12 meses a partir de cada pedido de entrega.</t>
    </r>
    <r>
      <rPr>
        <b/>
        <sz val="12"/>
        <color theme="1"/>
        <rFont val="Calibri"/>
        <family val="2"/>
        <scheme val="minor"/>
      </rPr>
      <t xml:space="preserve"> Apresentar AFE-Autorização de Funcionamento da Empresa</t>
    </r>
    <r>
      <rPr>
        <sz val="12"/>
        <rFont val="Arial"/>
        <family val="2"/>
      </rPr>
      <t xml:space="preserve"> e do fabricante. Notificação no MS/ANVISA, conforme DECRETO Nº 79.094/77 e RDC 184/2001.</t>
    </r>
  </si>
  <si>
    <r>
      <t xml:space="preserve">LUSTRA MOVEIS, CREMOSO EMBALAGEM DE 200 ML, não engordurante, com aroma preferencialmente floral. Contém em sua composição: cera microcristalina, cera de parafina, silicone, emulsificante, espessante, conservante, solventes alifáticos, perfume e água. Embalado em frasco de material resistente. No rótulo do produto deverá conter: especificações, indicações, precauções e modo de usar, nome, endereço, CNPJ do fabricante, serviço de atendimento ao consumidor, registro no Ministério da Saúde, bem como a composição química, nome e registro do técnico ou profissional responsável na entidade profissional competente, com registro ou notificação válidos na ANVISA. Acondicionados em caixa de papelão resistente ao empilhamento, com identificação do nome do fabricante e o nome do produto. Data de fabricação e validade indicados no frasco e na caixa. Validade mínima 12 meses a partir da entrega de cada pedido. </t>
    </r>
    <r>
      <rPr>
        <b/>
        <sz val="12"/>
        <color theme="1"/>
        <rFont val="Calibri"/>
        <family val="2"/>
        <scheme val="minor"/>
      </rPr>
      <t xml:space="preserve">Apresentar: AFE-Autorização de Funcionamento da Empresa </t>
    </r>
    <r>
      <rPr>
        <sz val="12"/>
        <rFont val="Arial"/>
        <family val="2"/>
      </rPr>
      <t>e do fabricante, Notificação no MS/ANVISA, conforme DECRETO Nº 79.094/77 e RDC 184/2001.</t>
    </r>
  </si>
  <si>
    <r>
      <t xml:space="preserve">PASTA PARA LIMPEZA, EMBALAGEM COM 500 GRAMAS *, cor branca, não abrasiva, multiuso para limpeza geral e de mesas com riscos de caneta. Validade mínima de 12 meses a contar da data de entrega. </t>
    </r>
    <r>
      <rPr>
        <b/>
        <sz val="12"/>
        <color theme="1"/>
        <rFont val="Calibri"/>
        <family val="2"/>
        <scheme val="minor"/>
      </rPr>
      <t xml:space="preserve">Apresentar: AFE-Autorização de Funcionamento da Empresa </t>
    </r>
    <r>
      <rPr>
        <sz val="12"/>
        <rFont val="Arial"/>
        <family val="2"/>
      </rPr>
      <t>e do fabricante e Notificação no MS/ANVISA, conforme DECRETO Nº 79.094/77 e RDC 184/2001.</t>
    </r>
  </si>
  <si>
    <r>
      <t xml:space="preserve">SABAO EM BARRA, COMUM, COM 200 GRAMAS*, Sabão comum em barra de 200g, glicerinado. Composição: Sebo bovino, óleo de babaçu, hidróxido de sódio, glicerina, carga, conservante, sequestrante, fragrância, corantes e veículo. Entrega em embalagem (pacote) em filme de polietileno, com 5 (cinco) barras (peças) de 200g e acondicionados em caixa de papelão resistente que suporte empilhamento. Embalagem/rótulo contendo: especificações, indicações, precauções e modo de usar, nome, endereço, CNPJ do fabricante, bem como a composição química, nome e registro do técnico ou profissional responsável na entidade profissional competente. Validade mínima de 12 meses a contar da entrega. </t>
    </r>
    <r>
      <rPr>
        <b/>
        <sz val="12"/>
        <color theme="1"/>
        <rFont val="Calibri"/>
        <family val="2"/>
        <scheme val="minor"/>
      </rPr>
      <t>Apresentar AFE-Autorização de Funcionamento da Empresa</t>
    </r>
    <r>
      <rPr>
        <sz val="12"/>
        <rFont val="Arial"/>
        <family val="2"/>
      </rPr>
      <t xml:space="preserve"> e do fabricante; e Notificação no MS/ANVISA, cfe. DECRETO Nº 79.094/77 e RDC 184/2001).</t>
    </r>
  </si>
  <si>
    <r>
      <t xml:space="preserve">SABAO EM PO, embalagem com no mínimo 900g, sem amaciante, atomizado (granulado). Composição: Linear Alquil Benzeno Sulfonato de Sódio. O produto deverá apresentar: rótulo indicando data de validade, dados do fabricante, marca, precauções, principio ativo e composição do produto e peso líquido. O produto deverá ter validade mínima de 12 meses a partir da data do pedido da entrega. Acondionados em caixa de papelão resistente ou saco plástico resistente.  </t>
    </r>
    <r>
      <rPr>
        <b/>
        <sz val="12"/>
        <color theme="1"/>
        <rFont val="Calibri"/>
        <family val="2"/>
        <scheme val="minor"/>
      </rPr>
      <t>Apresentar: AFE-Autorização de Funcionamento da Empresa</t>
    </r>
    <r>
      <rPr>
        <sz val="12"/>
        <rFont val="Arial"/>
        <family val="2"/>
      </rPr>
      <t xml:space="preserve"> e do fabricante; e Notificação no MS/ANVISA, conforme DECRETO Nº 79.094/77 e RDC 184/2001. Validade mínima de 12 meses a partir da data de entrega.</t>
    </r>
  </si>
  <si>
    <r>
      <t xml:space="preserve">SAPONACEO CREMOSO, PARA LIMPEZA PESADA DE SUPERFICIE,C/300 ML, em frasco com aproximadamente 300ml e aroma preferencialmente limão. NOTIFICAÇÃO NA ANVISA. No rótulo do produto deverá conter: composição, prazo de validade, dados do fabricante. Acondicionados em caixa de papelão resistente ao empilhamento. </t>
    </r>
    <r>
      <rPr>
        <b/>
        <sz val="12"/>
        <color theme="1"/>
        <rFont val="Calibri"/>
        <family val="2"/>
        <scheme val="minor"/>
      </rPr>
      <t>Apresentar: AFE-Autorização de Funcionamento da Empresa</t>
    </r>
    <r>
      <rPr>
        <sz val="12"/>
        <rFont val="Arial"/>
        <family val="2"/>
      </rPr>
      <t xml:space="preserve"> e do fabricante; e Notificação no MS/ANVISA, conforme DECRETO Nº 79.094/77 e RDC 184/2001. Validade mínima: 12 meses a partir da entrega de cada pedido.</t>
    </r>
  </si>
  <si>
    <r>
      <t xml:space="preserve">SACO PLASTICO P/LIXO, CAPACIDADE 100 LITROS,EMBALAGEM COM 100 UNIDADES, saco para lixo doméstico, de polietileno, capacidade 100 litros, COR PRETA,  UNIFORME E HOMOGÊNEA, medindo 75 cm x 105 cm, (variação de ± 2cm), com no mínimo 0,07 mm de espessura; embalados em fardo (pacotes) plásticos resistente, com 100 unidades. O material não pode expelir odor desagradável. </t>
    </r>
    <r>
      <rPr>
        <b/>
        <sz val="12"/>
        <color theme="1"/>
        <rFont val="Calibri"/>
        <family val="2"/>
        <scheme val="minor"/>
      </rPr>
      <t>Será analisada amostra pelo responsável técnico</t>
    </r>
    <r>
      <rPr>
        <sz val="12"/>
        <rFont val="Arial"/>
        <family val="2"/>
      </rPr>
      <t>, através da conferência das medidas e espessura (micrômetro).</t>
    </r>
    <r>
      <rPr>
        <b/>
        <sz val="12"/>
        <color theme="1"/>
        <rFont val="Calibri"/>
        <family val="2"/>
        <scheme val="minor"/>
      </rPr>
      <t xml:space="preserve"> </t>
    </r>
    <r>
      <rPr>
        <sz val="12"/>
        <rFont val="Arial"/>
        <family val="2"/>
      </rPr>
      <t>A embalagem enviada para amostra deverá ser lacrada de fábrica, COM NO MÍNIMO 20 PEÇAS. A embalagem deve ter o logo da marca cotada e com informações sobre o produto (litragem). Será cobrado na entrega o mesmo material apresentado na amostra</t>
    </r>
  </si>
  <si>
    <r>
      <t xml:space="preserve">SACO PLASTICO P/LIXO, CAPACIDADE 50 LITROS,EMBALAGEM COM 100 UNIDADES, saco para lixo doméstico, de polietileno, capacidade 50 litros, COR PRETA,  UNIFORME E HOMOGÊNEA, medindo aproximadamente 63 cm x 80 cm (variação de ± 2cm), com no mínimo 0,06 mm de espessura; embalados em fardo (pacotes) plásticos resistente, com 100 unidades. O material não pode expelir odor desagradável. </t>
    </r>
    <r>
      <rPr>
        <b/>
        <sz val="12"/>
        <color theme="1"/>
        <rFont val="Calibri"/>
        <family val="2"/>
        <scheme val="minor"/>
      </rPr>
      <t>Será analisada amostra pelo responsável técnico</t>
    </r>
    <r>
      <rPr>
        <sz val="12"/>
        <rFont val="Arial"/>
        <family val="2"/>
      </rPr>
      <t>, através da conferência das medidas e espessura (micrômetro). A embalagem enviada para amostra deverá ser lacrada de fábrica, COM NO MÍNIMO 20 PEÇAS. A embalagem deve ter o logo da marca cotada e com informações sobre o produto (litragem). Será cobrado na entrega o mesmo material apresentado na amostra</t>
    </r>
  </si>
  <si>
    <r>
      <t xml:space="preserve">SACO PLASTICO P/LIXO, CAPACIDADE DE 240L, EMBALAGEM COM 100 UNIDADES, saco para lixo doméstico, de polietileno, capacidade 240 litros, COR PRETA,  UNIFORME E HOMOGÊNEA, medindo aproximadamente 115cm X 115cm (variação de ± 5cm) com no mínimo 0,09 mm de espessura, confeccionado com resina termoplástica virgem (alta densidade), atendendo todos os requisitos da NBR 9190/93 e NBR 9191/02 que não contrariadas por esta especificação. Fardo (pacote) plástico com 100 unidades. O material não pode expelir odor desagradável. </t>
    </r>
    <r>
      <rPr>
        <b/>
        <sz val="12"/>
        <color theme="1"/>
        <rFont val="Calibri"/>
        <family val="2"/>
        <scheme val="minor"/>
      </rPr>
      <t>Será analisada amostra pelo responsável técnico</t>
    </r>
    <r>
      <rPr>
        <sz val="12"/>
        <rFont val="Arial"/>
        <family val="2"/>
      </rPr>
      <t>, através da conferência das medidas e espessura (micrômetro). A embalagem enviada para amostra deverá ser lacrada de fábrica, COM NO MÍNIMO 20 PEÇAS. A embalagem deve ter o logo da marca cotada e com informações sobre o produto (litragem). Será cobrado na entrega o mesmo material apresentado na amostra</t>
    </r>
  </si>
  <si>
    <r>
      <t>SACO PLASTICO P/LIXO, CAPACIDADE PARA 15 LITROS,PRETO,EMB. COM 100 UNIDADES, saco para lixo doméstico, de polietileno, capacidade 15 litros, COR PRETA,  UNIFORME E HOMOGÊNEA, medindo 39 cm x 58 cm, (variação de ± 1cm), com no mínimo 0,04 mm de espessura; embalados em fardo (pacotes) plásticos resistente, com 100 unidades. O material não pode expelir odor desagradável.</t>
    </r>
    <r>
      <rPr>
        <b/>
        <sz val="12"/>
        <color theme="1"/>
        <rFont val="Calibri"/>
        <family val="2"/>
        <scheme val="minor"/>
      </rPr>
      <t xml:space="preserve"> Será analisada amostra pelo responsável técnico</t>
    </r>
    <r>
      <rPr>
        <sz val="12"/>
        <rFont val="Arial"/>
        <family val="2"/>
      </rPr>
      <t>, através da conferência das medidas e espessura (micrômetro). A embalagem enviada para amostra deverá ser lacrada de fábrica, COM NO MÍNIMO 20 PEÇAS. A embalagem deve ter o logo da marca cotada e com informações sobre o produto (litragem). Será cobrado na entrega o mesmo material apresentado na amostra</t>
    </r>
  </si>
  <si>
    <r>
      <t xml:space="preserve">SACO PLASTICO P/LIXO, CAPACIDADE PARA 30 LITROS,PRETO,EMB.COM 100 UNIDADES, saco para lixo doméstico, de polietileno, capacidade 30 litros, COR PRETA,  UNIFORME E HOMOGÊNEA, medindo aproximadamente 59 cm x 62 cm, (variação de ± 1cm) com no mínimo 0,05 mm de espessura; embalados em fardo (pacotes) plásticos resistente, com 100 unidades. O material não pode expelir odor desagradável. </t>
    </r>
    <r>
      <rPr>
        <b/>
        <sz val="12"/>
        <color theme="1"/>
        <rFont val="Calibri"/>
        <family val="2"/>
        <scheme val="minor"/>
      </rPr>
      <t>Será analisada amostra pelo responsável técnico</t>
    </r>
    <r>
      <rPr>
        <sz val="12"/>
        <rFont val="Arial"/>
        <family val="2"/>
      </rPr>
      <t>, através da conferência das medidas e espessura (micrômetro). A embalagem enviada para amostra deverá ser lacrada de fábrica, COM NO MÍNIMO 20 PEÇAS. A embalagem deve ter o logo da marca cotada e com informações sobre o produto (litragem). Será cobrado na entrega o mesmo material apresentado na amostra</t>
    </r>
  </si>
  <si>
    <r>
      <t xml:space="preserve">ACIDO, ACIDO LIMPA PEDRA, GALAO CONTENDO 5 LITROS, (ácido inibido). Bombona de 5 litros. Validade mínima de 12 meses a partir da data da entrega. Acondionado em caixas de papelão resistente ao empilhamento. </t>
    </r>
    <r>
      <rPr>
        <b/>
        <sz val="12"/>
        <color theme="1"/>
        <rFont val="Calibri"/>
        <family val="2"/>
        <scheme val="minor"/>
      </rPr>
      <t>Apresentar: AFE-Autorização de Funcionamento da Empresa</t>
    </r>
    <r>
      <rPr>
        <sz val="12"/>
        <rFont val="Arial"/>
        <family val="2"/>
      </rPr>
      <t xml:space="preserve"> e do fabricante, Registro no MS/ANVISA, cfe. DECRETO Nº 79.094/77 e RDC 184/2001. </t>
    </r>
  </si>
  <si>
    <r>
      <t xml:space="preserve">ALCOOL PARA USO GERAL, ALCOOL C/70 INPM/LITRO, EMBALAGEM FRASCO 1 LITRO*, álcool etílico hidratado, embalagem plástica de 1 litro para uso geral, com teor alcoólico de 70º INPM, sem perfume. Embalagem contendo: especificações, indicações, precauções e modo de usar, nome, endereço, CNPJ do fabricante, serviço de atendimento ao consumidor, nome e registro do técnico ou profissional responsável na entidade profissional competente. Acondicionado em caixa com 12 litros, confeccionada em papelão resistente que suporte empilhamento; com identificação do nome do produto e do fabricante. A embalagem deverá ostentar a identificação de certidão obtida no âmbito do Sistema Brasileiro de Certificação - SBC, demonstrando conformidade à norma BNR 5991:1997, da Associação Brasileira de Normas Técnicas - ABNT, conforme exigência da Portaria n. 15 do INMETRO, de 29/01/2001. Data de fabricação e data de validade indicados no produto e na caixa. Validade mínima: 24 meses a partir de cada pedido de entrega. </t>
    </r>
    <r>
      <rPr>
        <b/>
        <sz val="12"/>
        <color theme="1"/>
        <rFont val="Calibri"/>
        <family val="2"/>
        <scheme val="minor"/>
      </rPr>
      <t>Apresentar: AFE-Autorização de Funcionamento da Empresa</t>
    </r>
    <r>
      <rPr>
        <sz val="12"/>
        <rFont val="Arial"/>
        <family val="2"/>
      </rPr>
      <t xml:space="preserve"> e do fabricante, e Registro no MS ANVISA, conforme Lei 6360/76, DECRETO Nº 79.094/77, RDC 184/2001.</t>
    </r>
  </si>
  <si>
    <r>
      <t xml:space="preserve">ALCOOL PARA USO GERAL, EM GEL 70% PARA HIGIENIZACAO E ACAO ANTIBACTERIANA, 5 LITROS, antisséptico, para higienização das mãos, com glicerina. Bombona de 5 litros, onde deve constar o número do lote, data da fabricação, prazo de validade e n.º de registro no Ministério da Saúde. Validade mínima de de 12 meses a contar da data da entrega de cada pedido. Entrega em caixas de papelão resistente a empilhamento. </t>
    </r>
    <r>
      <rPr>
        <b/>
        <sz val="12"/>
        <color theme="1"/>
        <rFont val="Calibri"/>
        <family val="2"/>
        <scheme val="minor"/>
      </rPr>
      <t>Apresentar a seguinte documentação: Ficha técnica para comprovar a glicerina.</t>
    </r>
    <r>
      <rPr>
        <sz val="12"/>
        <rFont val="Arial"/>
        <family val="2"/>
      </rPr>
      <t xml:space="preserve"> </t>
    </r>
    <r>
      <rPr>
        <b/>
        <sz val="12"/>
        <color theme="1"/>
        <rFont val="Calibri"/>
        <family val="2"/>
        <scheme val="minor"/>
      </rPr>
      <t>AFE da Empresa e do Fabricante.</t>
    </r>
    <r>
      <rPr>
        <sz val="12"/>
        <rFont val="Arial"/>
        <family val="2"/>
      </rPr>
      <t xml:space="preserve"> Registro na ANVISA </t>
    </r>
    <r>
      <rPr>
        <b/>
        <sz val="12"/>
        <color theme="1"/>
        <rFont val="Calibri"/>
        <family val="2"/>
        <scheme val="minor"/>
      </rPr>
      <t>c</t>
    </r>
    <r>
      <rPr>
        <sz val="12"/>
        <rFont val="Arial"/>
        <family val="2"/>
      </rPr>
      <t>onforme Decreto Nº 79.094/77, RDC 184/2001.</t>
    </r>
  </si>
  <si>
    <r>
      <t xml:space="preserve">ALCOOL PARA USO GERAL, EM GEL, 70, EMBALAGEM COM 500GR, antisséptico, para higienização das mãos, com glicerina. Frasco com 500ml com válvula pump, onde deve constar o número do lote, data da fabricação, prazo de validade e n.º de registro no Ministério da Saúde. Validade mínima de 12 meses a contar da data da entrega de cada pedido. Entrega em caixas de papelão resistente a empilhamento. </t>
    </r>
    <r>
      <rPr>
        <b/>
        <sz val="12"/>
        <color theme="1"/>
        <rFont val="Calibri"/>
        <family val="2"/>
        <scheme val="minor"/>
      </rPr>
      <t>Apresentar a seguinte documentação: Ficha técnica para comprovar a glicerina</t>
    </r>
    <r>
      <rPr>
        <sz val="12"/>
        <rFont val="Arial"/>
        <family val="2"/>
      </rPr>
      <t xml:space="preserve">. </t>
    </r>
    <r>
      <rPr>
        <b/>
        <sz val="12"/>
        <color theme="1"/>
        <rFont val="Calibri"/>
        <family val="2"/>
        <scheme val="minor"/>
      </rPr>
      <t>AFE da Empresa e do Fabricante</t>
    </r>
    <r>
      <rPr>
        <sz val="12"/>
        <rFont val="Arial"/>
        <family val="2"/>
      </rPr>
      <t>. Registro na ANVISA conforme Decreto Nº 79.094/77, RDC 184/2001.</t>
    </r>
  </si>
  <si>
    <r>
      <rPr>
        <b/>
        <sz val="12"/>
        <color theme="1"/>
        <rFont val="Calibri"/>
        <family val="2"/>
        <scheme val="minor"/>
      </rPr>
      <t>COPO PLASTICO DESCARTAVEL, OXIBIODEGRADAVEL, CAPACIDADE 180ML.</t>
    </r>
    <r>
      <rPr>
        <sz val="12"/>
        <rFont val="Arial"/>
        <family val="2"/>
      </rPr>
      <t xml:space="preserve"> Copo BIODEGRADÁVEL ou OXIBIODEGRADÁVEL, atóxico em PP (polipropileno), com capacidade de 180ml, de acordo com a Norma ABNT NBR 14.865, versão corrigida de abril de 2021 e certificado pelo INMETRO. Os copos devem ser homogêneos, isentos de materiais estranhos, bolhas, rachaduras, furos, deformações, bordas afiadas ou rebarbas; não devem apresentar sujidade interna ou externamente. Durante a utilização, os copos devem suportar as condições de uso a que se destinam, como temperatura e umidade, sem apresentar vazamentos, desintegração ou deformidades que comprometam o correto e seguro uso, bem como estar em conformidade com as normas vigentes sobre o produto. O acondicionamento deve garantir a higiene e integridade do produto até seu uso. Validade mínima de 9 meses a contar do recebimento definitivo do produto. Os copos devem ter embalagem em mangas com 100 unidades, pesando no mínimo 162g, com, no máximo, 02 amostras (unidades) por manga com massa abaixo do mínimo exigido), acondicionados em caixa de papelão resistente que suporte empilhamento. (</t>
    </r>
    <r>
      <rPr>
        <b/>
        <sz val="12"/>
        <color theme="1"/>
        <rFont val="Calibri"/>
        <family val="2"/>
        <scheme val="minor"/>
      </rPr>
      <t>Será analisada a amostra pelo responsável técnico</t>
    </r>
    <r>
      <rPr>
        <sz val="12"/>
        <rFont val="Arial"/>
        <family val="2"/>
      </rPr>
      <t>, de uma caixa lacrada de fábrica com 25 centos, através da pesagem aleatória dos pacotes).</t>
    </r>
  </si>
  <si>
    <r>
      <t>CAPACHO/TAPETE, DIVERSOS TAMANHO, CAPACHO/TAPETE. Tapete de fibra de polipropileno (para reter água) com base reforçada com costado anti-derrapante e bordas rebaixada ou aplicada de borracha nitrílica, 100% lavável, resistente à lavagem industrial, capaz de reter seu próprio peso em sujeira e umidade, retenção de até 70% da sujeira e umidade, para locais com alto tráfego.</t>
    </r>
    <r>
      <rPr>
        <b/>
        <sz val="12"/>
        <color theme="1"/>
        <rFont val="Calibri"/>
        <family val="2"/>
        <scheme val="minor"/>
      </rPr>
      <t xml:space="preserve"> Medidas 0,90 X 0,60m</t>
    </r>
    <r>
      <rPr>
        <sz val="12"/>
        <rFont val="Arial"/>
        <family val="2"/>
      </rPr>
      <t>. Cor preferencialmente Grafite. Modelo de referência tapete DUO marcas Rodapex ou Kapazi. Permitida variação de até 1% considerando o metro quadrado.</t>
    </r>
  </si>
  <si>
    <r>
      <t xml:space="preserve">CAPACHO/TAPETE, DIVERSOS TAMANHO, CAPACHO/TAPETE. Tapete de fibra de polipropileno (para reter água) com base reforçada com costado anti-derrapante e bordas rebaixada ou aplicada de borracha nitrílica, 100% lavável, resistente à lavagem industrial, capaz de reter seu próprio peso em sujeira e umidade, retenção de até 70% da sujeira e umidade, para locais com alto tráfego. </t>
    </r>
    <r>
      <rPr>
        <b/>
        <sz val="12"/>
        <color theme="1"/>
        <rFont val="Calibri"/>
        <family val="2"/>
        <scheme val="minor"/>
      </rPr>
      <t>Medidas 0,70 X 1,40m</t>
    </r>
    <r>
      <rPr>
        <sz val="12"/>
        <rFont val="Arial"/>
        <family val="2"/>
      </rPr>
      <t>. Cor preferencialmente Grafite. Modelo de referência tapete DUO marcas Rodapex ou Kapazi. Permitida variação de até 1% considerando o metro quadrado.</t>
    </r>
  </si>
  <si>
    <r>
      <t xml:space="preserve">CAPACHO/TAPETE, DIVERSOS TAMANHO, CAPACHO/TAPETE. Tapete de fibra de polipropileno (para reter água) com base reforçada com costado anti-derrapante e bordas rebaixada ou aplicada de borracha nitrílica, 100% lavável, resistente à lavagem industrial, capaz de reter seu próprio peso em sujeira e umidade, retenção de até 70% da sujeira e umidade, para locais com alto tráfego. </t>
    </r>
    <r>
      <rPr>
        <b/>
        <sz val="12"/>
        <color theme="1"/>
        <rFont val="Calibri"/>
        <family val="2"/>
        <scheme val="minor"/>
      </rPr>
      <t>Medidas 2,30 X 1,20m</t>
    </r>
    <r>
      <rPr>
        <sz val="12"/>
        <rFont val="Arial"/>
        <family val="2"/>
      </rPr>
      <t>. Cor preferencialmente Grafite. Modelo de referência tapete DUO marcas Rodapex ou Kapazi. Permitida variação de até 1% considerando o metro quadrado.</t>
    </r>
  </si>
  <si>
    <t>CENTRO PARTICIPANTE: ESAG</t>
  </si>
  <si>
    <t>CENTRO PARTICIPANTE: CEART</t>
  </si>
  <si>
    <t>CENTRO PARTICIPANTE: FAED</t>
  </si>
  <si>
    <t>CENTRO PARTICIPANTE: CEAD</t>
  </si>
  <si>
    <t>CENTRO PARTICIPANTE: CEFID</t>
  </si>
  <si>
    <t>CENTRO PARTICIPANTE: CERES</t>
  </si>
  <si>
    <t>CENTRO PARTICIPANTE: CESFI</t>
  </si>
  <si>
    <t>CENTRO PARTICIPANTE: CCT</t>
  </si>
  <si>
    <t>CENTRO PARTICIPANTE: CEPLAN</t>
  </si>
  <si>
    <t>CENTRO PARTICIPANTE: CEAVI</t>
  </si>
  <si>
    <t>CENTRO PARTICIPANTE: CAV</t>
  </si>
  <si>
    <r>
      <t xml:space="preserve">PAPEL HIGIENICO, BRANCO, ROLOS DE 500M, folha simples, na cor branca, 100% celulose virgem, fibras naturais, sem pigmentação aparente, gramatura mínima de 16g/m2, neutro, macio, com alto poder de absorção, com distribuição homogênea das fibras ao longo do papel, sem rebarbas no corte lateral; rolo com 500 metros X 10cm de largura. Embalagem: em fardo plástico resistente ou caixa de papelão resistente, com 08 rolos. Tubete com no máximo 6,5cm de diâmetro e 1,5mm de espessura (para que o rolo não amasse ou dobre dentro do suporte). </t>
    </r>
    <r>
      <rPr>
        <b/>
        <sz val="11"/>
        <color theme="1"/>
        <rFont val="Calibri"/>
        <family val="2"/>
        <scheme val="minor"/>
      </rPr>
      <t>Apresentar: Laudo Microbiológico,</t>
    </r>
    <r>
      <rPr>
        <sz val="11"/>
        <rFont val="Arial"/>
        <family val="2"/>
      </rPr>
      <t xml:space="preserve"> conforme Resolução da Diretoria Colegiada da ANVISA nº 640 de 24/03/2022 (deve constar no laudo a marca cotada). </t>
    </r>
    <r>
      <rPr>
        <b/>
        <sz val="11"/>
        <color theme="1"/>
        <rFont val="Calibri"/>
        <family val="2"/>
        <scheme val="minor"/>
      </rPr>
      <t>Apresentar laudo ABNT NBR 15464-9:2010</t>
    </r>
    <r>
      <rPr>
        <sz val="11"/>
        <rFont val="Arial"/>
        <family val="2"/>
      </rPr>
      <t xml:space="preserve"> (deve constar no laudo a marca cotada e a classificação do papel deve ser classe 1).Será analisada a amostra pelo responsável técnico, através da aplicação da fórmula - peso mínimo: 500X0,10X16=800 gramas.</t>
    </r>
    <r>
      <rPr>
        <b/>
        <sz val="11"/>
        <color theme="1"/>
        <rFont val="Calibri"/>
        <family val="2"/>
        <scheme val="minor"/>
      </rPr>
      <t xml:space="preserve"> Amostra:</t>
    </r>
    <r>
      <rPr>
        <sz val="11"/>
        <rFont val="Arial"/>
        <family val="2"/>
      </rPr>
      <t xml:space="preserve"> 1 fardo lacrado de fábrica onde se possa constatar a marca cotada na embalagem.</t>
    </r>
  </si>
  <si>
    <r>
      <t xml:space="preserve">PAPEL TOALHA, INTERCALADO, PACOTE COM 1250 FOLHAS, gramatura mínima 24g/m2, cor branca, alta alvura, 100% celulose virgem; sem pigmentação oriunda da utilização de aparas de material impresso, com alto poder de absorção, com distribuição homogênea das fibras ao longo do papel, macio, sem rebarbas nos cortes das 4 laterais; medindo: 23 cm de largura X 20 cm de comprimento (0,5cm de tolerância). Unidade: Pacote com 1.250 folhas. Observação das embalagens: Embalagem primária: plástica, acondicionado em 5 maço de 250 folhas; ou 4 maços de 313 folhas; ou 3 maços com 417 folhas. Embalagem secundária: de papel ou plástico, contendo a marca, o tamanho e gramatura, totalizando 1.250 folhas. Embalagem terciária: fardo com 5 pacotes de 1.250 folhas, embalados em plástico resistente. </t>
    </r>
    <r>
      <rPr>
        <b/>
        <sz val="11"/>
        <color theme="1"/>
        <rFont val="Calibri"/>
        <family val="2"/>
        <scheme val="minor"/>
      </rPr>
      <t>Apresentar:</t>
    </r>
    <r>
      <rPr>
        <sz val="11"/>
        <rFont val="Arial"/>
        <family val="2"/>
      </rPr>
      <t xml:space="preserve"> </t>
    </r>
    <r>
      <rPr>
        <b/>
        <sz val="11"/>
        <color theme="1"/>
        <rFont val="Calibri"/>
        <family val="2"/>
        <scheme val="minor"/>
      </rPr>
      <t>Laudo Microbiológico</t>
    </r>
    <r>
      <rPr>
        <sz val="11"/>
        <rFont val="Arial"/>
        <family val="2"/>
      </rPr>
      <t>, conforme RDC nº 640 de 24/03/2022 (deve constar no laudo a marca cotada). Apresentar</t>
    </r>
    <r>
      <rPr>
        <b/>
        <sz val="11"/>
        <color theme="1"/>
        <rFont val="Calibri"/>
        <family val="2"/>
        <scheme val="minor"/>
      </rPr>
      <t xml:space="preserve"> laudo Norma ABNT - NBR 15464-7:2007 </t>
    </r>
    <r>
      <rPr>
        <sz val="11"/>
        <rFont val="Arial"/>
        <family val="2"/>
      </rPr>
      <t>(deve constar no laudo a marca cotada e a classificação do papel deve ser classe 1). Será analisada a amostra pelo responsável técnico, verificando as medidas e aplicando a seguinte fórmula: 0,23X0,20X24X1250=1.380 gramas. Caso o papel varie de tamanho (0,5cm de tolerância), a fórmula é ajustada para o tamanho apresentado.</t>
    </r>
    <r>
      <rPr>
        <b/>
        <sz val="11"/>
        <color theme="1"/>
        <rFont val="Calibri"/>
        <family val="2"/>
        <scheme val="minor"/>
      </rPr>
      <t xml:space="preserve"> Amostra: </t>
    </r>
    <r>
      <rPr>
        <sz val="11"/>
        <rFont val="Arial"/>
        <family val="2"/>
      </rPr>
      <t>1 fardo com 1250 folhas, lacrado de fábrica, onde se possa constatar a marca cotada a embalagem.</t>
    </r>
  </si>
  <si>
    <r>
      <t>PAPEL TOALHA, TIPO ROLAO DE 0,20 X 100 MT. Papel toalha rolão medindo 0,20 x 100 metros, gramatura mínima 24g/m², cor branca, 100% celulose virgem, sem pigmentação aparente oriunda da utilização de aparas de material impresso, gofrado, macio, com alto poder de absorção, distribuição homogênea das fibras ao longo do papel, sem rebarbas no corte lateral; rolo com 0,20x100 metros. Embalagem: em fardo plástico resistente ou caixa de papelão resistente, com 8 rolos.</t>
    </r>
    <r>
      <rPr>
        <b/>
        <sz val="11"/>
        <color theme="1"/>
        <rFont val="Calibri"/>
        <family val="2"/>
        <scheme val="minor"/>
      </rPr>
      <t xml:space="preserve"> Apresentar:</t>
    </r>
    <r>
      <rPr>
        <sz val="11"/>
        <rFont val="Arial"/>
        <family val="2"/>
      </rPr>
      <t xml:space="preserve"> </t>
    </r>
    <r>
      <rPr>
        <b/>
        <sz val="11"/>
        <color theme="1"/>
        <rFont val="Calibri"/>
        <family val="2"/>
        <scheme val="minor"/>
      </rPr>
      <t>laudo microbiológico,</t>
    </r>
    <r>
      <rPr>
        <sz val="11"/>
        <rFont val="Arial"/>
        <family val="2"/>
      </rPr>
      <t xml:space="preserve"> conforme Resolução da Diretoria Colegiada da ANVISA nº 640 de 24/03/2022 (deve constar no laudo a marca cotada). </t>
    </r>
    <r>
      <rPr>
        <b/>
        <sz val="11"/>
        <color theme="1"/>
        <rFont val="Calibri"/>
        <family val="2"/>
        <scheme val="minor"/>
      </rPr>
      <t>Apresentar laudo Norma ABNT - NBR 15464-11:2010</t>
    </r>
    <r>
      <rPr>
        <sz val="11"/>
        <rFont val="Arial"/>
        <family val="2"/>
      </rPr>
      <t xml:space="preserve"> (deve constar no laudo a marca cotada e a classificação do papel deve ser classe 1). Será analisada a amostra pelo responsável técnico, através da aplicação da fórmula - peso mínimo: 0,20X100X24=480 gramas. </t>
    </r>
    <r>
      <rPr>
        <b/>
        <sz val="11"/>
        <color theme="1"/>
        <rFont val="Calibri"/>
        <family val="2"/>
        <scheme val="minor"/>
      </rPr>
      <t>Amostra:</t>
    </r>
    <r>
      <rPr>
        <sz val="11"/>
        <rFont val="Arial"/>
        <family val="2"/>
      </rPr>
      <t xml:space="preserve"> 1 fardo lacrado de fábrica, onde se possa constatar a marca cotada na embalagem.</t>
    </r>
  </si>
  <si>
    <r>
      <t xml:space="preserve">SABONETE, LIQUIDO (REFIL) C/800 ML, para uso em saboneteira ESPUMANTE, sem válvula, refil com 800ml, fragrância preferencialmente erva doce. Entrega em caixas de papelão resistente a empilhamento. Apresentar: Laudo de Irritabilidade Dérmica, conclusivo, que comprove ser HIPOALERGÊNICO, expedido por laboratório. </t>
    </r>
    <r>
      <rPr>
        <b/>
        <sz val="11"/>
        <color theme="1"/>
        <rFont val="Calibri"/>
        <family val="2"/>
        <scheme val="minor"/>
      </rPr>
      <t xml:space="preserve">Apresentar: AFE-Autorização de Funcionamento da Empresa </t>
    </r>
    <r>
      <rPr>
        <sz val="11"/>
        <rFont val="Arial"/>
        <family val="2"/>
      </rPr>
      <t xml:space="preserve">e do fabricante; Notificação no MS ANVISA, conforme DECRETO Nº 79.094/77, RDC 343/2005.OBS. Deve ser compatível para uso em saboneteira modelo Nobre City 33.652.  </t>
    </r>
  </si>
  <si>
    <r>
      <t>SABONETE, LIQUIDO,EMBALAGEM COM 5 LITROS*, aromatizado, fragrância suave, preferencialmente erva doce, alta viscosidade, hipoalergênico. Galão com 5 litros, acondicionados em caixa de papelão resistente que suporte empilhamento. Apresentar:</t>
    </r>
    <r>
      <rPr>
        <b/>
        <sz val="11"/>
        <color theme="1"/>
        <rFont val="Calibri"/>
        <family val="2"/>
        <scheme val="minor"/>
      </rPr>
      <t xml:space="preserve"> Laudo de Irritabilidade Dérmica</t>
    </r>
    <r>
      <rPr>
        <sz val="11"/>
        <rFont val="Arial"/>
        <family val="2"/>
      </rPr>
      <t xml:space="preserve">, conclusivo, que comprove ser HIPOALERGÊNICO, expedido por laboratório. </t>
    </r>
    <r>
      <rPr>
        <b/>
        <sz val="11"/>
        <color theme="1"/>
        <rFont val="Calibri"/>
        <family val="2"/>
        <scheme val="minor"/>
      </rPr>
      <t>Apresentar: AFE-Autorização de Funcionamento da Empresa</t>
    </r>
    <r>
      <rPr>
        <sz val="11"/>
        <rFont val="Arial"/>
        <family val="2"/>
      </rPr>
      <t xml:space="preserve"> e do fabricante; e</t>
    </r>
    <r>
      <rPr>
        <b/>
        <sz val="11"/>
        <color theme="1"/>
        <rFont val="Calibri"/>
        <family val="2"/>
        <scheme val="minor"/>
      </rPr>
      <t xml:space="preserve"> Notificação no MS ANVISA</t>
    </r>
    <r>
      <rPr>
        <sz val="11"/>
        <rFont val="Arial"/>
        <family val="2"/>
      </rPr>
      <t>, conforme DECRETO Nº 79.094/77, RDC 343/2005.</t>
    </r>
  </si>
  <si>
    <r>
      <t xml:space="preserve">SABONETE, LIQUIDO/CREMOSO, REFIL COM 800 ML, tipo gel com PH neutro, hidratante, hipoalergênico, perolizado, aroma preferencialmente erva doce, refil de 800ml ,com válvula. O produto não poderá sofrer separação (decantar) dentro do prazo de validade. Acondicionados em caixa de papelão resistente que suporte empilhamento. </t>
    </r>
    <r>
      <rPr>
        <b/>
        <sz val="11"/>
        <color theme="1"/>
        <rFont val="Calibri"/>
        <family val="2"/>
        <scheme val="minor"/>
      </rPr>
      <t>Apresentar: Laudo de Irritabilidade Dérmica</t>
    </r>
    <r>
      <rPr>
        <sz val="11"/>
        <rFont val="Arial"/>
        <family val="2"/>
      </rPr>
      <t>, conclusivo, que comprove ser HIPOALERGÊNICO, expedido por laboratório.</t>
    </r>
    <r>
      <rPr>
        <b/>
        <sz val="11"/>
        <color theme="1"/>
        <rFont val="Calibri"/>
        <family val="2"/>
        <scheme val="minor"/>
      </rPr>
      <t xml:space="preserve"> Apresentar: AFE-Autorização de Funcionamento da Empresa</t>
    </r>
    <r>
      <rPr>
        <sz val="11"/>
        <rFont val="Arial"/>
        <family val="2"/>
      </rPr>
      <t xml:space="preserve"> e do fabricante; e Notificação no MS ANVISA, conforme DECRETO Nº 79.094/77, RDC 343/2005.</t>
    </r>
  </si>
  <si>
    <r>
      <t xml:space="preserve">AGUA SANITARIA, COM NO MINIMO 2GR% IONS CLORO ATIVO EMBALAGEM DE 1 LITRO *, Água sanitária para limpeza à base de hipoclorito de sódio, hidróxido de sódio e água, teor e cloro ativo entre 2,0 e 2,5%. Produto biodegradável, bactericida e germicida, deverá apresentar: rótulo indicando data de validade, dados do fabricante, marca, precauções, princípio ativo e composição do produto e conteúdo líquido. Embalagem individual, em plástico resistente (que não estoure no empilhamento e de acordo com ABNT/NBR 13390: 05/1995), de material flexível e resistente, com 01 litro, e acondicionado em caixa de papelão resistente que suporte empilhamento. </t>
    </r>
    <r>
      <rPr>
        <b/>
        <sz val="11"/>
        <color theme="1"/>
        <rFont val="Calibri"/>
        <family val="2"/>
        <scheme val="minor"/>
      </rPr>
      <t>Validade de 12 meses</t>
    </r>
    <r>
      <rPr>
        <sz val="11"/>
        <rFont val="Arial"/>
        <family val="2"/>
      </rPr>
      <t xml:space="preserve">. Na data da entrega, validade mínima de 8 meses, a contar da data do pedido. Apresentar </t>
    </r>
    <r>
      <rPr>
        <b/>
        <sz val="11"/>
        <color theme="1"/>
        <rFont val="Calibri"/>
        <family val="2"/>
        <scheme val="minor"/>
      </rPr>
      <t>laudo microbiológico</t>
    </r>
    <r>
      <rPr>
        <sz val="11"/>
        <rFont val="Arial"/>
        <family val="2"/>
      </rPr>
      <t xml:space="preserve"> que comprove sua eficácia.</t>
    </r>
    <r>
      <rPr>
        <b/>
        <sz val="11"/>
        <color theme="1"/>
        <rFont val="Calibri"/>
        <family val="2"/>
        <scheme val="minor"/>
      </rPr>
      <t xml:space="preserve"> Apresentar AFE-Autorização de Funcionamento da Empresa e do Fabricante</t>
    </r>
    <r>
      <rPr>
        <sz val="11"/>
        <rFont val="Arial"/>
        <family val="2"/>
      </rPr>
      <t xml:space="preserve">; </t>
    </r>
    <r>
      <rPr>
        <b/>
        <sz val="11"/>
        <color theme="1"/>
        <rFont val="Calibri"/>
        <family val="2"/>
        <scheme val="minor"/>
      </rPr>
      <t>Registro no MS ANVISA</t>
    </r>
    <r>
      <rPr>
        <sz val="11"/>
        <rFont val="Arial"/>
        <family val="2"/>
      </rPr>
      <t>, cfe DECRETO Nº 79.094/77 e RDC 184/2001.</t>
    </r>
  </si>
  <si>
    <r>
      <t xml:space="preserve">CERA LIQUIDA, INCOLOR, GALAO DE 5L, auto brilho, secagem rápida, a base de resina acrílica e emulsão de carnaúba, para todos os tipos de piso. Composição: Emulsão de ceras, Teor de não voláteis aproximadamente 12%, e PH entre 6,5 a 10. Bombona com 5 litros, em embalagem resistente e acondicionadas em caixas de papelão que suportem empilhamento. </t>
    </r>
    <r>
      <rPr>
        <b/>
        <sz val="11"/>
        <color theme="1"/>
        <rFont val="Calibri"/>
        <family val="2"/>
        <scheme val="minor"/>
      </rPr>
      <t>Apresentar notificação na ANVISA</t>
    </r>
    <r>
      <rPr>
        <sz val="11"/>
        <rFont val="Arial"/>
        <family val="2"/>
      </rPr>
      <t xml:space="preserve">. Validade mínima de 18 meses a partir da data de entrega. </t>
    </r>
    <r>
      <rPr>
        <b/>
        <sz val="11"/>
        <color theme="1"/>
        <rFont val="Calibri"/>
        <family val="2"/>
        <scheme val="minor"/>
      </rPr>
      <t xml:space="preserve">Apresentar: AFE-Autorização de Funcionamento da Empresa </t>
    </r>
    <r>
      <rPr>
        <sz val="11"/>
        <rFont val="Arial"/>
        <family val="2"/>
      </rPr>
      <t>e do fabricante, Ficha técnica do produto e Notificação no MS/ANVISA, conforme DECRETO Nº 79.094/77 e RDC 184/2001.</t>
    </r>
  </si>
  <si>
    <r>
      <t xml:space="preserve">CERA LIQUIDA, PRETA, GALAO DE 5L, auto brilho, secagem rápida, a base de resina acrílica e emulsão de carnaúba, para todos os tipos de piso. Composição: Emulsão de ceras, Teor de não voláteis aproximadamente 12%, e PH entre 6,5 a 10. Bombona com 5 litros, em embalagem resistente e acondicionadas em caixas de papelão que suportem empilhamento. Apresentar notificação na ANVISA. Validade mínima de 18 meses a partir da data de entrega. </t>
    </r>
    <r>
      <rPr>
        <b/>
        <sz val="11"/>
        <color theme="1"/>
        <rFont val="Calibri"/>
        <family val="2"/>
        <scheme val="minor"/>
      </rPr>
      <t>Apresentar: AFE-Autorização de Funcionamento da Empresa</t>
    </r>
    <r>
      <rPr>
        <sz val="11"/>
        <rFont val="Arial"/>
        <family val="2"/>
      </rPr>
      <t xml:space="preserve"> e do fabricante, Ficha técnica do produto e Notificação no MS/ANVISA, conforme DECRETO Nº 79.094/77 e RDC 184/2001.</t>
    </r>
  </si>
  <si>
    <r>
      <t xml:space="preserve">CLORO, EMBALAGEM C/05 LITROS, (hipoclorito de sódio) de 10% a 12% para limpeza de paredes, pisos, azulejos, equipamentos, lixeiras, banheiros, piscinas e telhados. Galão de 5 litros, acondicionados em caixa de papelão resistente ao empilhamento. </t>
    </r>
    <r>
      <rPr>
        <b/>
        <sz val="11"/>
        <color theme="1"/>
        <rFont val="Calibri"/>
        <family val="2"/>
        <scheme val="minor"/>
      </rPr>
      <t xml:space="preserve">Apresentar: AFE-Autorização de Funcionamento da Empresa </t>
    </r>
    <r>
      <rPr>
        <sz val="11"/>
        <rFont val="Arial"/>
        <family val="2"/>
      </rPr>
      <t>e do fabricante, Registro no MS/ANVISA, conforme DECRETO Nº 79.094/77 e RDC 184/2001. Apresentar Ficha técnica do produto</t>
    </r>
  </si>
  <si>
    <r>
      <t xml:space="preserve">DESINFETANTE LIQUIDO, ACAO GERMICIDA E BACTERICIDA GALAO COM 05 LITROS, aroma preferencialmente talco ou lavanda. Embalagem resistente, acondicionada em caixa de papelão resistente, que suporte empilhamento. Princípio ativo: Cloreto de benzalcônio (tensoativo Catiônico, teor mínimo de 1% a 1,15%). O produto deverá apresentar rótulo com: modo de usar, precauções, composição e validade. Validade mínima de 12 meses a partir da data da entrega. </t>
    </r>
    <r>
      <rPr>
        <b/>
        <sz val="11"/>
        <color theme="1"/>
        <rFont val="Calibri"/>
        <family val="2"/>
        <scheme val="minor"/>
      </rPr>
      <t>Apresentar: AFE-Autorização de Funcionamento</t>
    </r>
    <r>
      <rPr>
        <sz val="11"/>
        <rFont val="Arial"/>
        <family val="2"/>
      </rPr>
      <t xml:space="preserve"> da Empresa e do fabricante e Registro no MS ANVISA, conforme DECRETO Nº 79.094/77 e RDC 184/2001.</t>
    </r>
    <r>
      <rPr>
        <b/>
        <sz val="11"/>
        <color theme="1"/>
        <rFont val="Calibri"/>
        <family val="2"/>
        <scheme val="minor"/>
      </rPr>
      <t xml:space="preserve"> Amostra:</t>
    </r>
    <r>
      <rPr>
        <sz val="11"/>
        <rFont val="Arial"/>
        <family val="2"/>
      </rPr>
      <t xml:space="preserve"> 1 galão de desinfetante 5 litros, onde será verificado no rótulo a porcentagem do princípio ativo.</t>
    </r>
  </si>
  <si>
    <r>
      <t xml:space="preserve">DESINFETANTE LIQUIDO, EMBALAGEM 500 ML, preferencialmente fragrância talco ou lavanda, com ação bactericida. Princípio ativo: Cloreto de benzalcônio (tensoativo Catiônico, teor mínimo de 1% a 1,15%). O produto deverá apresentar rótulo com: modo de usar, precauções, composição e validade. Frasco, com 500ml, de material não reciclado flexível e resistente, acondicionados em caixa de papelão resistente que suporte empilhamento. Data de fabricação e data de validade indicados no produto e na caixa. Validade mínima: 12 meses a contar da entrega de cada pedido. </t>
    </r>
    <r>
      <rPr>
        <b/>
        <sz val="11"/>
        <color theme="1"/>
        <rFont val="Calibri"/>
        <family val="2"/>
        <scheme val="minor"/>
      </rPr>
      <t>Apresentar: AFE-Autorização de Funcionamento da Empresa</t>
    </r>
    <r>
      <rPr>
        <sz val="11"/>
        <rFont val="Arial"/>
        <family val="2"/>
      </rPr>
      <t xml:space="preserve"> e do fabricante e Registro no MS ANVISA, conforme DECRETO Nº 79.094/77 e RDC 184/2001. </t>
    </r>
    <r>
      <rPr>
        <b/>
        <sz val="11"/>
        <color theme="1"/>
        <rFont val="Calibri"/>
        <family val="2"/>
        <scheme val="minor"/>
      </rPr>
      <t>Amostra</t>
    </r>
    <r>
      <rPr>
        <sz val="11"/>
        <rFont val="Arial"/>
        <family val="2"/>
      </rPr>
      <t>: 1 frasco de desinfetante 500ml, onde será verificado no rótulo a porcentagem do princípio ativo.</t>
    </r>
  </si>
  <si>
    <r>
      <t xml:space="preserve">DETERGENTE, LIMPADOR MULTIUSO, EMBALAGEM COM 500 ML., destinado a uso geral, (pisos, louças de banheiros, etc.) em frasco de 500ml, squeeze, em plástico flexível e resistente (que não estoure no empilhamento), de material não reciclado com tampa de bico dosador. Princípio ativo: Ácido Sulfônico. O produto deverá apresentar no rótulo da embalagem: especificações, indicações, precauções e modo de usar, nome, endereço, CNPJ do fabricante, serviço de atendimento ao consumidor, registro ou notificação válidos no MS/ANVISA, bem como a composição química, nome e registro do técnico ou profissional responsável na entidade profissional competente. Embalagens acondicionadas com 12 ou 24 frascos, em caixa de papelão resistente que suporte empilhamento. Validade mínima: 12 meses a partir da entrega de cada pedido. </t>
    </r>
    <r>
      <rPr>
        <b/>
        <sz val="11"/>
        <color theme="1"/>
        <rFont val="Calibri"/>
        <family val="2"/>
        <scheme val="minor"/>
      </rPr>
      <t>Apresentar: AFE-Autorização de Funcionamento da Empresa</t>
    </r>
    <r>
      <rPr>
        <sz val="11"/>
        <rFont val="Arial"/>
        <family val="2"/>
      </rPr>
      <t xml:space="preserve"> e do fabricante, Notificação no MS/ANVISA, conforme DECRETO Nº 79.094/77 e RDC 184/2001. </t>
    </r>
    <r>
      <rPr>
        <b/>
        <sz val="11"/>
        <color theme="1"/>
        <rFont val="Calibri"/>
        <family val="2"/>
        <scheme val="minor"/>
      </rPr>
      <t xml:space="preserve">Amostra: </t>
    </r>
    <r>
      <rPr>
        <sz val="11"/>
        <rFont val="Arial"/>
        <family val="2"/>
      </rPr>
      <t>1 frasco de desinfetante 500ml, onde será verificado o princípio ativo.</t>
    </r>
  </si>
  <si>
    <r>
      <t xml:space="preserve">DETERGENTE, LIQUIDO NEUTRO EMBALAGEM COM 500ML, de alto rendimento, para lavar louças manualmente, neutro, testado dermatologicamente, biodegradável, com aspecto líquido viscoso e transparente, embalado em frasco de 500ml, em plástico flexível, anatômico, incolor, resistente (que não estoure no empilhamento), de material não reciclado com tampa de bico dosador. Composição: Linear Alquil Benzeno Sulfonato de Sódio, Lauril Éter Sulfatode Sódio, glicerina, Isotiazolinomas, neutralizante, espessante, corante e veículo. O produto deverá apresentar no rótulo da embalagem: especificações, indicações, precauções e modo de usar, nome, endereço, CNPJ do fabricante, serviço de atendimento ao consumidor, registro, ou notificação válidos no MS/ANVISA, bem como a composição química, nome e registro do técnico ou profissional responsável na entidade profissional competente. Embalagens acondicionadas em caixa de papelão resistente que suporte empilhamento. Validade mínima: 12 meses a partir da entrega de cada pedido. </t>
    </r>
    <r>
      <rPr>
        <b/>
        <sz val="11"/>
        <color theme="1"/>
        <rFont val="Calibri"/>
        <family val="2"/>
        <scheme val="minor"/>
      </rPr>
      <t>Apresentar: Laudo de Irritabilidade Dérmica conclusivo</t>
    </r>
    <r>
      <rPr>
        <sz val="11"/>
        <rFont val="Arial"/>
        <family val="2"/>
      </rPr>
      <t xml:space="preserve">, que comprove ser HIPOALERGÊNICO, expedido por laboratório; </t>
    </r>
    <r>
      <rPr>
        <b/>
        <sz val="11"/>
        <color theme="1"/>
        <rFont val="Calibri"/>
        <family val="2"/>
        <scheme val="minor"/>
      </rPr>
      <t>AFE-Autorização de Funcionamento da Empresa</t>
    </r>
    <r>
      <rPr>
        <sz val="11"/>
        <rFont val="Arial"/>
        <family val="2"/>
      </rPr>
      <t xml:space="preserve"> e do fabricante e Notificação no MS/ANVISA, conforme DECRETO Nº 79.094/77 e RDC 184/2001.</t>
    </r>
  </si>
  <si>
    <r>
      <t>LIMPA VIDRO, EM EMBALAGEM DE 500 ml, frasco em plástico transparente e resistente (que não estoure no empilhamento), borrifador com pescante ou pistola spray. Princípio ativo: lauril éter sulfato de sódio. Embalagem contendo: especificações, indicações, precauções e modo de usar, nome, endereço, CNPJ do fabricante, serviço de atendimento ao consumidor, registro no Ministério da Saúde, bem como a composição química, nome e registro do técnico ou profissional responsável na entidade profissional competente, com registro ou notificação válidos na ANVISA. Acondicionado em caixa de papelão resistente que suporte empilhamento, com identificação na caixa do nome do fabricante e nome do produto. Data de fabricação e data de validade indicados no produto e na caixa. Validade mínima: 12 meses a partir de cada pedido de entrega.</t>
    </r>
    <r>
      <rPr>
        <b/>
        <sz val="11"/>
        <color theme="1"/>
        <rFont val="Calibri"/>
        <family val="2"/>
        <scheme val="minor"/>
      </rPr>
      <t xml:space="preserve"> Apresentar AFE-Autorização de Funcionamento da Empresa</t>
    </r>
    <r>
      <rPr>
        <sz val="11"/>
        <rFont val="Arial"/>
        <family val="2"/>
      </rPr>
      <t xml:space="preserve"> e do fabricante. Notificação no MS/ANVISA, conforme DECRETO Nº 79.094/77 e RDC 184/2001.</t>
    </r>
  </si>
  <si>
    <r>
      <t xml:space="preserve">LUSTRA MOVEIS, CREMOSO EMBALAGEM DE 200 ML, não engordurante, com aroma preferencialmente floral. Contém em sua composição: cera microcristalina, cera de parafina, silicone, emulsificante, espessante, conservante, solventes alifáticos, perfume e água. Embalado em frasco de material resistente. No rótulo do produto deverá conter: especificações, indicações, precauções e modo de usar, nome, endereço, CNPJ do fabricante, serviço de atendimento ao consumidor, registro no Ministério da Saúde, bem como a composição química, nome e registro do técnico ou profissional responsável na entidade profissional competente, com registro ou notificação válidos na ANVISA. Acondicionados em caixa de papelão resistente ao empilhamento, com identificação do nome do fabricante e o nome do produto. Data de fabricação e validade indicados no frasco e na caixa. Validade mínima 12 meses a partir da entrega de cada pedido. </t>
    </r>
    <r>
      <rPr>
        <b/>
        <sz val="11"/>
        <color theme="1"/>
        <rFont val="Calibri"/>
        <family val="2"/>
        <scheme val="minor"/>
      </rPr>
      <t xml:space="preserve">Apresentar: AFE-Autorização de Funcionamento da Empresa </t>
    </r>
    <r>
      <rPr>
        <sz val="11"/>
        <rFont val="Arial"/>
        <family val="2"/>
      </rPr>
      <t>e do fabricante, Notificação no MS/ANVISA, conforme DECRETO Nº 79.094/77 e RDC 184/2001.</t>
    </r>
  </si>
  <si>
    <r>
      <t xml:space="preserve">PASTA PARA LIMPEZA, EMBALAGEM COM 500 GRAMAS *, cor branca, não abrasiva, multiuso para limpeza geral e de mesas com riscos de caneta. Validade mínima de 12 meses a contar da data de entrega. </t>
    </r>
    <r>
      <rPr>
        <b/>
        <sz val="11"/>
        <color theme="1"/>
        <rFont val="Calibri"/>
        <family val="2"/>
        <scheme val="minor"/>
      </rPr>
      <t xml:space="preserve">Apresentar: AFE-Autorização de Funcionamento da Empresa </t>
    </r>
    <r>
      <rPr>
        <sz val="11"/>
        <rFont val="Arial"/>
        <family val="2"/>
      </rPr>
      <t>e do fabricante e Notificação no MS/ANVISA, conforme DECRETO Nº 79.094/77 e RDC 184/2001.</t>
    </r>
  </si>
  <si>
    <r>
      <t xml:space="preserve">SABAO EM BARRA, COMUM, COM 200 GRAMAS*, Sabão comum em barra de 200g, glicerinado. Composição: Sebo bovino, óleo de babaçu, hidróxido de sódio, glicerina, carga, conservante, sequestrante, fragrância, corantes e veículo. Entrega em embalagem (pacote) em filme de polietileno, com 5 (cinco) barras (peças) de 200g e acondicionados em caixa de papelão resistente que suporte empilhamento. Embalagem/rótulo contendo: especificações, indicações, precauções e modo de usar, nome, endereço, CNPJ do fabricante, bem como a composição química, nome e registro do técnico ou profissional responsável na entidade profissional competente. Validade mínima de 12 meses a contar da entrega. </t>
    </r>
    <r>
      <rPr>
        <b/>
        <sz val="11"/>
        <color theme="1"/>
        <rFont val="Calibri"/>
        <family val="2"/>
        <scheme val="minor"/>
      </rPr>
      <t>Apresentar AFE-Autorização de Funcionamento da Empresa</t>
    </r>
    <r>
      <rPr>
        <sz val="11"/>
        <rFont val="Arial"/>
        <family val="2"/>
      </rPr>
      <t xml:space="preserve"> e do fabricante; e Notificação no MS/ANVISA, cfe. DECRETO Nº 79.094/77 e RDC 184/2001).</t>
    </r>
  </si>
  <si>
    <r>
      <t xml:space="preserve">SABAO EM PO, embalagem com no mínimo 900g, sem amaciante, atomizado (granulado). Composição: Linear Alquil Benzeno Sulfonato de Sódio. O produto deverá apresentar: rótulo indicando data de validade, dados do fabricante, marca, precauções, principio ativo e composição do produto e peso líquido. O produto deverá ter validade mínima de 12 meses a partir da data do pedido da entrega. Acondionados em caixa de papelão resistente ou saco plástico resistente.  </t>
    </r>
    <r>
      <rPr>
        <b/>
        <sz val="11"/>
        <color theme="1"/>
        <rFont val="Calibri"/>
        <family val="2"/>
        <scheme val="minor"/>
      </rPr>
      <t>Apresentar: AFE-Autorização de Funcionamento da Empresa</t>
    </r>
    <r>
      <rPr>
        <sz val="11"/>
        <rFont val="Arial"/>
        <family val="2"/>
      </rPr>
      <t xml:space="preserve"> e do fabricante; e Notificação no MS/ANVISA, conforme DECRETO Nº 79.094/77 e RDC 184/2001. Validade mínima de 12 meses a partir da data de entrega.</t>
    </r>
  </si>
  <si>
    <r>
      <t xml:space="preserve">SAPONACEO CREMOSO, PARA LIMPEZA PESADA DE SUPERFICIE,C/300 ML, em frasco com aproximadamente 300ml e aroma preferencialmente limão. NOTIFICAÇÃO NA ANVISA. No rótulo do produto deverá conter: composição, prazo de validade, dados do fabricante. Acondicionados em caixa de papelão resistente ao empilhamento. </t>
    </r>
    <r>
      <rPr>
        <b/>
        <sz val="11"/>
        <color theme="1"/>
        <rFont val="Calibri"/>
        <family val="2"/>
        <scheme val="minor"/>
      </rPr>
      <t>Apresentar: AFE-Autorização de Funcionamento da Empresa</t>
    </r>
    <r>
      <rPr>
        <sz val="11"/>
        <rFont val="Arial"/>
        <family val="2"/>
      </rPr>
      <t xml:space="preserve"> e do fabricante; e Notificação no MS/ANVISA, conforme DECRETO Nº 79.094/77 e RDC 184/2001. Validade mínima: 12 meses a partir da entrega de cada pedido.</t>
    </r>
  </si>
  <si>
    <r>
      <t xml:space="preserve">SACO PLASTICO P/LIXO, CAPACIDADE 100 LITROS,EMBALAGEM COM 100 UNIDADES, saco para lixo doméstico, de polietileno, capacidade 100 litros, COR PRETA,  UNIFORME E HOMOGÊNEA, medindo 75 cm x 105 cm, (variação de ± 2cm), com no mínimo 0,07 mm de espessura; embalados em fardo (pacotes) plásticos resistente, com 100 unidades. O material não pode expelir odor desagradável. </t>
    </r>
    <r>
      <rPr>
        <b/>
        <sz val="11"/>
        <color theme="1"/>
        <rFont val="Calibri"/>
        <family val="2"/>
        <scheme val="minor"/>
      </rPr>
      <t>Será analisada amostra pelo responsável técnico</t>
    </r>
    <r>
      <rPr>
        <sz val="11"/>
        <rFont val="Arial"/>
        <family val="2"/>
      </rPr>
      <t>, através da conferência das medidas e espessura (micrômetro).</t>
    </r>
    <r>
      <rPr>
        <b/>
        <sz val="11"/>
        <color theme="1"/>
        <rFont val="Calibri"/>
        <family val="2"/>
        <scheme val="minor"/>
      </rPr>
      <t xml:space="preserve"> </t>
    </r>
    <r>
      <rPr>
        <sz val="11"/>
        <rFont val="Arial"/>
        <family val="2"/>
      </rPr>
      <t>A embalagem enviada para amostra deverá ser lacrada de fábrica, COM NO MÍNIMO 20 PEÇAS. A embalagem deve ter o logo da marca cotada e com informações sobre o produto (litragem). Será cobrado na entrega o mesmo material apresentado na amostra</t>
    </r>
  </si>
  <si>
    <r>
      <t xml:space="preserve">SACO PLASTICO P/LIXO, CAPACIDADE 50 LITROS,EMBALAGEM COM 100 UNIDADES, saco para lixo doméstico, de polietileno, capacidade 50 litros, COR PRETA,  UNIFORME E HOMOGÊNEA, medindo aproximadamente 63 cm x 80 cm (variação de ± 2cm), com no mínimo 0,06 mm de espessura; embalados em fardo (pacotes) plásticos resistente, com 100 unidades. O material não pode expelir odor desagradável. </t>
    </r>
    <r>
      <rPr>
        <b/>
        <sz val="11"/>
        <color theme="1"/>
        <rFont val="Calibri"/>
        <family val="2"/>
        <scheme val="minor"/>
      </rPr>
      <t>Será analisada amostra pelo responsável técnico</t>
    </r>
    <r>
      <rPr>
        <sz val="11"/>
        <rFont val="Arial"/>
        <family val="2"/>
      </rPr>
      <t>, através da conferência das medidas e espessura (micrômetro). A embalagem enviada para amostra deverá ser lacrada de fábrica, COM NO MÍNIMO 20 PEÇAS. A embalagem deve ter o logo da marca cotada e com informações sobre o produto (litragem). Será cobrado na entrega o mesmo material apresentado na amostra</t>
    </r>
  </si>
  <si>
    <r>
      <t xml:space="preserve">SACO PLASTICO P/LIXO, CAPACIDADE DE 240L, EMBALAGEM COM 100 UNIDADES, saco para lixo doméstico, de polietileno, capacidade 240 litros, COR PRETA,  UNIFORME E HOMOGÊNEA, medindo aproximadamente 115cm X 115cm (variação de ± 5cm) com no mínimo 0,09 mm de espessura, confeccionado com resina termoplástica virgem (alta densidade), atendendo todos os requisitos da NBR 9190/93 e NBR 9191/02 que não contrariadas por esta especificação. Fardo (pacote) plástico com 100 unidades. O material não pode expelir odor desagradável. </t>
    </r>
    <r>
      <rPr>
        <b/>
        <sz val="11"/>
        <color theme="1"/>
        <rFont val="Calibri"/>
        <family val="2"/>
        <scheme val="minor"/>
      </rPr>
      <t>Será analisada amostra pelo responsável técnico</t>
    </r>
    <r>
      <rPr>
        <sz val="11"/>
        <rFont val="Arial"/>
        <family val="2"/>
      </rPr>
      <t>, através da conferência das medidas e espessura (micrômetro). A embalagem enviada para amostra deverá ser lacrada de fábrica, COM NO MÍNIMO 20 PEÇAS. A embalagem deve ter o logo da marca cotada e com informações sobre o produto (litragem). Será cobrado na entrega o mesmo material apresentado na amostra</t>
    </r>
  </si>
  <si>
    <r>
      <t>SACO PLASTICO P/LIXO, CAPACIDADE PARA 15 LITROS,PRETO,EMB. COM 100 UNIDADES, saco para lixo doméstico, de polietileno, capacidade 15 litros, COR PRETA,  UNIFORME E HOMOGÊNEA, medindo 39 cm x 58 cm, (variação de ± 1cm), com no mínimo 0,04 mm de espessura; embalados em fardo (pacotes) plásticos resistente, com 100 unidades. O material não pode expelir odor desagradável.</t>
    </r>
    <r>
      <rPr>
        <b/>
        <sz val="11"/>
        <color theme="1"/>
        <rFont val="Calibri"/>
        <family val="2"/>
        <scheme val="minor"/>
      </rPr>
      <t xml:space="preserve"> Será analisada amostra pelo responsável técnico</t>
    </r>
    <r>
      <rPr>
        <sz val="11"/>
        <rFont val="Arial"/>
        <family val="2"/>
      </rPr>
      <t>, através da conferência das medidas e espessura (micrômetro). A embalagem enviada para amostra deverá ser lacrada de fábrica, COM NO MÍNIMO 20 PEÇAS. A embalagem deve ter o logo da marca cotada e com informações sobre o produto (litragem). Será cobrado na entrega o mesmo material apresentado na amostra</t>
    </r>
  </si>
  <si>
    <r>
      <t xml:space="preserve">SACO PLASTICO P/LIXO, CAPACIDADE PARA 30 LITROS,PRETO,EMB.COM 100 UNIDADES, saco para lixo doméstico, de polietileno, capacidade 30 litros, COR PRETA,  UNIFORME E HOMOGÊNEA, medindo aproximadamente 59 cm x 62 cm, (variação de ± 1cm) com no mínimo 0,05 mm de espessura; embalados em fardo (pacotes) plásticos resistente, com 100 unidades. O material não pode expelir odor desagradável. </t>
    </r>
    <r>
      <rPr>
        <b/>
        <sz val="11"/>
        <color theme="1"/>
        <rFont val="Calibri"/>
        <family val="2"/>
        <scheme val="minor"/>
      </rPr>
      <t>Será analisada amostra pelo responsável técnico</t>
    </r>
    <r>
      <rPr>
        <sz val="11"/>
        <rFont val="Arial"/>
        <family val="2"/>
      </rPr>
      <t>, através da conferência das medidas e espessura (micrômetro). A embalagem enviada para amostra deverá ser lacrada de fábrica, COM NO MÍNIMO 20 PEÇAS. A embalagem deve ter o logo da marca cotada e com informações sobre o produto (litragem). Será cobrado na entrega o mesmo material apresentado na amostra</t>
    </r>
  </si>
  <si>
    <r>
      <t xml:space="preserve">ACIDO, ACIDO LIMPA PEDRA, GALAO CONTENDO 5 LITROS, (ácido inibido). Bombona de 5 litros. Validade mínima de 12 meses a partir da data da entrega. Acondionado em caixas de papelão resistente ao empilhamento. </t>
    </r>
    <r>
      <rPr>
        <b/>
        <sz val="11"/>
        <color theme="1"/>
        <rFont val="Calibri"/>
        <family val="2"/>
        <scheme val="minor"/>
      </rPr>
      <t>Apresentar: AFE-Autorização de Funcionamento da Empresa</t>
    </r>
    <r>
      <rPr>
        <sz val="11"/>
        <rFont val="Arial"/>
        <family val="2"/>
      </rPr>
      <t xml:space="preserve"> e do fabricante, Registro no MS/ANVISA, cfe. DECRETO Nº 79.094/77 e RDC 184/2001. </t>
    </r>
  </si>
  <si>
    <r>
      <t xml:space="preserve">ALCOOL PARA USO GERAL, ALCOOL C/70 INPM/LITRO, EMBALAGEM FRASCO 1 LITRO*, álcool etílico hidratado, embalagem plástica de 1 litro para uso geral, com teor alcoólico de 70º INPM, sem perfume. Embalagem contendo: especificações, indicações, precauções e modo de usar, nome, endereço, CNPJ do fabricante, serviço de atendimento ao consumidor, nome e registro do técnico ou profissional responsável na entidade profissional competente. Acondicionado em caixa com 12 litros, confeccionada em papelão resistente que suporte empilhamento; com identificação do nome do produto e do fabricante. A embalagem deverá ostentar a identificação de certidão obtida no âmbito do Sistema Brasileiro de Certificação - SBC, demonstrando conformidade à norma BNR 5991:1997, da Associação Brasileira de Normas Técnicas - ABNT, conforme exigência da Portaria n. 15 do INMETRO, de 29/01/2001. Data de fabricação e data de validade indicados no produto e na caixa. Validade mínima: 24 meses a partir de cada pedido de entrega. </t>
    </r>
    <r>
      <rPr>
        <b/>
        <sz val="11"/>
        <color theme="1"/>
        <rFont val="Calibri"/>
        <family val="2"/>
        <scheme val="minor"/>
      </rPr>
      <t>Apresentar: AFE-Autorização de Funcionamento da Empresa</t>
    </r>
    <r>
      <rPr>
        <sz val="11"/>
        <rFont val="Arial"/>
        <family val="2"/>
      </rPr>
      <t xml:space="preserve"> e do fabricante, e Registro no MS ANVISA, conforme Lei 6360/76, DECRETO Nº 79.094/77, RDC 184/2001.</t>
    </r>
  </si>
  <si>
    <r>
      <t xml:space="preserve">ALCOOL PARA USO GERAL, EM GEL 70% PARA HIGIENIZACAO E ACAO ANTIBACTERIANA, 5 LITROS, antisséptico, para higienização das mãos, com glicerina. Bombona de 5 litros, onde deve constar o número do lote, data da fabricação, prazo de validade e n.º de registro no Ministério da Saúde. Validade mínima de de 12 meses a contar da data da entrega de cada pedido. Entrega em caixas de papelão resistente a empilhamento. </t>
    </r>
    <r>
      <rPr>
        <b/>
        <sz val="11"/>
        <color theme="1"/>
        <rFont val="Calibri"/>
        <family val="2"/>
        <scheme val="minor"/>
      </rPr>
      <t>Apresentar a seguinte documentação: Ficha técnica para comprovar a glicerina.</t>
    </r>
    <r>
      <rPr>
        <sz val="11"/>
        <rFont val="Arial"/>
        <family val="2"/>
      </rPr>
      <t xml:space="preserve"> </t>
    </r>
    <r>
      <rPr>
        <b/>
        <sz val="11"/>
        <color theme="1"/>
        <rFont val="Calibri"/>
        <family val="2"/>
        <scheme val="minor"/>
      </rPr>
      <t>AFE da Empresa e do Fabricante.</t>
    </r>
    <r>
      <rPr>
        <sz val="11"/>
        <rFont val="Arial"/>
        <family val="2"/>
      </rPr>
      <t xml:space="preserve"> Registro na ANVISA </t>
    </r>
    <r>
      <rPr>
        <b/>
        <sz val="11"/>
        <color theme="1"/>
        <rFont val="Calibri"/>
        <family val="2"/>
        <scheme val="minor"/>
      </rPr>
      <t>c</t>
    </r>
    <r>
      <rPr>
        <sz val="11"/>
        <rFont val="Arial"/>
        <family val="2"/>
      </rPr>
      <t>onforme Decreto Nº 79.094/77, RDC 184/2001.</t>
    </r>
  </si>
  <si>
    <r>
      <t xml:space="preserve">ALCOOL PARA USO GERAL, EM GEL, 70, EMBALAGEM COM 500GR, antisséptico, para higienização das mãos, com glicerina. Frasco com 500ml com válvula pump, onde deve constar o número do lote, data da fabricação, prazo de validade e n.º de registro no Ministério da Saúde. Validade mínima de 12 meses a contar da data da entrega de cada pedido. Entrega em caixas de papelão resistente a empilhamento. </t>
    </r>
    <r>
      <rPr>
        <b/>
        <sz val="11"/>
        <color theme="1"/>
        <rFont val="Calibri"/>
        <family val="2"/>
        <scheme val="minor"/>
      </rPr>
      <t>Apresentar a seguinte documentação: Ficha técnica para comprovar a glicerina</t>
    </r>
    <r>
      <rPr>
        <sz val="11"/>
        <rFont val="Arial"/>
        <family val="2"/>
      </rPr>
      <t xml:space="preserve">. </t>
    </r>
    <r>
      <rPr>
        <b/>
        <sz val="11"/>
        <color theme="1"/>
        <rFont val="Calibri"/>
        <family val="2"/>
        <scheme val="minor"/>
      </rPr>
      <t>AFE da Empresa e do Fabricante</t>
    </r>
    <r>
      <rPr>
        <sz val="11"/>
        <rFont val="Arial"/>
        <family val="2"/>
      </rPr>
      <t>. Registro na ANVISA conforme Decreto Nº 79.094/77, RDC 184/2001.</t>
    </r>
  </si>
  <si>
    <r>
      <rPr>
        <b/>
        <sz val="11"/>
        <rFont val="Calibri"/>
        <family val="2"/>
        <scheme val="minor"/>
      </rPr>
      <t xml:space="preserve">Copo de plástico PP descartável, com capacidade mínima para 180ml, embalagem em mangas com 100 unidades, </t>
    </r>
    <r>
      <rPr>
        <sz val="11"/>
        <rFont val="Calibri"/>
        <family val="2"/>
        <scheme val="minor"/>
      </rPr>
      <t>cor branca,  pesando no mínimo 162g, (1,62g por copo, com paredes homogêneas, sem falhas, amassamentos ou rebarbas e dobras oriundas de defeito na fabricação ou sujidade interna ou externa, com bordas não cortantes e com, no máximo, 02 amostras (unidades) por manga com massa abaixo do mínimo exigido), com Registro no INMETRO, acondicionados em caixa de papelão resistente que suporte empilhamento.  (</t>
    </r>
    <r>
      <rPr>
        <b/>
        <sz val="11"/>
        <rFont val="Calibri"/>
        <family val="2"/>
        <scheme val="minor"/>
      </rPr>
      <t>Será analisada a amostra pelo responsável técnico</t>
    </r>
    <r>
      <rPr>
        <sz val="11"/>
        <rFont val="Calibri"/>
        <family val="2"/>
        <scheme val="minor"/>
      </rPr>
      <t>, de uma caixa lacrada de fábrica com 25 centos, através da pesagem aleatória dos pacotes).</t>
    </r>
  </si>
  <si>
    <r>
      <rPr>
        <b/>
        <sz val="11"/>
        <color theme="1"/>
        <rFont val="Calibri"/>
        <family val="2"/>
        <scheme val="minor"/>
      </rPr>
      <t>COPO PLASTICO DESCARTAVEL, OXIBIODEGRADAVEL, CAPACIDADE 180ML.</t>
    </r>
    <r>
      <rPr>
        <sz val="11"/>
        <rFont val="Arial"/>
        <family val="2"/>
      </rPr>
      <t xml:space="preserve"> Copo BIODEGRADÁVEL ou OXIBIODEGRADÁVEL, atóxico em PP (polipropileno), com capacidade de 180ml, de acordo com a Norma ABNT NBR 14.865, versão corrigida de abril de 2021 e certificado pelo INMETRO. Os copos devem ser homogêneos, isentos de materiais estranhos, bolhas, rachaduras, furos, deformações, bordas afiadas ou rebarbas; não devem apresentar sujidade interna ou externamente. Durante a utilização, os copos devem suportar as condições de uso a que se destinam, como temperatura e umidade, sem apresentar vazamentos, desintegração ou deformidades que comprometam o correto e seguro uso, bem como estar em conformidade com as normas vigentes sobre o produto. O acondicionamento deve garantir a higiene e integridade do produto até seu uso. Validade mínima de 9 meses a contar do recebimento definitivo do produto. Os copos devem ter embalagem em mangas com 100 unidades, pesando no mínimo 162g, com, no máximo, 02 amostras (unidades) por manga com massa abaixo do mínimo exigido), acondicionados em caixa de papelão resistente que suporte empilhamento. (</t>
    </r>
    <r>
      <rPr>
        <b/>
        <sz val="11"/>
        <color theme="1"/>
        <rFont val="Calibri"/>
        <family val="2"/>
        <scheme val="minor"/>
      </rPr>
      <t>Será analisada a amostra pelo responsável técnico</t>
    </r>
    <r>
      <rPr>
        <sz val="11"/>
        <rFont val="Arial"/>
        <family val="2"/>
      </rPr>
      <t>, de uma caixa lacrada de fábrica com 25 centos, através da pesagem aleatória dos pacotes).</t>
    </r>
  </si>
  <si>
    <r>
      <t>CAPACHO/TAPETE, DIVERSOS TAMANHO, CAPACHO/TAPETE. Tapete de fibra de polipropileno (para reter água) com base reforçada com costado anti-derrapante e bordas rebaixada ou aplicada de borracha nitrílica, 100% lavável, resistente à lavagem industrial, capaz de reter seu próprio peso em sujeira e umidade, retenção de até 70% da sujeira e umidade, para locais com alto tráfego.</t>
    </r>
    <r>
      <rPr>
        <b/>
        <sz val="11"/>
        <color theme="1"/>
        <rFont val="Calibri"/>
        <family val="2"/>
        <scheme val="minor"/>
      </rPr>
      <t xml:space="preserve"> Medidas 0,90 X 0,60m</t>
    </r>
    <r>
      <rPr>
        <sz val="11"/>
        <rFont val="Arial"/>
        <family val="2"/>
      </rPr>
      <t>. Cor preferencialmente Grafite. Modelo de referência tapete DUO marcas Rodapex ou Kapazi. Permitida variação de até 1% considerando o metro quadrado.</t>
    </r>
  </si>
  <si>
    <r>
      <t xml:space="preserve">CAPACHO/TAPETE, DIVERSOS TAMANHO, CAPACHO/TAPETE. Tapete de fibra de polipropileno (para reter água) com base reforçada com costado anti-derrapante e bordas rebaixada ou aplicada de borracha nitrílica, 100% lavável, resistente à lavagem industrial, capaz de reter seu próprio peso em sujeira e umidade, retenção de até 70% da sujeira e umidade, para locais com alto tráfego. </t>
    </r>
    <r>
      <rPr>
        <b/>
        <sz val="11"/>
        <color theme="1"/>
        <rFont val="Calibri"/>
        <family val="2"/>
        <scheme val="minor"/>
      </rPr>
      <t>Medidas 0,70 X 1,40m</t>
    </r>
    <r>
      <rPr>
        <sz val="11"/>
        <rFont val="Arial"/>
        <family val="2"/>
      </rPr>
      <t>. Cor preferencialmente Grafite. Modelo de referência tapete DUO marcas Rodapex ou Kapazi. Permitida variação de até 1% considerando o metro quadrado.</t>
    </r>
  </si>
  <si>
    <r>
      <t xml:space="preserve">CAPACHO/TAPETE, DIVERSOS TAMANHO, CAPACHO/TAPETE. Tapete de fibra de polipropileno (para reter água) com base reforçada com costado anti-derrapante e bordas rebaixada ou aplicada de borracha nitrílica, 100% lavável, resistente à lavagem industrial, capaz de reter seu próprio peso em sujeira e umidade, retenção de até 70% da sujeira e umidade, para locais com alto tráfego. </t>
    </r>
    <r>
      <rPr>
        <b/>
        <sz val="11"/>
        <color theme="1"/>
        <rFont val="Calibri"/>
        <family val="2"/>
        <scheme val="minor"/>
      </rPr>
      <t>Medidas 2,30 X 1,20m</t>
    </r>
    <r>
      <rPr>
        <sz val="11"/>
        <rFont val="Arial"/>
        <family val="2"/>
      </rPr>
      <t>. Cor preferencialmente Grafite. Modelo de referência tapete DUO marcas Rodapex ou Kapazi. Permitida variação de até 1% considerando o metro quadrado.</t>
    </r>
  </si>
  <si>
    <t>CENTRO PARTICIPANTE: CEO</t>
  </si>
  <si>
    <t>CENTRO PARTICIPANTE: CESMO</t>
  </si>
  <si>
    <r>
      <t xml:space="preserve">PAPEL HIGIENICO, BRANCO, ROLOS DE 500M, folha simples, na cor branca, 100% celulose virgem, fibras naturais, sem pigmentação aparente, gramatura mínima de 16g/m2, neutro, macio, com alto poder de absorção, com distribuição homogênea das fibras ao longo do papel, sem rebarbas no corte lateral; rolo com 500 metros X 10cm de largura. Embalagem: em fardo plástico resistente ou caixa de papelão resistente, com 08 rolos. Tubete com no máximo 6,5cm de diâmetro e 1,5mm de espessura (para que o rolo não amasse ou dobre dentro do suporte). </t>
    </r>
    <r>
      <rPr>
        <b/>
        <sz val="10"/>
        <color theme="1"/>
        <rFont val="Calibri"/>
        <family val="2"/>
        <scheme val="minor"/>
      </rPr>
      <t>Apresentar: Laudo Microbiológico,</t>
    </r>
    <r>
      <rPr>
        <sz val="10"/>
        <rFont val="Arial"/>
        <family val="2"/>
      </rPr>
      <t xml:space="preserve"> conforme Resolução da Diretoria Colegiada da ANVISA nº 640 de 24/03/2022 (deve constar no laudo a marca cotada). </t>
    </r>
    <r>
      <rPr>
        <b/>
        <sz val="10"/>
        <color theme="1"/>
        <rFont val="Calibri"/>
        <family val="2"/>
        <scheme val="minor"/>
      </rPr>
      <t>Apresentar laudo ABNT NBR 15464-9:2010</t>
    </r>
    <r>
      <rPr>
        <sz val="10"/>
        <rFont val="Arial"/>
        <family val="2"/>
      </rPr>
      <t xml:space="preserve"> (deve constar no laudo a marca cotada e a classificação do papel deve ser classe 1).Será analisada a amostra pelo responsável técnico, através da aplicação da fórmula - peso mínimo: 500X0,10X16=800 gramas.</t>
    </r>
    <r>
      <rPr>
        <b/>
        <sz val="10"/>
        <color theme="1"/>
        <rFont val="Calibri"/>
        <family val="2"/>
        <scheme val="minor"/>
      </rPr>
      <t xml:space="preserve"> Amostra:</t>
    </r>
    <r>
      <rPr>
        <sz val="10"/>
        <rFont val="Arial"/>
        <family val="2"/>
      </rPr>
      <t xml:space="preserve"> 1 fardo lacrado de fábrica onde se possa constatar a marca cotada na embalagem.</t>
    </r>
  </si>
  <si>
    <r>
      <t xml:space="preserve">PAPEL TOALHA, INTERCALADO, PACOTE COM 1250 FOLHAS, gramatura mínima 24g/m2, cor branca, alta alvura, 100% celulose virgem; sem pigmentação oriunda da utilização de aparas de material impresso, com alto poder de absorção, com distribuição homogênea das fibras ao longo do papel, macio, sem rebarbas nos cortes das 4 laterais; medindo: 23 cm de largura X 20 cm de comprimento (0,5cm de tolerância). Unidade: Pacote com 1.250 folhas. Observação das embalagens: Embalagem primária: plástica, acondicionado em 5 maço de 250 folhas; ou 4 maços de 313 folhas; ou 3 maços com 417 folhas. Embalagem secundária: de papel ou plástico, contendo a marca, o tamanho e gramatura, totalizando 1.250 folhas. Embalagem terciária: fardo com 5 pacotes de 1.250 folhas, embalados em plástico resistente. </t>
    </r>
    <r>
      <rPr>
        <b/>
        <sz val="10"/>
        <color theme="1"/>
        <rFont val="Calibri"/>
        <family val="2"/>
        <scheme val="minor"/>
      </rPr>
      <t>Apresentar:</t>
    </r>
    <r>
      <rPr>
        <sz val="10"/>
        <rFont val="Arial"/>
        <family val="2"/>
      </rPr>
      <t xml:space="preserve"> </t>
    </r>
    <r>
      <rPr>
        <b/>
        <sz val="10"/>
        <color theme="1"/>
        <rFont val="Calibri"/>
        <family val="2"/>
        <scheme val="minor"/>
      </rPr>
      <t>Laudo Microbiológico</t>
    </r>
    <r>
      <rPr>
        <sz val="10"/>
        <rFont val="Arial"/>
        <family val="2"/>
      </rPr>
      <t>, conforme RDC nº 640 de 24/03/2022 (deve constar no laudo a marca cotada). Apresentar</t>
    </r>
    <r>
      <rPr>
        <b/>
        <sz val="10"/>
        <color theme="1"/>
        <rFont val="Calibri"/>
        <family val="2"/>
        <scheme val="minor"/>
      </rPr>
      <t xml:space="preserve"> laudo Norma ABNT - NBR 15464-7:2007 </t>
    </r>
    <r>
      <rPr>
        <sz val="10"/>
        <rFont val="Arial"/>
        <family val="2"/>
      </rPr>
      <t>(deve constar no laudo a marca cotada e a classificação do papel deve ser classe 1). Será analisada a amostra pelo responsável técnico, verificando as medidas e aplicando a seguinte fórmula: 0,23X0,20X24X1250=1.380 gramas. Caso o papel varie de tamanho (0,5cm de tolerância), a fórmula é ajustada para o tamanho apresentado.</t>
    </r>
    <r>
      <rPr>
        <b/>
        <sz val="10"/>
        <color theme="1"/>
        <rFont val="Calibri"/>
        <family val="2"/>
        <scheme val="minor"/>
      </rPr>
      <t xml:space="preserve"> Amostra: </t>
    </r>
    <r>
      <rPr>
        <sz val="10"/>
        <rFont val="Arial"/>
        <family val="2"/>
      </rPr>
      <t>1 fardo com 1250 folhas, lacrado de fábrica, onde se possa constatar a marca cotada a embalagem.</t>
    </r>
  </si>
  <si>
    <r>
      <t>PAPEL TOALHA, TIPO ROLAO DE 0,20 X 100 MT. Papel toalha rolão medindo 0,20 x 100 metros, gramatura mínima 24g/m², cor branca, 100% celulose virgem, sem pigmentação aparente oriunda da utilização de aparas de material impresso, gofrado, macio, com alto poder de absorção, distribuição homogênea das fibras ao longo do papel, sem rebarbas no corte lateral; rolo com 0,20x100 metros. Embalagem: em fardo plástico resistente ou caixa de papelão resistente, com 8 rolos.</t>
    </r>
    <r>
      <rPr>
        <b/>
        <sz val="10"/>
        <color theme="1"/>
        <rFont val="Calibri"/>
        <family val="2"/>
        <scheme val="minor"/>
      </rPr>
      <t xml:space="preserve"> Apresentar:</t>
    </r>
    <r>
      <rPr>
        <sz val="10"/>
        <rFont val="Arial"/>
        <family val="2"/>
      </rPr>
      <t xml:space="preserve"> </t>
    </r>
    <r>
      <rPr>
        <b/>
        <sz val="10"/>
        <color theme="1"/>
        <rFont val="Calibri"/>
        <family val="2"/>
        <scheme val="minor"/>
      </rPr>
      <t>laudo microbiológico,</t>
    </r>
    <r>
      <rPr>
        <sz val="10"/>
        <rFont val="Arial"/>
        <family val="2"/>
      </rPr>
      <t xml:space="preserve"> conforme Resolução da Diretoria Colegiada da ANVISA nº 640 de 24/03/2022 (deve constar no laudo a marca cotada). </t>
    </r>
    <r>
      <rPr>
        <b/>
        <sz val="10"/>
        <color theme="1"/>
        <rFont val="Calibri"/>
        <family val="2"/>
        <scheme val="minor"/>
      </rPr>
      <t>Apresentar laudo Norma ABNT - NBR 15464-11:2010</t>
    </r>
    <r>
      <rPr>
        <sz val="10"/>
        <rFont val="Arial"/>
        <family val="2"/>
      </rPr>
      <t xml:space="preserve"> (deve constar no laudo a marca cotada e a classificação do papel deve ser classe 1). Será analisada a amostra pelo responsável técnico, através da aplicação da fórmula - peso mínimo: 0,20X100X24=480 gramas. </t>
    </r>
    <r>
      <rPr>
        <b/>
        <sz val="10"/>
        <color theme="1"/>
        <rFont val="Calibri"/>
        <family val="2"/>
        <scheme val="minor"/>
      </rPr>
      <t>Amostra:</t>
    </r>
    <r>
      <rPr>
        <sz val="10"/>
        <rFont val="Arial"/>
        <family val="2"/>
      </rPr>
      <t xml:space="preserve"> 1 fardo lacrado de fábrica, onde se possa constatar a marca cotada na embalagem.</t>
    </r>
  </si>
  <si>
    <r>
      <t xml:space="preserve">SABONETE, LIQUIDO (REFIL) C/800 ML, para uso em saboneteira ESPUMANTE, sem válvula, refil com 800ml, fragrância preferencialmente erva doce. Entrega em caixas de papelão resistente a empilhamento. Apresentar: Laudo de Irritabilidade Dérmica, conclusivo, que comprove ser HIPOALERGÊNICO, expedido por laboratório. </t>
    </r>
    <r>
      <rPr>
        <b/>
        <sz val="10"/>
        <color theme="1"/>
        <rFont val="Calibri"/>
        <family val="2"/>
        <scheme val="minor"/>
      </rPr>
      <t xml:space="preserve">Apresentar: AFE-Autorização de Funcionamento da Empresa </t>
    </r>
    <r>
      <rPr>
        <sz val="10"/>
        <rFont val="Arial"/>
        <family val="2"/>
      </rPr>
      <t xml:space="preserve">e do fabricante; Notificação no MS ANVISA, conforme DECRETO Nº 79.094/77, RDC 343/2005.OBS. Deve ser compatível para uso em saboneteira modelo Nobre City 33.652.  </t>
    </r>
  </si>
  <si>
    <r>
      <t>SABONETE, LIQUIDO,EMBALAGEM COM 5 LITROS*, aromatizado, fragrância suave, preferencialmente erva doce, alta viscosidade, hipoalergênico. Galão com 5 litros, acondicionados em caixa de papelão resistente que suporte empilhamento. Apresentar:</t>
    </r>
    <r>
      <rPr>
        <b/>
        <sz val="10"/>
        <color theme="1"/>
        <rFont val="Calibri"/>
        <family val="2"/>
        <scheme val="minor"/>
      </rPr>
      <t xml:space="preserve"> Laudo de Irritabilidade Dérmica</t>
    </r>
    <r>
      <rPr>
        <sz val="10"/>
        <rFont val="Arial"/>
        <family val="2"/>
      </rPr>
      <t xml:space="preserve">, conclusivo, que comprove ser HIPOALERGÊNICO, expedido por laboratório. </t>
    </r>
    <r>
      <rPr>
        <b/>
        <sz val="10"/>
        <color theme="1"/>
        <rFont val="Calibri"/>
        <family val="2"/>
        <scheme val="minor"/>
      </rPr>
      <t>Apresentar: AFE-Autorização de Funcionamento da Empresa</t>
    </r>
    <r>
      <rPr>
        <sz val="10"/>
        <rFont val="Arial"/>
        <family val="2"/>
      </rPr>
      <t xml:space="preserve"> e do fabricante; e</t>
    </r>
    <r>
      <rPr>
        <b/>
        <sz val="10"/>
        <color theme="1"/>
        <rFont val="Calibri"/>
        <family val="2"/>
        <scheme val="minor"/>
      </rPr>
      <t xml:space="preserve"> Notificação no MS ANVISA</t>
    </r>
    <r>
      <rPr>
        <sz val="10"/>
        <rFont val="Arial"/>
        <family val="2"/>
      </rPr>
      <t>, conforme DECRETO Nº 79.094/77, RDC 343/2005.</t>
    </r>
  </si>
  <si>
    <r>
      <t xml:space="preserve">SABONETE, LIQUIDO/CREMOSO, REFIL COM 800 ML, tipo gel com PH neutro, hidratante, hipoalergênico, perolizado, aroma preferencialmente erva doce, refil de 800ml ,com válvula. O produto não poderá sofrer separação (decantar) dentro do prazo de validade. Acondicionados em caixa de papelão resistente que suporte empilhamento. </t>
    </r>
    <r>
      <rPr>
        <b/>
        <sz val="10"/>
        <color theme="1"/>
        <rFont val="Calibri"/>
        <family val="2"/>
        <scheme val="minor"/>
      </rPr>
      <t>Apresentar: Laudo de Irritabilidade Dérmica</t>
    </r>
    <r>
      <rPr>
        <sz val="10"/>
        <rFont val="Arial"/>
        <family val="2"/>
      </rPr>
      <t>, conclusivo, que comprove ser HIPOALERGÊNICO, expedido por laboratório.</t>
    </r>
    <r>
      <rPr>
        <b/>
        <sz val="10"/>
        <color theme="1"/>
        <rFont val="Calibri"/>
        <family val="2"/>
        <scheme val="minor"/>
      </rPr>
      <t xml:space="preserve"> Apresentar: AFE-Autorização de Funcionamento da Empresa</t>
    </r>
    <r>
      <rPr>
        <sz val="10"/>
        <rFont val="Arial"/>
        <family val="2"/>
      </rPr>
      <t xml:space="preserve"> e do fabricante; e Notificação no MS ANVISA, conforme DECRETO Nº 79.094/77, RDC 343/2005.</t>
    </r>
  </si>
  <si>
    <r>
      <t xml:space="preserve">AGUA SANITARIA, COM NO MINIMO 2GR% IONS CLORO ATIVO EMBALAGEM DE 1 LITRO *, Água sanitária para limpeza à base de hipoclorito de sódio, hidróxido de sódio e água, teor e cloro ativo entre 2,0 e 2,5%. Produto biodegradável, bactericida e germicida, deverá apresentar: rótulo indicando data de validade, dados do fabricante, marca, precauções, princípio ativo e composição do produto e conteúdo líquido. Embalagem individual, em plástico resistente (que não estoure no empilhamento e de acordo com ABNT/NBR 13390: 05/1995), de material flexível e resistente, com 01 litro, e acondicionado em caixa de papelão resistente que suporte empilhamento. </t>
    </r>
    <r>
      <rPr>
        <b/>
        <sz val="10"/>
        <color theme="1"/>
        <rFont val="Calibri"/>
        <family val="2"/>
        <scheme val="minor"/>
      </rPr>
      <t>Validade de 12 meses</t>
    </r>
    <r>
      <rPr>
        <sz val="10"/>
        <rFont val="Arial"/>
        <family val="2"/>
      </rPr>
      <t xml:space="preserve">. Na data da entrega, validade mínima de 8 meses, a contar da data do pedido. Apresentar </t>
    </r>
    <r>
      <rPr>
        <b/>
        <sz val="10"/>
        <color theme="1"/>
        <rFont val="Calibri"/>
        <family val="2"/>
        <scheme val="minor"/>
      </rPr>
      <t>laudo microbiológico</t>
    </r>
    <r>
      <rPr>
        <sz val="10"/>
        <rFont val="Arial"/>
        <family val="2"/>
      </rPr>
      <t xml:space="preserve"> que comprove sua eficácia.</t>
    </r>
    <r>
      <rPr>
        <b/>
        <sz val="10"/>
        <color theme="1"/>
        <rFont val="Calibri"/>
        <family val="2"/>
        <scheme val="minor"/>
      </rPr>
      <t xml:space="preserve"> Apresentar AFE-Autorização de Funcionamento da Empresa e do Fabricante</t>
    </r>
    <r>
      <rPr>
        <sz val="10"/>
        <rFont val="Arial"/>
        <family val="2"/>
      </rPr>
      <t xml:space="preserve">; </t>
    </r>
    <r>
      <rPr>
        <b/>
        <sz val="10"/>
        <color theme="1"/>
        <rFont val="Calibri"/>
        <family val="2"/>
        <scheme val="minor"/>
      </rPr>
      <t>Registro no MS ANVISA</t>
    </r>
    <r>
      <rPr>
        <sz val="10"/>
        <rFont val="Arial"/>
        <family val="2"/>
      </rPr>
      <t>, cfe DECRETO Nº 79.094/77 e RDC 184/2001.</t>
    </r>
  </si>
  <si>
    <r>
      <t xml:space="preserve">CERA LIQUIDA, INCOLOR, GALAO DE 5L, auto brilho, secagem rápida, a base de resina acrílica e emulsão de carnaúba, para todos os tipos de piso. Composição: Emulsão de ceras, Teor de não voláteis aproximadamente 12%, e PH entre 6,5 a 10. Bombona com 5 litros, em embalagem resistente e acondicionadas em caixas de papelão que suportem empilhamento. </t>
    </r>
    <r>
      <rPr>
        <b/>
        <sz val="10"/>
        <color theme="1"/>
        <rFont val="Calibri"/>
        <family val="2"/>
        <scheme val="minor"/>
      </rPr>
      <t>Apresentar notificação na ANVISA</t>
    </r>
    <r>
      <rPr>
        <sz val="10"/>
        <rFont val="Arial"/>
        <family val="2"/>
      </rPr>
      <t xml:space="preserve">. Validade mínima de 18 meses a partir da data de entrega. </t>
    </r>
    <r>
      <rPr>
        <b/>
        <sz val="10"/>
        <color theme="1"/>
        <rFont val="Calibri"/>
        <family val="2"/>
        <scheme val="minor"/>
      </rPr>
      <t xml:space="preserve">Apresentar: AFE-Autorização de Funcionamento da Empresa </t>
    </r>
    <r>
      <rPr>
        <sz val="10"/>
        <rFont val="Arial"/>
        <family val="2"/>
      </rPr>
      <t>e do fabricante, Ficha técnica do produto e Notificação no MS/ANVISA, conforme DECRETO Nº 79.094/77 e RDC 184/2001.</t>
    </r>
  </si>
  <si>
    <r>
      <t xml:space="preserve">CERA LIQUIDA, PRETA, GALAO DE 5L, auto brilho, secagem rápida, a base de resina acrílica e emulsão de carnaúba, para todos os tipos de piso. Composição: Emulsão de ceras, Teor de não voláteis aproximadamente 12%, e PH entre 6,5 a 10. Bombona com 5 litros, em embalagem resistente e acondicionadas em caixas de papelão que suportem empilhamento. Apresentar notificação na ANVISA. Validade mínima de 18 meses a partir da data de entrega. </t>
    </r>
    <r>
      <rPr>
        <b/>
        <sz val="10"/>
        <color theme="1"/>
        <rFont val="Calibri"/>
        <family val="2"/>
        <scheme val="minor"/>
      </rPr>
      <t>Apresentar: AFE-Autorização de Funcionamento da Empresa</t>
    </r>
    <r>
      <rPr>
        <sz val="10"/>
        <rFont val="Arial"/>
        <family val="2"/>
      </rPr>
      <t xml:space="preserve"> e do fabricante, Ficha técnica do produto e Notificação no MS/ANVISA, conforme DECRETO Nº 79.094/77 e RDC 184/2001.</t>
    </r>
  </si>
  <si>
    <r>
      <t xml:space="preserve">CLORO, EMBALAGEM C/05 LITROS, (hipoclorito de sódio) de 10% a 12% para limpeza de paredes, pisos, azulejos, equipamentos, lixeiras, banheiros, piscinas e telhados. Galão de 5 litros, acondicionados em caixa de papelão resistente ao empilhamento. </t>
    </r>
    <r>
      <rPr>
        <b/>
        <sz val="10"/>
        <color theme="1"/>
        <rFont val="Calibri"/>
        <family val="2"/>
        <scheme val="minor"/>
      </rPr>
      <t xml:space="preserve">Apresentar: AFE-Autorização de Funcionamento da Empresa </t>
    </r>
    <r>
      <rPr>
        <sz val="10"/>
        <rFont val="Arial"/>
        <family val="2"/>
      </rPr>
      <t>e do fabricante, Registro no MS/ANVISA, conforme DECRETO Nº 79.094/77 e RDC 184/2001. Apresentar Ficha técnica do produto</t>
    </r>
  </si>
  <si>
    <r>
      <t xml:space="preserve">DESINFETANTE LIQUIDO, ACAO GERMICIDA E BACTERICIDA GALAO COM 05 LITROS, aroma preferencialmente talco ou lavanda. Embalagem resistente, acondicionada em caixa de papelão resistente, que suporte empilhamento. Princípio ativo: Cloreto de benzalcônio (tensoativo Catiônico, teor mínimo de 1% a 1,15%). O produto deverá apresentar rótulo com: modo de usar, precauções, composição e validade. Validade mínima de 12 meses a partir da data da entrega. </t>
    </r>
    <r>
      <rPr>
        <b/>
        <sz val="10"/>
        <color theme="1"/>
        <rFont val="Calibri"/>
        <family val="2"/>
        <scheme val="minor"/>
      </rPr>
      <t>Apresentar: AFE-Autorização de Funcionamento</t>
    </r>
    <r>
      <rPr>
        <sz val="10"/>
        <rFont val="Arial"/>
        <family val="2"/>
      </rPr>
      <t xml:space="preserve"> da Empresa e do fabricante e Registro no MS ANVISA, conforme DECRETO Nº 79.094/77 e RDC 184/2001.</t>
    </r>
    <r>
      <rPr>
        <b/>
        <sz val="10"/>
        <color theme="1"/>
        <rFont val="Calibri"/>
        <family val="2"/>
        <scheme val="minor"/>
      </rPr>
      <t xml:space="preserve"> Amostra:</t>
    </r>
    <r>
      <rPr>
        <sz val="10"/>
        <rFont val="Arial"/>
        <family val="2"/>
      </rPr>
      <t xml:space="preserve"> 1 galão de desinfetante 5 litros, onde será verificado no rótulo a porcentagem do princípio ativo.</t>
    </r>
  </si>
  <si>
    <r>
      <t xml:space="preserve">DESINFETANTE LIQUIDO, EMBALAGEM 500 ML, preferencialmente fragrância talco ou lavanda, com ação bactericida. Princípio ativo: Cloreto de benzalcônio (tensoativo Catiônico, teor mínimo de 1% a 1,15%). O produto deverá apresentar rótulo com: modo de usar, precauções, composição e validade. Frasco, com 500ml, de material não reciclado flexível e resistente, acondicionados em caixa de papelão resistente que suporte empilhamento. Data de fabricação e data de validade indicados no produto e na caixa. Validade mínima: 12 meses a contar da entrega de cada pedido. </t>
    </r>
    <r>
      <rPr>
        <b/>
        <sz val="10"/>
        <color theme="1"/>
        <rFont val="Calibri"/>
        <family val="2"/>
        <scheme val="minor"/>
      </rPr>
      <t>Apresentar: AFE-Autorização de Funcionamento da Empresa</t>
    </r>
    <r>
      <rPr>
        <sz val="10"/>
        <rFont val="Arial"/>
        <family val="2"/>
      </rPr>
      <t xml:space="preserve"> e do fabricante e Registro no MS ANVISA, conforme DECRETO Nº 79.094/77 e RDC 184/2001. </t>
    </r>
    <r>
      <rPr>
        <b/>
        <sz val="10"/>
        <color theme="1"/>
        <rFont val="Calibri"/>
        <family val="2"/>
        <scheme val="minor"/>
      </rPr>
      <t>Amostra</t>
    </r>
    <r>
      <rPr>
        <sz val="10"/>
        <rFont val="Arial"/>
        <family val="2"/>
      </rPr>
      <t>: 1 frasco de desinfetante 500ml, onde será verificado no rótulo a porcentagem do princípio ativo.</t>
    </r>
  </si>
  <si>
    <r>
      <t xml:space="preserve">DETERGENTE, LIMPADOR MULTIUSO, EMBALAGEM COM 500 ML., destinado a uso geral, (pisos, louças de banheiros, etc.) em frasco de 500ml, squeeze, em plástico flexível e resistente (que não estoure no empilhamento), de material não reciclado com tampa de bico dosador. Princípio ativo: Ácido Sulfônico. O produto deverá apresentar no rótulo da embalagem: especificações, indicações, precauções e modo de usar, nome, endereço, CNPJ do fabricante, serviço de atendimento ao consumidor, registro ou notificação válidos no MS/ANVISA, bem como a composição química, nome e registro do técnico ou profissional responsável na entidade profissional competente. Embalagens acondicionadas com 12 ou 24 frascos, em caixa de papelão resistente que suporte empilhamento. Validade mínima: 12 meses a partir da entrega de cada pedido. </t>
    </r>
    <r>
      <rPr>
        <b/>
        <sz val="10"/>
        <color theme="1"/>
        <rFont val="Calibri"/>
        <family val="2"/>
        <scheme val="minor"/>
      </rPr>
      <t>Apresentar: AFE-Autorização de Funcionamento da Empresa</t>
    </r>
    <r>
      <rPr>
        <sz val="10"/>
        <rFont val="Arial"/>
        <family val="2"/>
      </rPr>
      <t xml:space="preserve"> e do fabricante, Notificação no MS/ANVISA, conforme DECRETO Nº 79.094/77 e RDC 184/2001. </t>
    </r>
    <r>
      <rPr>
        <b/>
        <sz val="10"/>
        <color theme="1"/>
        <rFont val="Calibri"/>
        <family val="2"/>
        <scheme val="minor"/>
      </rPr>
      <t xml:space="preserve">Amostra: </t>
    </r>
    <r>
      <rPr>
        <sz val="10"/>
        <rFont val="Arial"/>
        <family val="2"/>
      </rPr>
      <t>1 frasco de desinfetante 500ml, onde será verificado o princípio ativo.</t>
    </r>
  </si>
  <si>
    <r>
      <t xml:space="preserve">DETERGENTE, LIQUIDO NEUTRO EMBALAGEM COM 500ML, de alto rendimento, para lavar louças manualmente, neutro, testado dermatologicamente, biodegradável, com aspecto líquido viscoso e transparente, embalado em frasco de 500ml, em plástico flexível, anatômico, incolor, resistente (que não estoure no empilhamento), de material não reciclado com tampa de bico dosador. Composição: Linear Alquil Benzeno Sulfonato de Sódio, Lauril Éter Sulfatode Sódio, glicerina, Isotiazolinomas, neutralizante, espessante, corante e veículo. O produto deverá apresentar no rótulo da embalagem: especificações, indicações, precauções e modo de usar, nome, endereço, CNPJ do fabricante, serviço de atendimento ao consumidor, registro, ou notificação válidos no MS/ANVISA, bem como a composição química, nome e registro do técnico ou profissional responsável na entidade profissional competente. Embalagens acondicionadas em caixa de papelão resistente que suporte empilhamento. Validade mínima: 12 meses a partir da entrega de cada pedido. </t>
    </r>
    <r>
      <rPr>
        <b/>
        <sz val="10"/>
        <color theme="1"/>
        <rFont val="Calibri"/>
        <family val="2"/>
        <scheme val="minor"/>
      </rPr>
      <t>Apresentar: Laudo de Irritabilidade Dérmica conclusivo</t>
    </r>
    <r>
      <rPr>
        <sz val="10"/>
        <rFont val="Arial"/>
        <family val="2"/>
      </rPr>
      <t xml:space="preserve">, que comprove ser HIPOALERGÊNICO, expedido por laboratório; </t>
    </r>
    <r>
      <rPr>
        <b/>
        <sz val="10"/>
        <color theme="1"/>
        <rFont val="Calibri"/>
        <family val="2"/>
        <scheme val="minor"/>
      </rPr>
      <t>AFE-Autorização de Funcionamento da Empresa</t>
    </r>
    <r>
      <rPr>
        <sz val="10"/>
        <rFont val="Arial"/>
        <family val="2"/>
      </rPr>
      <t xml:space="preserve"> e do fabricante e Notificação no MS/ANVISA, conforme DECRETO Nº 79.094/77 e RDC 184/2001.</t>
    </r>
  </si>
  <si>
    <r>
      <t>LIMPA VIDRO, EM EMBALAGEM DE 500 ml, frasco em plástico transparente e resistente (que não estoure no empilhamento), borrifador com pescante ou pistola spray. Princípio ativo: lauril éter sulfato de sódio. Embalagem contendo: especificações, indicações, precauções e modo de usar, nome, endereço, CNPJ do fabricante, serviço de atendimento ao consumidor, registro no Ministério da Saúde, bem como a composição química, nome e registro do técnico ou profissional responsável na entidade profissional competente, com registro ou notificação válidos na ANVISA. Acondicionado em caixa de papelão resistente que suporte empilhamento, com identificação na caixa do nome do fabricante e nome do produto. Data de fabricação e data de validade indicados no produto e na caixa. Validade mínima: 12 meses a partir de cada pedido de entrega.</t>
    </r>
    <r>
      <rPr>
        <b/>
        <sz val="10"/>
        <color theme="1"/>
        <rFont val="Calibri"/>
        <family val="2"/>
        <scheme val="minor"/>
      </rPr>
      <t xml:space="preserve"> Apresentar AFE-Autorização de Funcionamento da Empresa</t>
    </r>
    <r>
      <rPr>
        <sz val="10"/>
        <rFont val="Arial"/>
        <family val="2"/>
      </rPr>
      <t xml:space="preserve"> e do fabricante. Notificação no MS/ANVISA, conforme DECRETO Nº 79.094/77 e RDC 184/2001.</t>
    </r>
  </si>
  <si>
    <r>
      <t xml:space="preserve">LUSTRA MOVEIS, CREMOSO EMBALAGEM DE 200 ML, não engordurante, com aroma preferencialmente floral. Contém em sua composição: cera microcristalina, cera de parafina, silicone, emulsificante, espessante, conservante, solventes alifáticos, perfume e água. Embalado em frasco de material resistente. No rótulo do produto deverá conter: especificações, indicações, precauções e modo de usar, nome, endereço, CNPJ do fabricante, serviço de atendimento ao consumidor, registro no Ministério da Saúde, bem como a composição química, nome e registro do técnico ou profissional responsável na entidade profissional competente, com registro ou notificação válidos na ANVISA. Acondicionados em caixa de papelão resistente ao empilhamento, com identificação do nome do fabricante e o nome do produto. Data de fabricação e validade indicados no frasco e na caixa. Validade mínima 12 meses a partir da entrega de cada pedido. </t>
    </r>
    <r>
      <rPr>
        <b/>
        <sz val="10"/>
        <color theme="1"/>
        <rFont val="Calibri"/>
        <family val="2"/>
        <scheme val="minor"/>
      </rPr>
      <t xml:space="preserve">Apresentar: AFE-Autorização de Funcionamento da Empresa </t>
    </r>
    <r>
      <rPr>
        <sz val="10"/>
        <rFont val="Arial"/>
        <family val="2"/>
      </rPr>
      <t>e do fabricante, Notificação no MS/ANVISA, conforme DECRETO Nº 79.094/77 e RDC 184/2001.</t>
    </r>
  </si>
  <si>
    <r>
      <t xml:space="preserve">PASTA PARA LIMPEZA, EMBALAGEM COM 500 GRAMAS *, cor branca, não abrasiva, multiuso para limpeza geral e de mesas com riscos de caneta. Validade mínima de 12 meses a contar da data de entrega. </t>
    </r>
    <r>
      <rPr>
        <b/>
        <sz val="10"/>
        <color theme="1"/>
        <rFont val="Calibri"/>
        <family val="2"/>
        <scheme val="minor"/>
      </rPr>
      <t xml:space="preserve">Apresentar: AFE-Autorização de Funcionamento da Empresa </t>
    </r>
    <r>
      <rPr>
        <sz val="10"/>
        <rFont val="Arial"/>
        <family val="2"/>
      </rPr>
      <t>e do fabricante e Notificação no MS/ANVISA, conforme DECRETO Nº 79.094/77 e RDC 184/2001.</t>
    </r>
  </si>
  <si>
    <r>
      <t xml:space="preserve">SABAO EM BARRA, COMUM, COM 200 GRAMAS*, Sabão comum em barra de 200g, glicerinado. Composição: Sebo bovino, óleo de babaçu, hidróxido de sódio, glicerina, carga, conservante, sequestrante, fragrância, corantes e veículo. Entrega em embalagem (pacote) em filme de polietileno, com 5 (cinco) barras (peças) de 200g e acondicionados em caixa de papelão resistente que suporte empilhamento. Embalagem/rótulo contendo: especificações, indicações, precauções e modo de usar, nome, endereço, CNPJ do fabricante, bem como a composição química, nome e registro do técnico ou profissional responsável na entidade profissional competente. Validade mínima de 12 meses a contar da entrega. </t>
    </r>
    <r>
      <rPr>
        <b/>
        <sz val="10"/>
        <color theme="1"/>
        <rFont val="Calibri"/>
        <family val="2"/>
        <scheme val="minor"/>
      </rPr>
      <t>Apresentar AFE-Autorização de Funcionamento da Empresa</t>
    </r>
    <r>
      <rPr>
        <sz val="10"/>
        <rFont val="Arial"/>
        <family val="2"/>
      </rPr>
      <t xml:space="preserve"> e do fabricante; e Notificação no MS/ANVISA, cfe. DECRETO Nº 79.094/77 e RDC 184/2001).</t>
    </r>
  </si>
  <si>
    <r>
      <t xml:space="preserve">SABAO EM PO, embalagem com no mínimo 900g, sem amaciante, atomizado (granulado). Composição: Linear Alquil Benzeno Sulfonato de Sódio. O produto deverá apresentar: rótulo indicando data de validade, dados do fabricante, marca, precauções, principio ativo e composição do produto e peso líquido. O produto deverá ter validade mínima de 12 meses a partir da data do pedido da entrega. Acondionados em caixa de papelão resistente ou saco plástico resistente.  </t>
    </r>
    <r>
      <rPr>
        <b/>
        <sz val="10"/>
        <color theme="1"/>
        <rFont val="Calibri"/>
        <family val="2"/>
        <scheme val="minor"/>
      </rPr>
      <t>Apresentar: AFE-Autorização de Funcionamento da Empresa</t>
    </r>
    <r>
      <rPr>
        <sz val="10"/>
        <rFont val="Arial"/>
        <family val="2"/>
      </rPr>
      <t xml:space="preserve"> e do fabricante; e Notificação no MS/ANVISA, conforme DECRETO Nº 79.094/77 e RDC 184/2001. Validade mínima de 12 meses a partir da data de entrega.</t>
    </r>
  </si>
  <si>
    <r>
      <t xml:space="preserve">SAPONACEO CREMOSO, PARA LIMPEZA PESADA DE SUPERFICIE,C/300 ML, em frasco com aproximadamente 300ml e aroma preferencialmente limão. NOTIFICAÇÃO NA ANVISA. No rótulo do produto deverá conter: composição, prazo de validade, dados do fabricante. Acondicionados em caixa de papelão resistente ao empilhamento. </t>
    </r>
    <r>
      <rPr>
        <b/>
        <sz val="10"/>
        <color theme="1"/>
        <rFont val="Calibri"/>
        <family val="2"/>
        <scheme val="minor"/>
      </rPr>
      <t>Apresentar: AFE-Autorização de Funcionamento da Empresa</t>
    </r>
    <r>
      <rPr>
        <sz val="10"/>
        <rFont val="Arial"/>
        <family val="2"/>
      </rPr>
      <t xml:space="preserve"> e do fabricante; e Notificação no MS/ANVISA, conforme DECRETO Nº 79.094/77 e RDC 184/2001. Validade mínima: 12 meses a partir da entrega de cada pedido.</t>
    </r>
  </si>
  <si>
    <r>
      <t xml:space="preserve">SACO PLASTICO P/LIXO, CAPACIDADE 100 LITROS,EMBALAGEM COM 100 UNIDADES, saco para lixo doméstico, de polietileno, capacidade 100 litros, COR PRETA,  UNIFORME E HOMOGÊNEA, medindo 75 cm x 105 cm, (variação de ± 2cm), com no mínimo 0,07 mm de espessura; embalados em fardo (pacotes) plásticos resistente, com 100 unidades. O material não pode expelir odor desagradável. </t>
    </r>
    <r>
      <rPr>
        <b/>
        <sz val="10"/>
        <color theme="1"/>
        <rFont val="Calibri"/>
        <family val="2"/>
        <scheme val="minor"/>
      </rPr>
      <t>Será analisada amostra pelo responsável técnico</t>
    </r>
    <r>
      <rPr>
        <sz val="10"/>
        <rFont val="Arial"/>
        <family val="2"/>
      </rPr>
      <t>, através da conferência das medidas e espessura (micrômetro).</t>
    </r>
    <r>
      <rPr>
        <b/>
        <sz val="10"/>
        <color theme="1"/>
        <rFont val="Calibri"/>
        <family val="2"/>
        <scheme val="minor"/>
      </rPr>
      <t xml:space="preserve"> </t>
    </r>
    <r>
      <rPr>
        <sz val="10"/>
        <rFont val="Arial"/>
        <family val="2"/>
      </rPr>
      <t>A embalagem enviada para amostra deverá ser lacrada de fábrica, COM NO MÍNIMO 20 PEÇAS. A embalagem deve ter o logo da marca cotada e com informações sobre o produto (litragem). Será cobrado na entrega o mesmo material apresentado na amostra</t>
    </r>
  </si>
  <si>
    <r>
      <t xml:space="preserve">SACO PLASTICO P/LIXO, CAPACIDADE 50 LITROS,EMBALAGEM COM 100 UNIDADES, saco para lixo doméstico, de polietileno, capacidade 50 litros, COR PRETA,  UNIFORME E HOMOGÊNEA, medindo aproximadamente 63 cm x 80 cm (variação de ± 2cm), com no mínimo 0,06 mm de espessura; embalados em fardo (pacotes) plásticos resistente, com 100 unidades. O material não pode expelir odor desagradável. </t>
    </r>
    <r>
      <rPr>
        <b/>
        <sz val="10"/>
        <color theme="1"/>
        <rFont val="Calibri"/>
        <family val="2"/>
        <scheme val="minor"/>
      </rPr>
      <t>Será analisada amostra pelo responsável técnico</t>
    </r>
    <r>
      <rPr>
        <sz val="10"/>
        <rFont val="Arial"/>
        <family val="2"/>
      </rPr>
      <t>, através da conferência das medidas e espessura (micrômetro). A embalagem enviada para amostra deverá ser lacrada de fábrica, COM NO MÍNIMO 20 PEÇAS. A embalagem deve ter o logo da marca cotada e com informações sobre o produto (litragem). Será cobrado na entrega o mesmo material apresentado na amostra</t>
    </r>
  </si>
  <si>
    <r>
      <t xml:space="preserve">SACO PLASTICO P/LIXO, CAPACIDADE DE 240L, EMBALAGEM COM 100 UNIDADES, saco para lixo doméstico, de polietileno, capacidade 240 litros, COR PRETA,  UNIFORME E HOMOGÊNEA, medindo aproximadamente 115cm X 115cm (variação de ± 5cm) com no mínimo 0,09 mm de espessura, confeccionado com resina termoplástica virgem (alta densidade), atendendo todos os requisitos da NBR 9190/93 e NBR 9191/02 que não contrariadas por esta especificação. Fardo (pacote) plástico com 100 unidades. O material não pode expelir odor desagradável. </t>
    </r>
    <r>
      <rPr>
        <b/>
        <sz val="10"/>
        <color theme="1"/>
        <rFont val="Calibri"/>
        <family val="2"/>
        <scheme val="minor"/>
      </rPr>
      <t>Será analisada amostra pelo responsável técnico</t>
    </r>
    <r>
      <rPr>
        <sz val="10"/>
        <rFont val="Arial"/>
        <family val="2"/>
      </rPr>
      <t>, através da conferência das medidas e espessura (micrômetro). A embalagem enviada para amostra deverá ser lacrada de fábrica, COM NO MÍNIMO 20 PEÇAS. A embalagem deve ter o logo da marca cotada e com informações sobre o produto (litragem). Será cobrado na entrega o mesmo material apresentado na amostra</t>
    </r>
  </si>
  <si>
    <r>
      <t>SACO PLASTICO P/LIXO, CAPACIDADE PARA 15 LITROS,PRETO,EMB. COM 100 UNIDADES, saco para lixo doméstico, de polietileno, capacidade 15 litros, COR PRETA,  UNIFORME E HOMOGÊNEA, medindo 39 cm x 58 cm, (variação de ± 1cm), com no mínimo 0,04 mm de espessura; embalados em fardo (pacotes) plásticos resistente, com 100 unidades. O material não pode expelir odor desagradável.</t>
    </r>
    <r>
      <rPr>
        <b/>
        <sz val="10"/>
        <color theme="1"/>
        <rFont val="Calibri"/>
        <family val="2"/>
        <scheme val="minor"/>
      </rPr>
      <t xml:space="preserve"> Será analisada amostra pelo responsável técnico</t>
    </r>
    <r>
      <rPr>
        <sz val="10"/>
        <rFont val="Arial"/>
        <family val="2"/>
      </rPr>
      <t>, através da conferência das medidas e espessura (micrômetro). A embalagem enviada para amostra deverá ser lacrada de fábrica, COM NO MÍNIMO 20 PEÇAS. A embalagem deve ter o logo da marca cotada e com informações sobre o produto (litragem). Será cobrado na entrega o mesmo material apresentado na amostra</t>
    </r>
  </si>
  <si>
    <r>
      <t xml:space="preserve">SACO PLASTICO P/LIXO, CAPACIDADE PARA 30 LITROS,PRETO,EMB.COM 100 UNIDADES, saco para lixo doméstico, de polietileno, capacidade 30 litros, COR PRETA,  UNIFORME E HOMOGÊNEA, medindo aproximadamente 59 cm x 62 cm, (variação de ± 1cm) com no mínimo 0,05 mm de espessura; embalados em fardo (pacotes) plásticos resistente, com 100 unidades. O material não pode expelir odor desagradável. </t>
    </r>
    <r>
      <rPr>
        <b/>
        <sz val="10"/>
        <color theme="1"/>
        <rFont val="Calibri"/>
        <family val="2"/>
        <scheme val="minor"/>
      </rPr>
      <t>Será analisada amostra pelo responsável técnico</t>
    </r>
    <r>
      <rPr>
        <sz val="10"/>
        <rFont val="Arial"/>
        <family val="2"/>
      </rPr>
      <t>, através da conferência das medidas e espessura (micrômetro). A embalagem enviada para amostra deverá ser lacrada de fábrica, COM NO MÍNIMO 20 PEÇAS. A embalagem deve ter o logo da marca cotada e com informações sobre o produto (litragem). Será cobrado na entrega o mesmo material apresentado na amostra</t>
    </r>
  </si>
  <si>
    <r>
      <t xml:space="preserve">ACIDO, ACIDO LIMPA PEDRA, GALAO CONTENDO 5 LITROS, (ácido inibido). Bombona de 5 litros. Validade mínima de 12 meses a partir da data da entrega. Acondionado em caixas de papelão resistente ao empilhamento. </t>
    </r>
    <r>
      <rPr>
        <b/>
        <sz val="10"/>
        <color theme="1"/>
        <rFont val="Calibri"/>
        <family val="2"/>
        <scheme val="minor"/>
      </rPr>
      <t>Apresentar: AFE-Autorização de Funcionamento da Empresa</t>
    </r>
    <r>
      <rPr>
        <sz val="10"/>
        <rFont val="Arial"/>
        <family val="2"/>
      </rPr>
      <t xml:space="preserve"> e do fabricante, Registro no MS/ANVISA, cfe. DECRETO Nº 79.094/77 e RDC 184/2001. </t>
    </r>
  </si>
  <si>
    <r>
      <t xml:space="preserve">ALCOOL PARA USO GERAL, ALCOOL C/70 INPM/LITRO, EMBALAGEM FRASCO 1 LITRO*, álcool etílico hidratado, embalagem plástica de 1 litro para uso geral, com teor alcoólico de 70º INPM, sem perfume. Embalagem contendo: especificações, indicações, precauções e modo de usar, nome, endereço, CNPJ do fabricante, serviço de atendimento ao consumidor, nome e registro do técnico ou profissional responsável na entidade profissional competente. Acondicionado em caixa com 12 litros, confeccionada em papelão resistente que suporte empilhamento; com identificação do nome do produto e do fabricante. A embalagem deverá ostentar a identificação de certidão obtida no âmbito do Sistema Brasileiro de Certificação - SBC, demonstrando conformidade à norma BNR 5991:1997, da Associação Brasileira de Normas Técnicas - ABNT, conforme exigência da Portaria n. 15 do INMETRO, de 29/01/2001. Data de fabricação e data de validade indicados no produto e na caixa. Validade mínima: 24 meses a partir de cada pedido de entrega. </t>
    </r>
    <r>
      <rPr>
        <b/>
        <sz val="10"/>
        <color theme="1"/>
        <rFont val="Calibri"/>
        <family val="2"/>
        <scheme val="minor"/>
      </rPr>
      <t>Apresentar: AFE-Autorização de Funcionamento da Empresa</t>
    </r>
    <r>
      <rPr>
        <sz val="10"/>
        <rFont val="Arial"/>
        <family val="2"/>
      </rPr>
      <t xml:space="preserve"> e do fabricante, e Registro no MS ANVISA, conforme Lei 6360/76, DECRETO Nº 79.094/77, RDC 184/2001.</t>
    </r>
  </si>
  <si>
    <r>
      <t xml:space="preserve">ALCOOL PARA USO GERAL, EM GEL 70% PARA HIGIENIZACAO E ACAO ANTIBACTERIANA, 5 LITROS, antisséptico, para higienização das mãos, com glicerina. Bombona de 5 litros, onde deve constar o número do lote, data da fabricação, prazo de validade e n.º de registro no Ministério da Saúde. Validade mínima de de 12 meses a contar da data da entrega de cada pedido. Entrega em caixas de papelão resistente a empilhamento. </t>
    </r>
    <r>
      <rPr>
        <b/>
        <sz val="10"/>
        <color theme="1"/>
        <rFont val="Calibri"/>
        <family val="2"/>
        <scheme val="minor"/>
      </rPr>
      <t>Apresentar a seguinte documentação: Ficha técnica para comprovar a glicerina.</t>
    </r>
    <r>
      <rPr>
        <sz val="10"/>
        <rFont val="Arial"/>
        <family val="2"/>
      </rPr>
      <t xml:space="preserve"> </t>
    </r>
    <r>
      <rPr>
        <b/>
        <sz val="10"/>
        <color theme="1"/>
        <rFont val="Calibri"/>
        <family val="2"/>
        <scheme val="minor"/>
      </rPr>
      <t>AFE da Empresa e do Fabricante.</t>
    </r>
    <r>
      <rPr>
        <sz val="10"/>
        <rFont val="Arial"/>
        <family val="2"/>
      </rPr>
      <t xml:space="preserve"> Registro na ANVISA </t>
    </r>
    <r>
      <rPr>
        <b/>
        <sz val="10"/>
        <color theme="1"/>
        <rFont val="Calibri"/>
        <family val="2"/>
        <scheme val="minor"/>
      </rPr>
      <t>c</t>
    </r>
    <r>
      <rPr>
        <sz val="10"/>
        <rFont val="Arial"/>
        <family val="2"/>
      </rPr>
      <t>onforme Decreto Nº 79.094/77, RDC 184/2001.</t>
    </r>
  </si>
  <si>
    <r>
      <t xml:space="preserve">ALCOOL PARA USO GERAL, EM GEL, 70, EMBALAGEM COM 500GR, antisséptico, para higienização das mãos, com glicerina. Frasco com 500ml com válvula pump, onde deve constar o número do lote, data da fabricação, prazo de validade e n.º de registro no Ministério da Saúde. Validade mínima de 12 meses a contar da data da entrega de cada pedido. Entrega em caixas de papelão resistente a empilhamento. </t>
    </r>
    <r>
      <rPr>
        <b/>
        <sz val="10"/>
        <color theme="1"/>
        <rFont val="Calibri"/>
        <family val="2"/>
        <scheme val="minor"/>
      </rPr>
      <t>Apresentar a seguinte documentação: Ficha técnica para comprovar a glicerina</t>
    </r>
    <r>
      <rPr>
        <sz val="10"/>
        <rFont val="Arial"/>
        <family val="2"/>
      </rPr>
      <t xml:space="preserve">. </t>
    </r>
    <r>
      <rPr>
        <b/>
        <sz val="10"/>
        <color theme="1"/>
        <rFont val="Calibri"/>
        <family val="2"/>
        <scheme val="minor"/>
      </rPr>
      <t>AFE da Empresa e do Fabricante</t>
    </r>
    <r>
      <rPr>
        <sz val="10"/>
        <rFont val="Arial"/>
        <family val="2"/>
      </rPr>
      <t>. Registro na ANVISA conforme Decreto Nº 79.094/77, RDC 184/2001.</t>
    </r>
  </si>
  <si>
    <r>
      <rPr>
        <b/>
        <sz val="10"/>
        <rFont val="Calibri"/>
        <family val="2"/>
        <scheme val="minor"/>
      </rPr>
      <t xml:space="preserve">Copo de plástico PP descartável, com capacidade mínima para 180ml, embalagem em mangas com 100 unidades, </t>
    </r>
    <r>
      <rPr>
        <sz val="10"/>
        <rFont val="Calibri"/>
        <family val="2"/>
        <scheme val="minor"/>
      </rPr>
      <t>cor branca,  pesando no mínimo 162g, (1,62g por copo, com paredes homogêneas, sem falhas, amassamentos ou rebarbas e dobras oriundas de defeito na fabricação ou sujidade interna ou externa, com bordas não cortantes e com, no máximo, 02 amostras (unidades) por manga com massa abaixo do mínimo exigido), com Registro no INMETRO, acondicionados em caixa de papelão resistente que suporte empilhamento.  (</t>
    </r>
    <r>
      <rPr>
        <b/>
        <sz val="10"/>
        <rFont val="Calibri"/>
        <family val="2"/>
        <scheme val="minor"/>
      </rPr>
      <t>Será analisada a amostra pelo responsável técnico</t>
    </r>
    <r>
      <rPr>
        <sz val="10"/>
        <rFont val="Calibri"/>
        <family val="2"/>
        <scheme val="minor"/>
      </rPr>
      <t>, de uma caixa lacrada de fábrica com 25 centos, através da pesagem aleatória dos pacotes).</t>
    </r>
  </si>
  <si>
    <r>
      <rPr>
        <b/>
        <sz val="10"/>
        <color theme="1"/>
        <rFont val="Calibri"/>
        <family val="2"/>
        <scheme val="minor"/>
      </rPr>
      <t>COPO PLASTICO DESCARTAVEL, OXIBIODEGRADAVEL, CAPACIDADE 180ML.</t>
    </r>
    <r>
      <rPr>
        <sz val="10"/>
        <rFont val="Arial"/>
        <family val="2"/>
      </rPr>
      <t xml:space="preserve"> Copo BIODEGRADÁVEL ou OXIBIODEGRADÁVEL, atóxico em PP (polipropileno), com capacidade de 180ml, de acordo com a Norma ABNT NBR 14.865, versão corrigida de abril de 2021 e certificado pelo INMETRO. Os copos devem ser homogêneos, isentos de materiais estranhos, bolhas, rachaduras, furos, deformações, bordas afiadas ou rebarbas; não devem apresentar sujidade interna ou externamente. Durante a utilização, os copos devem suportar as condições de uso a que se destinam, como temperatura e umidade, sem apresentar vazamentos, desintegração ou deformidades que comprometam o correto e seguro uso, bem como estar em conformidade com as normas vigentes sobre o produto. O acondicionamento deve garantir a higiene e integridade do produto até seu uso. Validade mínima de 9 meses a contar do recebimento definitivo do produto. Os copos devem ter embalagem em mangas com 100 unidades, pesando no mínimo 162g, com, no máximo, 02 amostras (unidades) por manga com massa abaixo do mínimo exigido), acondicionados em caixa de papelão resistente que suporte empilhamento. (</t>
    </r>
    <r>
      <rPr>
        <b/>
        <sz val="10"/>
        <color theme="1"/>
        <rFont val="Calibri"/>
        <family val="2"/>
        <scheme val="minor"/>
      </rPr>
      <t>Será analisada a amostra pelo responsável técnico</t>
    </r>
    <r>
      <rPr>
        <sz val="10"/>
        <rFont val="Arial"/>
        <family val="2"/>
      </rPr>
      <t>, de uma caixa lacrada de fábrica com 25 centos, através da pesagem aleatória dos pacotes).</t>
    </r>
  </si>
  <si>
    <r>
      <t>CAPACHO/TAPETE, DIVERSOS TAMANHO, CAPACHO/TAPETE. Tapete de fibra de polipropileno (para reter água) com base reforçada com costado anti-derrapante e bordas rebaixada ou aplicada de borracha nitrílica, 100% lavável, resistente à lavagem industrial, capaz de reter seu próprio peso em sujeira e umidade, retenção de até 70% da sujeira e umidade, para locais com alto tráfego.</t>
    </r>
    <r>
      <rPr>
        <b/>
        <sz val="10"/>
        <color theme="1"/>
        <rFont val="Calibri"/>
        <family val="2"/>
        <scheme val="minor"/>
      </rPr>
      <t xml:space="preserve"> Medidas 0,90 X 0,60m</t>
    </r>
    <r>
      <rPr>
        <sz val="10"/>
        <rFont val="Arial"/>
        <family val="2"/>
      </rPr>
      <t>. Cor preferencialmente Grafite. Modelo de referência tapete DUO marcas Rodapex ou Kapazi. Permitida variação de até 1% considerando o metro quadrado.</t>
    </r>
  </si>
  <si>
    <r>
      <t xml:space="preserve">CAPACHO/TAPETE, DIVERSOS TAMANHO, CAPACHO/TAPETE. Tapete de fibra de polipropileno (para reter água) com base reforçada com costado anti-derrapante e bordas rebaixada ou aplicada de borracha nitrílica, 100% lavável, resistente à lavagem industrial, capaz de reter seu próprio peso em sujeira e umidade, retenção de até 70% da sujeira e umidade, para locais com alto tráfego. </t>
    </r>
    <r>
      <rPr>
        <b/>
        <sz val="10"/>
        <color theme="1"/>
        <rFont val="Calibri"/>
        <family val="2"/>
        <scheme val="minor"/>
      </rPr>
      <t>Medidas 0,70 X 1,40m</t>
    </r>
    <r>
      <rPr>
        <sz val="10"/>
        <rFont val="Arial"/>
        <family val="2"/>
      </rPr>
      <t>. Cor preferencialmente Grafite. Modelo de referência tapete DUO marcas Rodapex ou Kapazi. Permitida variação de até 1% considerando o metro quadrado.</t>
    </r>
  </si>
  <si>
    <r>
      <t xml:space="preserve">CAPACHO/TAPETE, DIVERSOS TAMANHO, CAPACHO/TAPETE. Tapete de fibra de polipropileno (para reter água) com base reforçada com costado anti-derrapante e bordas rebaixada ou aplicada de borracha nitrílica, 100% lavável, resistente à lavagem industrial, capaz de reter seu próprio peso em sujeira e umidade, retenção de até 70% da sujeira e umidade, para locais com alto tráfego. </t>
    </r>
    <r>
      <rPr>
        <b/>
        <sz val="10"/>
        <color theme="1"/>
        <rFont val="Calibri"/>
        <family val="2"/>
        <scheme val="minor"/>
      </rPr>
      <t>Medidas 2,30 X 1,20m</t>
    </r>
    <r>
      <rPr>
        <sz val="10"/>
        <rFont val="Arial"/>
        <family val="2"/>
      </rPr>
      <t>. Cor preferencialmente Grafite. Modelo de referência tapete DUO marcas Rodapex ou Kapazi. Permitida variação de até 1% considerando o metro quadrado.</t>
    </r>
  </si>
  <si>
    <r>
      <rPr>
        <b/>
        <sz val="11"/>
        <rFont val="Calibri"/>
        <family val="2"/>
        <scheme val="minor"/>
      </rPr>
      <t>OBS:</t>
    </r>
    <r>
      <rPr>
        <sz val="11"/>
        <rFont val="Calibri"/>
        <family val="2"/>
        <scheme val="minor"/>
      </rPr>
      <t xml:space="preserve"> </t>
    </r>
    <r>
      <rPr>
        <u/>
        <sz val="11"/>
        <rFont val="Calibri"/>
        <family val="2"/>
        <scheme val="minor"/>
      </rPr>
      <t>VALOR MÍNIMO</t>
    </r>
    <r>
      <rPr>
        <sz val="11"/>
        <rFont val="Calibri"/>
        <family val="2"/>
        <scheme val="minor"/>
      </rPr>
      <t xml:space="preserve">  DA AF: </t>
    </r>
    <r>
      <rPr>
        <b/>
        <sz val="11"/>
        <rFont val="Calibri"/>
        <family val="2"/>
        <scheme val="minor"/>
      </rPr>
      <t>R$ 250,00</t>
    </r>
  </si>
  <si>
    <t>AF nº  xxxx/2025 Qtde. DT</t>
  </si>
  <si>
    <t>AF nº 98/2025 Qtde. DT</t>
  </si>
  <si>
    <t xml:space="preserve"> AF nº 101/2025 Qtde. DT</t>
  </si>
  <si>
    <t xml:space="preserve"> AF nº  xxxx/2025 Qtde. DT</t>
  </si>
  <si>
    <t xml:space="preserve"> AF nº 102/2025 Qtde. DT</t>
  </si>
  <si>
    <t xml:space="preserve"> AF nº 103/2025 Qtde. DT</t>
  </si>
  <si>
    <t xml:space="preserve"> AF nº   104/2025 Qtde. DT</t>
  </si>
  <si>
    <t xml:space="preserve"> AF nº 105/2025 Qtde. DT</t>
  </si>
  <si>
    <t xml:space="preserve"> AF nº 109/2025 Qtde. DT</t>
  </si>
  <si>
    <t xml:space="preserve"> AF nº  645/2025 Qtde. DT</t>
  </si>
  <si>
    <t xml:space="preserve"> AF nº  734/2025 Qtde. DT</t>
  </si>
  <si>
    <t xml:space="preserve"> AF nº 900/2025 Qtde. DT</t>
  </si>
  <si>
    <t xml:space="preserve"> AF nº  939/2025 Qtde. DT</t>
  </si>
  <si>
    <t xml:space="preserve"> AF nº  940/2025 Qtde. DT</t>
  </si>
  <si>
    <t xml:space="preserve"> AF nº  941/2025 Qtde. DT</t>
  </si>
  <si>
    <t xml:space="preserve"> AF nº  942/2025 Qtde. DT</t>
  </si>
  <si>
    <t xml:space="preserve"> AF nº  1103/2025 Qtde. DT</t>
  </si>
  <si>
    <t xml:space="preserve"> AF nº  1208/2025 Qtde. DT</t>
  </si>
  <si>
    <t xml:space="preserve">AF/OS nº  390/2025 </t>
  </si>
  <si>
    <t>SAFI</t>
  </si>
  <si>
    <t>AF/OS nº  391/2025</t>
  </si>
  <si>
    <t>Will</t>
  </si>
  <si>
    <t>AF/OS nº  392/2025</t>
  </si>
  <si>
    <t>Voa</t>
  </si>
  <si>
    <t>AF/OS nº  393/2025</t>
  </si>
  <si>
    <t>Continente</t>
  </si>
  <si>
    <t>AF/OS nº 394/2025</t>
  </si>
  <si>
    <t>Videpel</t>
  </si>
  <si>
    <t>AF/OS nº  671/2025        Will</t>
  </si>
  <si>
    <t>AF/OS nº  723/2025 Videpel</t>
  </si>
  <si>
    <t>AF/OS nº  781/2025    Will</t>
  </si>
  <si>
    <t>AF/OS nº  783/2025     VOA</t>
  </si>
  <si>
    <t>AF/OS nº  786/2025     SAFI</t>
  </si>
  <si>
    <t>AF/OS nº  1182/2025 VIDEPEL</t>
  </si>
  <si>
    <t>AF/OS nº  1181/2025 GOEDERT</t>
  </si>
  <si>
    <t>AF/OS nº  1273/2025 WILL</t>
  </si>
  <si>
    <t>AF/OS nº  1274/2025 SAFI</t>
  </si>
  <si>
    <t>AF/OS nº  78/2025</t>
  </si>
  <si>
    <t>AF/OS nº  80/2025</t>
  </si>
  <si>
    <t>AF/OS nº  88/2025</t>
  </si>
  <si>
    <t xml:space="preserve">AF/OS nº  81/2025 </t>
  </si>
  <si>
    <t xml:space="preserve"> AF/OS nº  84/2025</t>
  </si>
  <si>
    <t>AF/OS nº  85/2025</t>
  </si>
  <si>
    <t>AF/OS nº  86/2025</t>
  </si>
  <si>
    <t xml:space="preserve">AF/OS nº  700/2025 </t>
  </si>
  <si>
    <t xml:space="preserve"> AF/OS nº  702/2025 </t>
  </si>
  <si>
    <t xml:space="preserve"> AF/OS nº  703/2025 </t>
  </si>
  <si>
    <t xml:space="preserve"> AF/OS nº  944/2025</t>
  </si>
  <si>
    <t>AF/OS nº  945/2025</t>
  </si>
  <si>
    <t>AF/OS nº  948/2025</t>
  </si>
  <si>
    <t>AF/OS nº  952/2025</t>
  </si>
  <si>
    <t>AF/OS nº  953/2025</t>
  </si>
  <si>
    <t xml:space="preserve">AF/OS nº  1392/2025 </t>
  </si>
  <si>
    <t xml:space="preserve"> AF/OS nº  1393/2025 </t>
  </si>
  <si>
    <t>AF/OS nº  137/2025 Qtde. DT</t>
  </si>
  <si>
    <t>AF/OS nº 138/2025 Qtde. DT</t>
  </si>
  <si>
    <t>AF/OS nº  139/2025 Qtde. DT</t>
  </si>
  <si>
    <t>AF/OS nº 258/2025 Qtde. DT</t>
  </si>
  <si>
    <t>AF/OS nº  388/2025 Qtde. DT</t>
  </si>
  <si>
    <t>AF/OS nº  961/2025 Qtde. DT</t>
  </si>
  <si>
    <t>AF/OS nº  972/2025 Qtde. DT</t>
  </si>
  <si>
    <t>AF/OS nº  980/2025 Qtde. DT</t>
  </si>
  <si>
    <t>AF/OS nº  1188/2025 Qtde. DT</t>
  </si>
  <si>
    <t>AF/OS nº  1291/2025 Qtde. DT</t>
  </si>
  <si>
    <r>
      <t xml:space="preserve">CLORO, EMBALAGEM C/05 LITROS, (hipoclorito de sódio) de 10% a 12% para limpeza de paredes, pisos, azulejos, equipamentos, lixeiras, banheiros, piscinas e telhados. Galão de 5 litros, acondicionados em caixa de papelão resistente ao empilhamento. </t>
    </r>
    <r>
      <rPr>
        <b/>
        <sz val="12"/>
        <color rgb="FFFF0000"/>
        <rFont val="Calibri"/>
        <family val="2"/>
        <scheme val="minor"/>
      </rPr>
      <t xml:space="preserve">Apresentar: AFE-Autorização de Funcionamento da Empresa </t>
    </r>
    <r>
      <rPr>
        <sz val="12"/>
        <color rgb="FFFF0000"/>
        <rFont val="Arial"/>
        <family val="2"/>
      </rPr>
      <t>e do fabricante, Registro no MS/ANVISA, conforme DECRETO Nº 79.094/77 e RDC 184/2001. Apresentar Ficha técnica do produto</t>
    </r>
  </si>
  <si>
    <t>AF/OS nº  125/2025 ALMOX</t>
  </si>
  <si>
    <t xml:space="preserve">AF/OS nº          310/2025 </t>
  </si>
  <si>
    <t xml:space="preserve"> AF/OS nº           436/2025 </t>
  </si>
  <si>
    <t xml:space="preserve"> AF/OS nº  593/2025 YNOV</t>
  </si>
  <si>
    <t>AF/OS nº  807/2025 VIDEPEL</t>
  </si>
  <si>
    <t>AF/OS nº  835/2025 Qtde. DT</t>
  </si>
  <si>
    <t>AF/OS nº  1121/2025 Qtde. DT</t>
  </si>
  <si>
    <t>AF/OS nº  1277/2025 Qtde. DT</t>
  </si>
  <si>
    <t>AF/OS nº  413/2025 Qtde. DT</t>
  </si>
  <si>
    <t>AF/OS nº  414/2025 Qtde. DT</t>
  </si>
  <si>
    <t>AF/OS nº  415/2025 Qtde. DT</t>
  </si>
  <si>
    <t>AF/OS nº  416/2025 Qtde. DT</t>
  </si>
  <si>
    <t>AF/OS nº  417/2025 Qtde. DT</t>
  </si>
  <si>
    <t>AF/OS nº  418/2025 Qtde. DT</t>
  </si>
  <si>
    <t>AF/OS nº  419/2025 Qtde. DT</t>
  </si>
  <si>
    <t>AF/OS nº  1305/2025 Qtde. DT</t>
  </si>
  <si>
    <t>AF/OS nº  1306/2025 Qtde. DT</t>
  </si>
  <si>
    <t>AF/OS nº  1307/2025 Qtde. DT</t>
  </si>
  <si>
    <t>AF/OS nº  1308/2025 Qtde. DT</t>
  </si>
  <si>
    <t>AF/OS nº  1309/2025 Qtde. DT</t>
  </si>
  <si>
    <t xml:space="preserve"> AF/OS nº  0175/2025 Qtde. DT</t>
  </si>
  <si>
    <t xml:space="preserve"> AF/OS nº  0176/2025 Qtde. DT</t>
  </si>
  <si>
    <t xml:space="preserve"> AF/OS nº  0178/2025 Qtde. DT</t>
  </si>
  <si>
    <t xml:space="preserve"> AF/OS nº  0179/2025 Qtde. DT</t>
  </si>
  <si>
    <t xml:space="preserve"> AF/OS nº  0180/2025 Qtde. DT</t>
  </si>
  <si>
    <t xml:space="preserve"> AF/OS nº  0638/2025 Qtde. DT</t>
  </si>
  <si>
    <t xml:space="preserve"> AF/OS nº  0639/2025 Qtde. DT</t>
  </si>
  <si>
    <t xml:space="preserve"> AF/OS nº  0640/2025 Qtde. DT</t>
  </si>
  <si>
    <t xml:space="preserve"> AF/OS nº  0641/2025 Qtde. DT</t>
  </si>
  <si>
    <t xml:space="preserve"> AF/OS nº  0642/2025 Qtde. DT</t>
  </si>
  <si>
    <t xml:space="preserve"> AF/OS nº  0643/2025 Qtde. DT</t>
  </si>
  <si>
    <t xml:space="preserve"> AF/OS nº  0836/2025 Qtde. DT</t>
  </si>
  <si>
    <t xml:space="preserve"> AF/OS nº  1246/2025 Qtde. DT</t>
  </si>
  <si>
    <t xml:space="preserve"> AF/OS nº  1381/2025 Qtde. DT</t>
  </si>
  <si>
    <t xml:space="preserve"> AF/OS nº  1380/2025 Qtde. DT</t>
  </si>
  <si>
    <t xml:space="preserve"> AF/OS nº  1382/2025 Qtde. DT</t>
  </si>
  <si>
    <r>
      <t xml:space="preserve">CLORO, EMBALAGEM C/05 LITROS, (hipoclorito de sódio) de 10% a 12% para limpeza de paredes, pisos, azulejos, equipamentos, lixeiras, banheiros, piscinas e telhados. Galão de 5 litros, acondicionados em caixa de papelão resistente ao empilhamento. </t>
    </r>
    <r>
      <rPr>
        <b/>
        <sz val="12"/>
        <color rgb="FFFF0000"/>
        <rFont val="Calibri"/>
        <family val="2"/>
        <scheme val="minor"/>
      </rPr>
      <t xml:space="preserve">Apresentar: AFE-Autorização de Funcionamento da Empresa </t>
    </r>
    <r>
      <rPr>
        <sz val="12"/>
        <color rgb="FFFF0000"/>
        <rFont val="Calibri"/>
        <family val="2"/>
        <scheme val="minor"/>
      </rPr>
      <t>e do fabricante, Registro no MS/ANVISA, conforme DECRETO Nº 79.094/77 e RDC 184/2001. Apresentar Ficha técnica do produto</t>
    </r>
  </si>
  <si>
    <t>AF nº  591/2025 Qtde. DT</t>
  </si>
  <si>
    <t>AF nº  620/2025 Qtde. DT</t>
  </si>
  <si>
    <t>AF nº  925/2025 Qtde. DT</t>
  </si>
  <si>
    <t>AF nº  926/2025 Qtde. DT</t>
  </si>
  <si>
    <t>AF nº  927/2025 Qtde. DT</t>
  </si>
  <si>
    <t>AF nº  1089/2025 Qtde. DT SAFI</t>
  </si>
  <si>
    <t>AF/OS nº  142/2025 Qtde. DT</t>
  </si>
  <si>
    <t>AF/OS nº 143/2025 Qtde. DT</t>
  </si>
  <si>
    <t>AF/OS nº  756/2025 Qtde. DT</t>
  </si>
  <si>
    <t>AF/OS nº  845/2025 Qtde. DT</t>
  </si>
  <si>
    <t>AF/OS nº  601/2025 WILL COMERCIAL</t>
  </si>
  <si>
    <t>AF/OS nº  653/2025 SAFI</t>
  </si>
  <si>
    <t>AF/OS nº  654/2025 CONTINENTE</t>
  </si>
  <si>
    <t>AF/OS nº 841/2025 WILL COMERCIAL</t>
  </si>
  <si>
    <t>AF/OS nº  842/2025 VOA</t>
  </si>
  <si>
    <t>AF/OS nº 1088/2025 GOEDERT</t>
  </si>
  <si>
    <t>AF/OS nº  1107/2025 Qtde. DT</t>
  </si>
  <si>
    <t>AF/OS nº  1298/2025 VOA</t>
  </si>
  <si>
    <t>AF nº 214/2025</t>
  </si>
  <si>
    <t>AF nº 215/2025</t>
  </si>
  <si>
    <t>AF/OS nº  218/2025 Qtde. DT</t>
  </si>
  <si>
    <t>AF/OS nº  224/2025 Qtde. DT</t>
  </si>
  <si>
    <t>AF/OS nº  223/2025 Qtde. DT</t>
  </si>
  <si>
    <t>AF/OS nº  222/2025 Qtde. DT</t>
  </si>
  <si>
    <t>AF/OS nº  221/2025 Qtde. DT</t>
  </si>
  <si>
    <t>AF/OS nº  220/2025 Qtde. DT</t>
  </si>
  <si>
    <t>AF/OS nº  557/2025 Qtde. DT</t>
  </si>
  <si>
    <t>AF/OS nº  559/2025 Qtde. DT</t>
  </si>
  <si>
    <t>AF/OS nº  561/2025 Qtde. DT</t>
  </si>
  <si>
    <t>AF/OS nº  560/2025 Qtde. DT</t>
  </si>
  <si>
    <t>AF/OS nº  571/2025 Qtde. DT</t>
  </si>
  <si>
    <t>AF/OS nº  840/2025 Qtde. DT</t>
  </si>
  <si>
    <t>AF/OS nº  851/2025 Qtde. DT</t>
  </si>
  <si>
    <t>AF/OS nº  8552025 Qtde. DT</t>
  </si>
  <si>
    <t>AF/OS nº  906/2025 Qtde. DT</t>
  </si>
  <si>
    <t>AF/OS nº  11442025 Qtde. DT</t>
  </si>
  <si>
    <t>AF/OS nº  1149/2025 Qtde. DT</t>
  </si>
  <si>
    <t>AF/OS nº  11502025 Qtde. DT</t>
  </si>
  <si>
    <t>AF/OS nº  1148/2025 Qtde. DT</t>
  </si>
  <si>
    <t>AF/OS nº  1172/2025 Qtde. DT</t>
  </si>
  <si>
    <t>AF/OS nº  1328/2025 Qtde. DT</t>
  </si>
  <si>
    <t>AF/OS nº  1331/2025 Qtde. DT</t>
  </si>
  <si>
    <t>AF/OS nº  1330/2025 Qtde. DT</t>
  </si>
  <si>
    <t>AF/OS nº  1387/2025 Qtde. DT</t>
  </si>
  <si>
    <t>AF/OS nº  0509/2025 Qtde. DT</t>
  </si>
  <si>
    <t>AF/OS nº  0514/2025 Qtde. DT</t>
  </si>
  <si>
    <t>AF/OS nº  0523/2025 Qtde. DT</t>
  </si>
  <si>
    <t>AF/OS nº  0529/2025 Qtde. DT</t>
  </si>
  <si>
    <t>AF/OS nº  0995/2025 Qtde. DT</t>
  </si>
  <si>
    <t>AF/OS nº  1006/2025 Qtde. DT</t>
  </si>
  <si>
    <t>AF/OS nº  1009/2025 Qtde. DT</t>
  </si>
  <si>
    <t>..../..../.......</t>
  </si>
  <si>
    <t>AF/OS nº  110/2025 Qtde. DT</t>
  </si>
  <si>
    <t>AF/OS nº  277/2025 Qtde. DT</t>
  </si>
  <si>
    <t>AF/OS nº  371/2025 Qtde. DT</t>
  </si>
  <si>
    <t>AF/OS nº  406/2025 Qtde. DT</t>
  </si>
  <si>
    <t>AF/OS nº  407/2025 Qtde. DT</t>
  </si>
  <si>
    <t>AF/OS nº  707/2025 Qtde. DT</t>
  </si>
  <si>
    <t>AF/OS nº  716/2025 Qtde. DT</t>
  </si>
  <si>
    <t>AF/OS nº  1061/2025 Qtde. DT</t>
  </si>
  <si>
    <t>AF/OS nº  1118/2025 Qtde. DT</t>
  </si>
  <si>
    <t>AF/OS nº  1366/2025 Qtde. DT</t>
  </si>
  <si>
    <t>AF/OS nº  1367/2025 Qtde. DT</t>
  </si>
  <si>
    <t>CANCELADO CONFORME 1º TERMO ADITIVO</t>
  </si>
  <si>
    <t>CONTROLE DO GESTOR (REITORIA) - (atualizado em 11/08/2025)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</si>
</sst>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8" formatCode="&quot;R$&quot;\ #,##0.00;[Red]\-&quot;R$&quot;\ #,##0.00"/>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_-&quot;R$ &quot;* #,##0.00_-;&quot;-R$ &quot;* #,##0.00_-;_-&quot;R$ &quot;* \-??_-;_-@_-"/>
    <numFmt numFmtId="170" formatCode="_-* #,##0.00&quot; €&quot;_-;\-* #,##0.00&quot; €&quot;_-;_-* \-??&quot; €&quot;_-;_-@_-"/>
    <numFmt numFmtId="171" formatCode="_-* #,##0.00_-;\-* #,##0.00_-;_-* \-??_-;_-@_-"/>
    <numFmt numFmtId="172" formatCode="00"/>
    <numFmt numFmtId="173" formatCode="0.0000000%"/>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b/>
      <sz val="11"/>
      <color theme="1"/>
      <name val="Calibri"/>
      <family val="2"/>
      <scheme val="minor"/>
    </font>
    <font>
      <sz val="20"/>
      <name val="Calibri"/>
      <family val="2"/>
      <scheme val="minor"/>
    </font>
    <font>
      <sz val="8"/>
      <name val="Calibri"/>
      <family val="2"/>
      <scheme val="minor"/>
    </font>
    <font>
      <sz val="10"/>
      <name val="Arial"/>
      <family val="2"/>
      <charset val="1"/>
    </font>
    <font>
      <b/>
      <sz val="18"/>
      <color rgb="FF003366"/>
      <name val="Cambria"/>
      <family val="2"/>
      <charset val="1"/>
    </font>
    <font>
      <b/>
      <sz val="11"/>
      <name val="Calibri"/>
      <family val="2"/>
      <scheme val="minor"/>
    </font>
    <font>
      <sz val="12"/>
      <name val="Calibri"/>
      <family val="2"/>
    </font>
    <font>
      <sz val="11"/>
      <name val="Calibri"/>
      <family val="2"/>
    </font>
    <font>
      <sz val="11"/>
      <name val="Arial"/>
      <family val="2"/>
    </font>
    <font>
      <sz val="9"/>
      <color indexed="81"/>
      <name val="Segoe UI"/>
      <family val="2"/>
    </font>
    <font>
      <b/>
      <sz val="9"/>
      <color indexed="81"/>
      <name val="Segoe UI"/>
      <family val="2"/>
    </font>
    <font>
      <b/>
      <sz val="12"/>
      <name val="Calibri"/>
      <family val="2"/>
      <scheme val="minor"/>
    </font>
    <font>
      <b/>
      <sz val="10"/>
      <name val="Arial"/>
      <family val="2"/>
    </font>
    <font>
      <u/>
      <sz val="9"/>
      <color indexed="81"/>
      <name val="Segoe UI"/>
      <family val="2"/>
    </font>
    <font>
      <sz val="10"/>
      <name val="Arial"/>
      <family val="2"/>
    </font>
    <font>
      <sz val="14"/>
      <name val="Calibri"/>
      <family val="2"/>
      <scheme val="minor"/>
    </font>
    <font>
      <sz val="16"/>
      <name val="Calibri"/>
      <family val="2"/>
      <scheme val="minor"/>
    </font>
    <font>
      <b/>
      <sz val="14"/>
      <name val="Calibri"/>
      <family val="2"/>
      <scheme val="minor"/>
    </font>
    <font>
      <b/>
      <sz val="16"/>
      <name val="Calibri"/>
      <family val="2"/>
      <scheme val="minor"/>
    </font>
    <font>
      <u/>
      <sz val="11"/>
      <name val="Calibri"/>
      <family val="2"/>
      <scheme val="minor"/>
    </font>
    <font>
      <sz val="8"/>
      <name val="Arial"/>
      <family val="2"/>
    </font>
    <font>
      <u/>
      <sz val="16"/>
      <name val="Calibri"/>
      <family val="2"/>
      <scheme val="minor"/>
    </font>
    <font>
      <u/>
      <sz val="16"/>
      <color rgb="FFFF0000"/>
      <name val="Calibri"/>
      <family val="2"/>
      <scheme val="minor"/>
    </font>
    <font>
      <b/>
      <sz val="10"/>
      <color rgb="FFFF0000"/>
      <name val="Arial"/>
      <family val="2"/>
    </font>
    <font>
      <sz val="10"/>
      <color theme="1"/>
      <name val="Arial"/>
      <family val="2"/>
    </font>
    <font>
      <sz val="10"/>
      <color theme="1"/>
      <name val="Arial"/>
      <family val="2"/>
    </font>
    <font>
      <b/>
      <sz val="10"/>
      <color theme="1"/>
      <name val="Arial"/>
      <family val="2"/>
    </font>
    <font>
      <b/>
      <sz val="20"/>
      <color theme="0"/>
      <name val="Arial"/>
      <family val="2"/>
    </font>
    <font>
      <b/>
      <sz val="18"/>
      <color theme="0"/>
      <name val="Arial"/>
      <family val="2"/>
    </font>
    <font>
      <b/>
      <sz val="12"/>
      <color theme="1"/>
      <name val="Calibri"/>
      <family val="2"/>
      <scheme val="minor"/>
    </font>
    <font>
      <sz val="12"/>
      <name val="Arial"/>
      <family val="2"/>
    </font>
    <font>
      <b/>
      <sz val="10"/>
      <color theme="1"/>
      <name val="Calibri"/>
      <family val="2"/>
      <scheme val="minor"/>
    </font>
    <font>
      <sz val="10"/>
      <name val="Calibri"/>
      <family val="2"/>
      <scheme val="minor"/>
    </font>
    <font>
      <b/>
      <sz val="10"/>
      <name val="Calibri"/>
      <family val="2"/>
      <scheme val="minor"/>
    </font>
    <font>
      <strike/>
      <sz val="12"/>
      <name val="Calibri"/>
      <family val="2"/>
      <scheme val="minor"/>
    </font>
    <font>
      <sz val="10"/>
      <color indexed="81"/>
      <name val="Segoe UI"/>
      <family val="2"/>
    </font>
    <font>
      <b/>
      <sz val="10"/>
      <color indexed="81"/>
      <name val="Segoe UI"/>
      <family val="2"/>
    </font>
    <font>
      <b/>
      <sz val="11"/>
      <name val="Calibri"/>
      <family val="2"/>
    </font>
    <font>
      <b/>
      <sz val="11"/>
      <color rgb="FF000000"/>
      <name val="Calibri"/>
      <family val="2"/>
    </font>
    <font>
      <sz val="11"/>
      <color rgb="FF000000"/>
      <name val="Calibri"/>
      <family val="2"/>
    </font>
    <font>
      <sz val="12"/>
      <color rgb="FFFF0000"/>
      <name val="Calibri"/>
      <family val="2"/>
    </font>
    <font>
      <sz val="12"/>
      <color rgb="FFFF0000"/>
      <name val="Arial"/>
      <family val="2"/>
    </font>
    <font>
      <b/>
      <sz val="12"/>
      <color rgb="FFFF0000"/>
      <name val="Calibri"/>
      <family val="2"/>
      <scheme val="minor"/>
    </font>
    <font>
      <sz val="10"/>
      <color rgb="FFFF0000"/>
      <name val="Arial"/>
      <family val="2"/>
    </font>
    <font>
      <sz val="12"/>
      <color rgb="FFFF0000"/>
      <name val="Calibri"/>
      <family val="2"/>
      <scheme val="minor"/>
    </font>
    <font>
      <sz val="11"/>
      <color rgb="FFFF0000"/>
      <name val="Calibri"/>
      <family val="2"/>
    </font>
    <font>
      <sz val="11"/>
      <color rgb="FFFF0000"/>
      <name val="Calibri"/>
      <family val="2"/>
      <scheme val="minor"/>
    </font>
  </fonts>
  <fills count="42">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rgb="FFFFFF00"/>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rgb="FFFFC000"/>
        <bgColor indexed="64"/>
      </patternFill>
    </fill>
    <fill>
      <patternFill patternType="solid">
        <fgColor rgb="FF95B3D7"/>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3" tint="0.59999389629810485"/>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rgb="FF00B050"/>
        <bgColor indexed="10"/>
      </patternFill>
    </fill>
    <fill>
      <patternFill patternType="solid">
        <fgColor theme="3"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5" tint="0.39997558519241921"/>
        <bgColor indexed="10"/>
      </patternFill>
    </fill>
    <fill>
      <patternFill patternType="solid">
        <fgColor rgb="FFFD8DD5"/>
        <bgColor indexed="64"/>
      </patternFill>
    </fill>
    <fill>
      <patternFill patternType="solid">
        <fgColor rgb="FFFFFF00"/>
        <bgColor indexed="26"/>
      </patternFill>
    </fill>
    <fill>
      <patternFill patternType="solid">
        <fgColor rgb="FFFFFF00"/>
        <bgColor rgb="FFFFFFCC"/>
      </patternFill>
    </fill>
    <fill>
      <patternFill patternType="solid">
        <fgColor rgb="FFCCFFFF"/>
        <bgColor rgb="FF000000"/>
      </patternFill>
    </fill>
    <fill>
      <patternFill patternType="solid">
        <fgColor rgb="FFFFFF00"/>
        <bgColor rgb="FFFFFF00"/>
      </patternFill>
    </fill>
    <fill>
      <patternFill patternType="solid">
        <fgColor rgb="FFFFFF00"/>
        <bgColor rgb="FF000000"/>
      </patternFill>
    </fill>
    <fill>
      <patternFill patternType="solid">
        <fgColor theme="0"/>
        <bgColor rgb="FFFFFF00"/>
      </patternFill>
    </fill>
    <fill>
      <patternFill patternType="solid">
        <fgColor theme="0"/>
        <bgColor rgb="FF000000"/>
      </patternFill>
    </fill>
    <fill>
      <patternFill patternType="solid">
        <fgColor rgb="FFCCFFFF"/>
        <bgColor indexed="64"/>
      </patternFill>
    </fill>
    <fill>
      <patternFill patternType="solid">
        <fgColor rgb="FFFF0000"/>
        <bgColor rgb="FF000000"/>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theme="4" tint="0.39997558519241921"/>
      </left>
      <right/>
      <top style="thin">
        <color theme="4" tint="0.39997558519241921"/>
      </top>
      <bottom/>
      <diagonal/>
    </border>
    <border>
      <left style="thin">
        <color theme="4" tint="0.39997558519241921"/>
      </left>
      <right style="thin">
        <color theme="4" tint="0.39997558519241921"/>
      </right>
      <top style="thin">
        <color theme="4" tint="0.39997558519241921"/>
      </top>
      <bottom/>
      <diagonal/>
    </border>
    <border>
      <left/>
      <right/>
      <top style="thin">
        <color theme="4" tint="0.39997558519241921"/>
      </top>
      <bottom/>
      <diagonal/>
    </border>
    <border>
      <left style="thin">
        <color indexed="64"/>
      </left>
      <right/>
      <top style="thin">
        <color auto="1"/>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s>
  <cellStyleXfs count="107">
    <xf numFmtId="0" fontId="0" fillId="0" borderId="0"/>
    <xf numFmtId="0" fontId="7" fillId="0" borderId="0"/>
    <xf numFmtId="164" fontId="7" fillId="0" borderId="0" applyFill="0" applyBorder="0" applyAlignment="0" applyProtection="0"/>
    <xf numFmtId="165" fontId="7" fillId="0" borderId="0" applyFill="0" applyBorder="0" applyAlignment="0" applyProtection="0"/>
    <xf numFmtId="0" fontId="8" fillId="0" borderId="0" applyNumberFormat="0" applyFill="0" applyBorder="0" applyAlignment="0" applyProtection="0"/>
    <xf numFmtId="44" fontId="10" fillId="0" borderId="0" applyFont="0" applyFill="0" applyBorder="0" applyAlignment="0" applyProtection="0"/>
    <xf numFmtId="167" fontId="10"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167"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169" fontId="7" fillId="0" borderId="0" applyBorder="0" applyProtection="0"/>
    <xf numFmtId="169" fontId="7" fillId="0" borderId="0" applyBorder="0" applyProtection="0"/>
    <xf numFmtId="170" fontId="7" fillId="0" borderId="0" applyBorder="0" applyProtection="0"/>
    <xf numFmtId="170" fontId="7" fillId="0" borderId="0" applyBorder="0" applyProtection="0"/>
    <xf numFmtId="169" fontId="7" fillId="0" borderId="0" applyBorder="0" applyProtection="0"/>
    <xf numFmtId="0" fontId="15" fillId="0" borderId="0"/>
    <xf numFmtId="9" fontId="7" fillId="0" borderId="0" applyBorder="0" applyProtection="0"/>
    <xf numFmtId="165" fontId="15" fillId="0" borderId="0" applyBorder="0" applyProtection="0"/>
    <xf numFmtId="171" fontId="15" fillId="0" borderId="0" applyBorder="0" applyProtection="0"/>
    <xf numFmtId="171" fontId="15" fillId="0" borderId="0" applyBorder="0" applyProtection="0"/>
    <xf numFmtId="171" fontId="15" fillId="0" borderId="0" applyBorder="0" applyProtection="0"/>
    <xf numFmtId="171" fontId="15" fillId="0" borderId="0" applyBorder="0" applyProtection="0"/>
    <xf numFmtId="165" fontId="15" fillId="0" borderId="0" applyBorder="0" applyProtection="0"/>
    <xf numFmtId="0" fontId="16" fillId="0" borderId="0" applyBorder="0" applyProtection="0"/>
    <xf numFmtId="44" fontId="7" fillId="0" borderId="0" applyFont="0" applyFill="0" applyBorder="0" applyAlignment="0" applyProtection="0"/>
    <xf numFmtId="44" fontId="5"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xf numFmtId="9" fontId="26" fillId="0" borderId="0" applyFont="0" applyFill="0" applyBorder="0" applyAlignment="0" applyProtection="0"/>
  </cellStyleXfs>
  <cellXfs count="363">
    <xf numFmtId="0" fontId="0" fillId="0" borderId="0" xfId="0"/>
    <xf numFmtId="0" fontId="9" fillId="0" borderId="0" xfId="1" applyFont="1" applyFill="1" applyAlignment="1">
      <alignment horizontal="center" vertical="center" wrapText="1"/>
    </xf>
    <xf numFmtId="0" fontId="9" fillId="0" borderId="0" xfId="1" applyFont="1" applyAlignment="1">
      <alignment wrapText="1"/>
    </xf>
    <xf numFmtId="0" fontId="9" fillId="0" borderId="0" xfId="1" applyFont="1" applyFill="1" applyAlignment="1">
      <alignment vertical="center" wrapText="1"/>
    </xf>
    <xf numFmtId="0" fontId="9" fillId="0" borderId="0" xfId="1" applyFont="1" applyFill="1" applyAlignment="1" applyProtection="1">
      <alignment wrapText="1"/>
      <protection locked="0"/>
    </xf>
    <xf numFmtId="3" fontId="9" fillId="0" borderId="0" xfId="1" applyNumberFormat="1" applyFont="1" applyAlignment="1" applyProtection="1">
      <alignment wrapText="1"/>
      <protection locked="0"/>
    </xf>
    <xf numFmtId="0" fontId="9" fillId="0" borderId="0" xfId="1" applyFont="1" applyAlignment="1" applyProtection="1">
      <alignment wrapText="1"/>
      <protection locked="0"/>
    </xf>
    <xf numFmtId="44" fontId="9" fillId="7" borderId="1" xfId="1" applyNumberFormat="1" applyFont="1" applyFill="1" applyBorder="1" applyAlignment="1">
      <alignment vertical="center" wrapText="1"/>
    </xf>
    <xf numFmtId="0" fontId="9" fillId="6" borderId="1" xfId="0" applyFont="1" applyFill="1" applyBorder="1" applyAlignment="1">
      <alignment horizontal="center" vertical="center" wrapText="1"/>
    </xf>
    <xf numFmtId="44" fontId="9" fillId="7" borderId="1" xfId="1" applyNumberFormat="1" applyFont="1" applyFill="1" applyBorder="1" applyAlignment="1">
      <alignment horizontal="center" vertical="center" wrapText="1"/>
    </xf>
    <xf numFmtId="0" fontId="9" fillId="2" borderId="1" xfId="1" applyFont="1" applyFill="1" applyBorder="1" applyAlignment="1" applyProtection="1">
      <alignment horizontal="center" vertical="center" wrapText="1"/>
      <protection locked="0"/>
    </xf>
    <xf numFmtId="0" fontId="9" fillId="2" borderId="1" xfId="1" applyFont="1" applyFill="1" applyBorder="1" applyAlignment="1" applyProtection="1">
      <alignment horizontal="center" vertical="center" wrapText="1"/>
    </xf>
    <xf numFmtId="166" fontId="9" fillId="2" borderId="1" xfId="1" applyNumberFormat="1" applyFont="1" applyFill="1" applyBorder="1" applyAlignment="1">
      <alignment horizontal="center" vertical="center" wrapText="1"/>
    </xf>
    <xf numFmtId="166" fontId="9" fillId="4" borderId="1" xfId="0" applyNumberFormat="1" applyFont="1" applyFill="1" applyBorder="1" applyAlignment="1">
      <alignment horizontal="center" vertical="center" wrapText="1"/>
    </xf>
    <xf numFmtId="3" fontId="9" fillId="3" borderId="1" xfId="1" applyNumberFormat="1" applyFont="1" applyFill="1" applyBorder="1" applyAlignment="1" applyProtection="1">
      <alignment horizontal="center" vertical="center" wrapText="1"/>
      <protection locked="0"/>
    </xf>
    <xf numFmtId="4" fontId="9" fillId="0" borderId="0" xfId="1" applyNumberFormat="1" applyFont="1" applyFill="1" applyAlignment="1">
      <alignment horizontal="center" vertical="center" wrapText="1"/>
    </xf>
    <xf numFmtId="166" fontId="9" fillId="0" borderId="0" xfId="0" applyNumberFormat="1" applyFont="1" applyFill="1" applyAlignment="1">
      <alignment horizontal="center" vertical="center" wrapText="1"/>
    </xf>
    <xf numFmtId="44" fontId="9" fillId="0" borderId="0" xfId="5" applyFont="1" applyFill="1" applyAlignment="1">
      <alignment horizontal="center" vertical="center" wrapText="1"/>
    </xf>
    <xf numFmtId="168" fontId="9" fillId="2" borderId="1" xfId="3" applyNumberFormat="1" applyFont="1" applyFill="1" applyBorder="1" applyAlignment="1" applyProtection="1">
      <alignment horizontal="center" vertical="center" wrapText="1"/>
    </xf>
    <xf numFmtId="0" fontId="13" fillId="0" borderId="0" xfId="1" applyFont="1" applyFill="1" applyAlignment="1">
      <alignment horizontal="center" vertical="center" wrapText="1"/>
    </xf>
    <xf numFmtId="0" fontId="12" fillId="8" borderId="1" xfId="0" applyFont="1" applyFill="1" applyBorder="1" applyAlignment="1">
      <alignment horizontal="center" vertical="center"/>
    </xf>
    <xf numFmtId="0" fontId="12" fillId="8" borderId="1" xfId="0" applyFont="1" applyFill="1" applyBorder="1" applyAlignment="1">
      <alignment horizontal="center" vertical="center" wrapText="1"/>
    </xf>
    <xf numFmtId="0" fontId="9" fillId="8" borderId="0" xfId="1" applyFont="1" applyFill="1" applyAlignment="1">
      <alignment horizontal="center" vertical="center" wrapText="1"/>
    </xf>
    <xf numFmtId="0" fontId="14" fillId="0" borderId="0" xfId="1" applyFont="1" applyFill="1" applyAlignment="1">
      <alignment horizontal="center" vertical="center"/>
    </xf>
    <xf numFmtId="0" fontId="14" fillId="0" borderId="0" xfId="1" applyFont="1" applyFill="1" applyAlignment="1">
      <alignment horizontal="center" vertical="center" wrapText="1"/>
    </xf>
    <xf numFmtId="166" fontId="9" fillId="8" borderId="1" xfId="1" applyNumberFormat="1" applyFont="1" applyFill="1" applyBorder="1" applyAlignment="1">
      <alignment horizontal="center" vertical="center" wrapText="1"/>
    </xf>
    <xf numFmtId="0" fontId="9" fillId="8" borderId="1" xfId="1" applyFont="1" applyFill="1" applyBorder="1" applyAlignment="1" applyProtection="1">
      <alignment horizontal="center" vertical="center" wrapText="1"/>
      <protection locked="0"/>
    </xf>
    <xf numFmtId="0" fontId="9" fillId="2" borderId="1" xfId="1" applyNumberFormat="1" applyFont="1" applyFill="1" applyBorder="1" applyAlignment="1" applyProtection="1">
      <alignment horizontal="center" vertical="center" wrapText="1"/>
      <protection locked="0"/>
    </xf>
    <xf numFmtId="3" fontId="9" fillId="0" borderId="1" xfId="1" applyNumberFormat="1" applyFont="1" applyFill="1" applyBorder="1" applyAlignment="1" applyProtection="1">
      <alignment horizontal="center" vertical="center" wrapText="1"/>
      <protection locked="0"/>
    </xf>
    <xf numFmtId="0" fontId="9" fillId="0" borderId="1" xfId="1" applyFont="1" applyBorder="1" applyAlignment="1">
      <alignment wrapText="1"/>
    </xf>
    <xf numFmtId="168" fontId="9" fillId="0" borderId="1" xfId="1" applyNumberFormat="1" applyFont="1" applyBorder="1" applyAlignment="1">
      <alignment wrapText="1"/>
    </xf>
    <xf numFmtId="0" fontId="9" fillId="0" borderId="1" xfId="1" applyFont="1" applyFill="1" applyBorder="1" applyAlignment="1">
      <alignment horizontal="center" wrapText="1"/>
    </xf>
    <xf numFmtId="3" fontId="9" fillId="0" borderId="1" xfId="1" applyNumberFormat="1" applyFont="1" applyBorder="1" applyAlignment="1" applyProtection="1">
      <alignment horizontal="center" vertical="center" wrapText="1"/>
      <protection locked="0"/>
    </xf>
    <xf numFmtId="14" fontId="9" fillId="2" borderId="12" xfId="1" applyNumberFormat="1" applyFont="1" applyFill="1" applyBorder="1" applyAlignment="1" applyProtection="1">
      <alignment horizontal="center" vertical="center" wrapText="1"/>
      <protection locked="0"/>
    </xf>
    <xf numFmtId="0" fontId="9" fillId="11" borderId="12" xfId="1" applyFont="1" applyFill="1" applyBorder="1" applyAlignment="1">
      <alignment horizontal="center" vertical="center" wrapText="1"/>
    </xf>
    <xf numFmtId="0" fontId="0" fillId="0" borderId="12" xfId="0" applyBorder="1" applyAlignment="1">
      <alignment horizontal="center" vertical="center"/>
    </xf>
    <xf numFmtId="168" fontId="9" fillId="2" borderId="4" xfId="3" applyNumberFormat="1" applyFont="1" applyFill="1" applyBorder="1" applyAlignment="1" applyProtection="1">
      <alignment horizontal="center" vertical="center" wrapText="1"/>
    </xf>
    <xf numFmtId="0" fontId="9" fillId="11" borderId="4" xfId="1" applyFont="1" applyFill="1" applyBorder="1" applyAlignment="1">
      <alignment horizontal="center" vertical="center" wrapText="1"/>
    </xf>
    <xf numFmtId="0" fontId="35" fillId="0" borderId="12" xfId="0" applyFont="1" applyBorder="1" applyAlignment="1">
      <alignment horizontal="center" vertical="center"/>
    </xf>
    <xf numFmtId="0" fontId="12" fillId="8" borderId="12" xfId="0" applyFont="1" applyFill="1" applyBorder="1" applyAlignment="1">
      <alignment horizontal="center" vertical="center" wrapText="1"/>
    </xf>
    <xf numFmtId="0" fontId="9" fillId="0" borderId="0" xfId="0" applyFont="1" applyFill="1" applyBorder="1" applyAlignment="1">
      <alignment horizontal="center" vertical="center" wrapText="1"/>
    </xf>
    <xf numFmtId="166" fontId="9" fillId="0" borderId="0" xfId="0" applyNumberFormat="1" applyFont="1" applyFill="1" applyBorder="1" applyAlignment="1">
      <alignment horizontal="center" vertical="center" wrapText="1"/>
    </xf>
    <xf numFmtId="3" fontId="9" fillId="0" borderId="0" xfId="1" applyNumberFormat="1" applyFont="1" applyFill="1" applyBorder="1" applyAlignment="1" applyProtection="1">
      <alignment wrapText="1"/>
      <protection locked="0"/>
    </xf>
    <xf numFmtId="0" fontId="9" fillId="0" borderId="0" xfId="1" applyFont="1" applyFill="1" applyBorder="1" applyAlignment="1">
      <alignment wrapText="1"/>
    </xf>
    <xf numFmtId="44" fontId="9" fillId="7" borderId="12" xfId="1" applyNumberFormat="1" applyFont="1" applyFill="1" applyBorder="1" applyAlignment="1">
      <alignment horizontal="center" vertical="center" wrapText="1"/>
    </xf>
    <xf numFmtId="3" fontId="9" fillId="12" borderId="12" xfId="0" applyNumberFormat="1" applyFont="1" applyFill="1" applyBorder="1" applyAlignment="1">
      <alignment horizontal="center" vertical="center" wrapText="1"/>
    </xf>
    <xf numFmtId="166" fontId="9" fillId="2" borderId="12" xfId="1" applyNumberFormat="1" applyFont="1" applyFill="1" applyBorder="1" applyAlignment="1">
      <alignment horizontal="center" vertical="center" wrapText="1"/>
    </xf>
    <xf numFmtId="168" fontId="9" fillId="2" borderId="12" xfId="3" applyNumberFormat="1" applyFont="1" applyFill="1" applyBorder="1" applyAlignment="1" applyProtection="1">
      <alignment horizontal="center" vertical="center" wrapText="1"/>
    </xf>
    <xf numFmtId="0" fontId="9" fillId="11" borderId="3" xfId="1" applyFont="1" applyFill="1" applyBorder="1" applyAlignment="1">
      <alignment horizontal="center" vertical="center" wrapText="1"/>
    </xf>
    <xf numFmtId="0" fontId="9" fillId="11" borderId="9" xfId="1" applyFont="1" applyFill="1" applyBorder="1" applyAlignment="1">
      <alignment horizontal="center" vertical="center" wrapText="1"/>
    </xf>
    <xf numFmtId="0" fontId="9" fillId="0" borderId="0" xfId="1" applyFont="1" applyFill="1" applyBorder="1" applyAlignment="1">
      <alignment horizontal="center" vertical="center" wrapText="1"/>
    </xf>
    <xf numFmtId="9" fontId="9" fillId="0" borderId="0" xfId="13" applyFont="1" applyFill="1" applyBorder="1" applyAlignment="1">
      <alignment horizontal="center" vertical="center" wrapText="1"/>
    </xf>
    <xf numFmtId="44" fontId="9" fillId="0" borderId="0" xfId="1" applyNumberFormat="1" applyFont="1" applyFill="1" applyBorder="1" applyAlignment="1">
      <alignment horizontal="center" vertical="center" wrapText="1"/>
    </xf>
    <xf numFmtId="173" fontId="9" fillId="0" borderId="0" xfId="13" applyNumberFormat="1" applyFont="1" applyFill="1" applyBorder="1" applyAlignment="1">
      <alignment horizontal="center" vertical="center" wrapText="1"/>
    </xf>
    <xf numFmtId="3" fontId="9" fillId="15" borderId="12" xfId="0" applyNumberFormat="1" applyFont="1" applyFill="1" applyBorder="1" applyAlignment="1">
      <alignment horizontal="center" vertical="center" wrapText="1"/>
    </xf>
    <xf numFmtId="3" fontId="9" fillId="17" borderId="12" xfId="0" applyNumberFormat="1" applyFont="1" applyFill="1" applyBorder="1" applyAlignment="1">
      <alignment horizontal="center" vertical="center" wrapText="1"/>
    </xf>
    <xf numFmtId="0" fontId="0" fillId="18" borderId="0" xfId="0" applyFill="1"/>
    <xf numFmtId="0" fontId="0" fillId="19" borderId="0" xfId="0" applyFill="1"/>
    <xf numFmtId="0" fontId="0" fillId="20" borderId="0" xfId="0" applyFill="1"/>
    <xf numFmtId="0" fontId="0" fillId="9" borderId="0" xfId="0" applyFill="1"/>
    <xf numFmtId="0" fontId="38" fillId="22" borderId="21" xfId="0" applyFont="1" applyFill="1" applyBorder="1"/>
    <xf numFmtId="0" fontId="38" fillId="18" borderId="21" xfId="0" applyFont="1" applyFill="1" applyBorder="1"/>
    <xf numFmtId="0" fontId="38" fillId="19" borderId="21" xfId="0" applyFont="1" applyFill="1" applyBorder="1" applyAlignment="1">
      <alignment horizontal="center"/>
    </xf>
    <xf numFmtId="0" fontId="38" fillId="20" borderId="21" xfId="0" applyFont="1" applyFill="1" applyBorder="1" applyAlignment="1">
      <alignment horizontal="center"/>
    </xf>
    <xf numFmtId="10" fontId="36" fillId="18" borderId="21" xfId="106" applyNumberFormat="1" applyFont="1" applyFill="1" applyBorder="1"/>
    <xf numFmtId="9" fontId="36" fillId="18" borderId="21" xfId="106" applyNumberFormat="1" applyFont="1" applyFill="1" applyBorder="1"/>
    <xf numFmtId="3" fontId="36" fillId="19" borderId="21" xfId="0" applyNumberFormat="1" applyFont="1" applyFill="1" applyBorder="1"/>
    <xf numFmtId="0" fontId="36" fillId="20" borderId="21" xfId="0" applyFont="1" applyFill="1" applyBorder="1"/>
    <xf numFmtId="0" fontId="38" fillId="22" borderId="23" xfId="0" applyFont="1" applyFill="1" applyBorder="1"/>
    <xf numFmtId="0" fontId="36" fillId="21" borderId="23" xfId="0" applyFont="1" applyFill="1" applyBorder="1"/>
    <xf numFmtId="0" fontId="36" fillId="22" borderId="23" xfId="0" applyFont="1" applyFill="1" applyBorder="1"/>
    <xf numFmtId="0" fontId="0" fillId="9" borderId="0" xfId="0" applyFill="1" applyAlignment="1"/>
    <xf numFmtId="0" fontId="24" fillId="17" borderId="0" xfId="0" applyFont="1" applyFill="1" applyAlignment="1">
      <alignment horizontal="center"/>
    </xf>
    <xf numFmtId="0" fontId="38" fillId="14" borderId="21" xfId="0" applyFont="1" applyFill="1" applyBorder="1" applyAlignment="1">
      <alignment horizontal="center"/>
    </xf>
    <xf numFmtId="0" fontId="38" fillId="14" borderId="22" xfId="0" applyFont="1" applyFill="1" applyBorder="1" applyAlignment="1">
      <alignment horizontal="center"/>
    </xf>
    <xf numFmtId="10" fontId="36" fillId="21" borderId="21" xfId="106" applyNumberFormat="1" applyFont="1" applyFill="1" applyBorder="1"/>
    <xf numFmtId="3" fontId="37" fillId="14" borderId="21" xfId="0" applyNumberFormat="1" applyFont="1" applyFill="1" applyBorder="1"/>
    <xf numFmtId="3" fontId="37" fillId="14" borderId="22" xfId="0" applyNumberFormat="1" applyFont="1" applyFill="1" applyBorder="1"/>
    <xf numFmtId="10" fontId="36" fillId="22" borderId="21" xfId="106" applyNumberFormat="1" applyFont="1" applyFill="1" applyBorder="1"/>
    <xf numFmtId="10" fontId="0" fillId="17" borderId="0" xfId="106" applyNumberFormat="1" applyFont="1" applyFill="1"/>
    <xf numFmtId="0" fontId="9" fillId="2" borderId="12" xfId="1" applyFont="1" applyFill="1" applyBorder="1" applyAlignment="1" applyProtection="1">
      <alignment horizontal="center" vertical="center" wrapText="1"/>
    </xf>
    <xf numFmtId="1" fontId="9" fillId="0" borderId="1" xfId="1" applyNumberFormat="1" applyFont="1" applyFill="1" applyBorder="1" applyAlignment="1" applyProtection="1">
      <alignment horizontal="center" vertical="center" wrapText="1"/>
      <protection locked="0"/>
    </xf>
    <xf numFmtId="0" fontId="9" fillId="7" borderId="1" xfId="0" applyNumberFormat="1" applyFont="1" applyFill="1" applyBorder="1" applyAlignment="1">
      <alignment horizontal="left" vertical="center" wrapText="1"/>
    </xf>
    <xf numFmtId="44" fontId="9" fillId="0" borderId="0" xfId="5" applyFont="1" applyFill="1" applyAlignment="1" applyProtection="1">
      <alignment wrapText="1"/>
      <protection locked="0"/>
    </xf>
    <xf numFmtId="44" fontId="9" fillId="0" borderId="0" xfId="1" applyNumberFormat="1" applyFont="1" applyAlignment="1">
      <alignment wrapText="1"/>
    </xf>
    <xf numFmtId="1" fontId="9" fillId="17" borderId="4" xfId="0" applyNumberFormat="1" applyFont="1" applyFill="1" applyBorder="1" applyAlignment="1">
      <alignment horizontal="center" vertical="center" wrapText="1"/>
    </xf>
    <xf numFmtId="3" fontId="9" fillId="25" borderId="4" xfId="0" applyNumberFormat="1" applyFont="1" applyFill="1" applyBorder="1" applyAlignment="1">
      <alignment horizontal="center" vertical="center" wrapText="1"/>
    </xf>
    <xf numFmtId="3" fontId="9" fillId="26" borderId="4" xfId="1" applyNumberFormat="1" applyFont="1" applyFill="1" applyBorder="1" applyAlignment="1" applyProtection="1">
      <alignment horizontal="center" vertical="center" wrapText="1"/>
      <protection locked="0"/>
    </xf>
    <xf numFmtId="172" fontId="18" fillId="9" borderId="7" xfId="0" applyNumberFormat="1" applyFont="1" applyFill="1" applyBorder="1" applyAlignment="1">
      <alignment horizontal="center" vertical="center"/>
    </xf>
    <xf numFmtId="172" fontId="18" fillId="9" borderId="7" xfId="0" applyNumberFormat="1" applyFont="1" applyFill="1" applyBorder="1" applyAlignment="1">
      <alignment horizontal="center" vertical="center" wrapText="1"/>
    </xf>
    <xf numFmtId="172" fontId="18" fillId="16" borderId="7" xfId="0" applyNumberFormat="1" applyFont="1" applyFill="1" applyBorder="1" applyAlignment="1">
      <alignment horizontal="center" vertical="center"/>
    </xf>
    <xf numFmtId="172" fontId="18" fillId="16" borderId="7" xfId="0" applyNumberFormat="1" applyFont="1" applyFill="1" applyBorder="1" applyAlignment="1">
      <alignment horizontal="center" vertical="center" wrapText="1"/>
    </xf>
    <xf numFmtId="172" fontId="18" fillId="0" borderId="7" xfId="0" applyNumberFormat="1" applyFont="1" applyBorder="1" applyAlignment="1">
      <alignment horizontal="center" vertical="center"/>
    </xf>
    <xf numFmtId="172" fontId="18" fillId="0" borderId="7" xfId="0" applyNumberFormat="1" applyFont="1" applyBorder="1" applyAlignment="1">
      <alignment horizontal="center" vertical="center" wrapText="1"/>
    </xf>
    <xf numFmtId="172" fontId="18" fillId="16" borderId="4" xfId="0" applyNumberFormat="1" applyFont="1" applyFill="1" applyBorder="1" applyAlignment="1">
      <alignment horizontal="center" vertical="center"/>
    </xf>
    <xf numFmtId="172" fontId="18" fillId="16" borderId="4" xfId="0" applyNumberFormat="1" applyFont="1" applyFill="1" applyBorder="1" applyAlignment="1">
      <alignment horizontal="center" vertical="center" wrapText="1"/>
    </xf>
    <xf numFmtId="0" fontId="0" fillId="0" borderId="7" xfId="0" applyBorder="1" applyAlignment="1">
      <alignment horizontal="center" vertical="center" wrapText="1"/>
    </xf>
    <xf numFmtId="0" fontId="0" fillId="16" borderId="7" xfId="0" applyFill="1" applyBorder="1" applyAlignment="1">
      <alignment horizontal="center" vertical="center" wrapText="1"/>
    </xf>
    <xf numFmtId="0" fontId="9" fillId="16" borderId="7" xfId="0" applyFont="1" applyFill="1" applyBorder="1" applyAlignment="1">
      <alignment horizontal="center" vertical="center" wrapText="1"/>
    </xf>
    <xf numFmtId="0" fontId="0" fillId="16" borderId="4" xfId="0" applyFill="1" applyBorder="1" applyAlignment="1">
      <alignment horizontal="center" vertical="center" wrapText="1"/>
    </xf>
    <xf numFmtId="0" fontId="11" fillId="9" borderId="7" xfId="0" applyFont="1" applyFill="1" applyBorder="1" applyAlignment="1">
      <alignment horizontal="center" vertical="center" wrapText="1"/>
    </xf>
    <xf numFmtId="0" fontId="11" fillId="16" borderId="7"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16" borderId="4" xfId="0" applyFont="1" applyFill="1" applyBorder="1" applyAlignment="1">
      <alignment horizontal="center" vertical="center" wrapText="1"/>
    </xf>
    <xf numFmtId="0" fontId="0" fillId="0" borderId="12" xfId="0" applyBorder="1" applyAlignment="1">
      <alignment horizontal="center" vertical="center" wrapText="1"/>
    </xf>
    <xf numFmtId="0" fontId="0" fillId="16" borderId="12" xfId="0" applyFill="1" applyBorder="1" applyAlignment="1">
      <alignment horizontal="center" vertical="center" wrapText="1"/>
    </xf>
    <xf numFmtId="0" fontId="0" fillId="16" borderId="12" xfId="0" applyFill="1" applyBorder="1" applyAlignment="1">
      <alignment horizontal="center" vertical="center"/>
    </xf>
    <xf numFmtId="44" fontId="19" fillId="9" borderId="2" xfId="106" applyNumberFormat="1" applyFont="1" applyFill="1" applyBorder="1" applyAlignment="1">
      <alignment horizontal="center" vertical="center"/>
    </xf>
    <xf numFmtId="44" fontId="19" fillId="16" borderId="2" xfId="106" applyNumberFormat="1" applyFont="1" applyFill="1" applyBorder="1" applyAlignment="1">
      <alignment horizontal="center" vertical="center"/>
    </xf>
    <xf numFmtId="44" fontId="19" fillId="16" borderId="12" xfId="106" applyNumberFormat="1" applyFont="1" applyFill="1" applyBorder="1" applyAlignment="1">
      <alignment horizontal="center" vertical="center"/>
    </xf>
    <xf numFmtId="3" fontId="9" fillId="6" borderId="1" xfId="0" applyNumberFormat="1" applyFont="1" applyFill="1" applyBorder="1" applyAlignment="1">
      <alignment horizontal="center" vertical="center" wrapText="1"/>
    </xf>
    <xf numFmtId="3" fontId="9" fillId="12" borderId="1" xfId="0" applyNumberFormat="1" applyFont="1" applyFill="1" applyBorder="1" applyAlignment="1">
      <alignment horizontal="center" vertical="center" wrapText="1"/>
    </xf>
    <xf numFmtId="44" fontId="9" fillId="0" borderId="0" xfId="50" applyFont="1" applyFill="1" applyBorder="1" applyAlignment="1" applyProtection="1">
      <alignment horizontal="center" vertical="center" wrapText="1"/>
      <protection locked="0"/>
    </xf>
    <xf numFmtId="3" fontId="9" fillId="0" borderId="0" xfId="1" applyNumberFormat="1" applyFont="1" applyFill="1" applyBorder="1" applyAlignment="1" applyProtection="1">
      <alignment horizontal="center" vertical="center" wrapText="1"/>
      <protection locked="0"/>
    </xf>
    <xf numFmtId="0" fontId="9" fillId="0" borderId="0" xfId="1" applyFont="1" applyFill="1" applyBorder="1" applyAlignment="1">
      <alignment horizontal="center" wrapText="1"/>
    </xf>
    <xf numFmtId="3" fontId="9" fillId="0" borderId="12" xfId="1" applyNumberFormat="1" applyFont="1" applyFill="1" applyBorder="1" applyAlignment="1" applyProtection="1">
      <alignment horizontal="center" vertical="center" wrapText="1"/>
      <protection locked="0"/>
    </xf>
    <xf numFmtId="3" fontId="9" fillId="0" borderId="12" xfId="1" applyNumberFormat="1" applyFont="1" applyBorder="1" applyAlignment="1" applyProtection="1">
      <alignment horizontal="center" vertical="center" wrapText="1"/>
      <protection locked="0"/>
    </xf>
    <xf numFmtId="0" fontId="9" fillId="0" borderId="12" xfId="1" applyFont="1" applyBorder="1" applyAlignment="1">
      <alignment wrapText="1"/>
    </xf>
    <xf numFmtId="3" fontId="9" fillId="6" borderId="4" xfId="0" applyNumberFormat="1" applyFont="1" applyFill="1" applyBorder="1" applyAlignment="1">
      <alignment horizontal="center" vertical="center" wrapText="1"/>
    </xf>
    <xf numFmtId="3" fontId="9" fillId="5" borderId="2" xfId="1" applyNumberFormat="1" applyFont="1" applyFill="1" applyBorder="1" applyAlignment="1" applyProtection="1">
      <alignment horizontal="center" vertical="center" wrapText="1"/>
      <protection locked="0"/>
    </xf>
    <xf numFmtId="3" fontId="9" fillId="5" borderId="3" xfId="1" applyNumberFormat="1" applyFont="1" applyFill="1" applyBorder="1" applyAlignment="1" applyProtection="1">
      <alignment horizontal="center" vertical="center" wrapText="1"/>
      <protection locked="0"/>
    </xf>
    <xf numFmtId="0" fontId="28" fillId="6" borderId="6" xfId="0" quotePrefix="1" applyNumberFormat="1" applyFont="1" applyFill="1" applyBorder="1" applyAlignment="1">
      <alignment vertical="center" wrapText="1"/>
    </xf>
    <xf numFmtId="0" fontId="9" fillId="6" borderId="4" xfId="1" applyFont="1" applyFill="1" applyBorder="1" applyAlignment="1">
      <alignment horizontal="center" vertical="center" wrapText="1"/>
    </xf>
    <xf numFmtId="166" fontId="11" fillId="27" borderId="18" xfId="1" applyNumberFormat="1" applyFont="1" applyFill="1" applyBorder="1" applyAlignment="1">
      <alignment horizontal="center" vertical="center" wrapText="1"/>
    </xf>
    <xf numFmtId="166" fontId="11" fillId="27" borderId="19" xfId="1" applyNumberFormat="1" applyFont="1" applyFill="1" applyBorder="1" applyAlignment="1">
      <alignment horizontal="center" vertical="center" wrapText="1"/>
    </xf>
    <xf numFmtId="166" fontId="11" fillId="28" borderId="19" xfId="1" applyNumberFormat="1" applyFont="1" applyFill="1" applyBorder="1" applyAlignment="1">
      <alignment horizontal="center" vertical="center" wrapText="1"/>
    </xf>
    <xf numFmtId="166" fontId="11" fillId="29" borderId="19" xfId="1" applyNumberFormat="1" applyFont="1" applyFill="1" applyBorder="1" applyAlignment="1">
      <alignment horizontal="center" vertical="center" wrapText="1"/>
    </xf>
    <xf numFmtId="166" fontId="11" fillId="24" borderId="19" xfId="1" applyNumberFormat="1" applyFont="1" applyFill="1" applyBorder="1" applyAlignment="1">
      <alignment horizontal="center" vertical="center" wrapText="1"/>
    </xf>
    <xf numFmtId="166" fontId="11" fillId="24" borderId="19" xfId="1" quotePrefix="1" applyNumberFormat="1" applyFont="1" applyFill="1" applyBorder="1" applyAlignment="1">
      <alignment horizontal="center" vertical="center" wrapText="1"/>
    </xf>
    <xf numFmtId="166" fontId="11" fillId="24" borderId="20" xfId="1" applyNumberFormat="1" applyFont="1" applyFill="1" applyBorder="1" applyAlignment="1">
      <alignment horizontal="center" vertical="center" wrapText="1"/>
    </xf>
    <xf numFmtId="166" fontId="9" fillId="27" borderId="16" xfId="0" applyNumberFormat="1" applyFont="1" applyFill="1" applyBorder="1" applyAlignment="1">
      <alignment horizontal="center" vertical="center" wrapText="1"/>
    </xf>
    <xf numFmtId="166" fontId="9" fillId="27" borderId="4" xfId="0" applyNumberFormat="1" applyFont="1" applyFill="1" applyBorder="1" applyAlignment="1">
      <alignment horizontal="center" vertical="center" wrapText="1"/>
    </xf>
    <xf numFmtId="166" fontId="9" fillId="28" borderId="12" xfId="0" applyNumberFormat="1" applyFont="1" applyFill="1" applyBorder="1" applyAlignment="1">
      <alignment horizontal="center" vertical="center" wrapText="1"/>
    </xf>
    <xf numFmtId="166" fontId="9" fillId="28" borderId="4" xfId="0" applyNumberFormat="1" applyFont="1" applyFill="1" applyBorder="1" applyAlignment="1">
      <alignment horizontal="center" vertical="center" wrapText="1"/>
    </xf>
    <xf numFmtId="166" fontId="9" fillId="29" borderId="12" xfId="0" applyNumberFormat="1" applyFont="1" applyFill="1" applyBorder="1" applyAlignment="1">
      <alignment horizontal="center" vertical="center" wrapText="1"/>
    </xf>
    <xf numFmtId="166" fontId="9" fillId="29" borderId="4" xfId="0" applyNumberFormat="1" applyFont="1" applyFill="1" applyBorder="1" applyAlignment="1">
      <alignment horizontal="center" vertical="center" wrapText="1"/>
    </xf>
    <xf numFmtId="166" fontId="9" fillId="24" borderId="12" xfId="0" applyNumberFormat="1" applyFont="1" applyFill="1" applyBorder="1" applyAlignment="1">
      <alignment horizontal="center" vertical="center" wrapText="1"/>
    </xf>
    <xf numFmtId="166" fontId="9" fillId="24" borderId="4" xfId="0" applyNumberFormat="1" applyFont="1" applyFill="1" applyBorder="1" applyAlignment="1">
      <alignment horizontal="center" vertical="center" wrapText="1"/>
    </xf>
    <xf numFmtId="166" fontId="9" fillId="24" borderId="17" xfId="0" applyNumberFormat="1" applyFont="1" applyFill="1" applyBorder="1" applyAlignment="1">
      <alignment horizontal="center" vertical="center" wrapText="1"/>
    </xf>
    <xf numFmtId="166" fontId="23" fillId="30" borderId="6" xfId="1" applyNumberFormat="1" applyFont="1" applyFill="1" applyBorder="1" applyAlignment="1">
      <alignment horizontal="center" vertical="center" wrapText="1"/>
    </xf>
    <xf numFmtId="0" fontId="23" fillId="30" borderId="12" xfId="1" applyFont="1" applyFill="1" applyBorder="1" applyAlignment="1" applyProtection="1">
      <alignment horizontal="center" vertical="center" wrapText="1"/>
      <protection locked="0"/>
    </xf>
    <xf numFmtId="166" fontId="9" fillId="30" borderId="6" xfId="0" applyNumberFormat="1" applyFont="1" applyFill="1" applyBorder="1" applyAlignment="1">
      <alignment horizontal="center" vertical="center" wrapText="1"/>
    </xf>
    <xf numFmtId="166" fontId="9" fillId="30" borderId="5" xfId="0" applyNumberFormat="1" applyFont="1" applyFill="1" applyBorder="1" applyAlignment="1">
      <alignment horizontal="center" vertical="center" wrapText="1"/>
    </xf>
    <xf numFmtId="3" fontId="9" fillId="31" borderId="4" xfId="1" applyNumberFormat="1" applyFont="1" applyFill="1" applyBorder="1" applyAlignment="1" applyProtection="1">
      <alignment horizontal="center" vertical="center" wrapText="1"/>
      <protection locked="0"/>
    </xf>
    <xf numFmtId="166" fontId="9" fillId="30" borderId="12" xfId="0" applyNumberFormat="1" applyFont="1" applyFill="1" applyBorder="1" applyAlignment="1">
      <alignment horizontal="center" vertical="center" wrapText="1"/>
    </xf>
    <xf numFmtId="168" fontId="9" fillId="7" borderId="1" xfId="3" applyNumberFormat="1" applyFont="1" applyFill="1" applyBorder="1" applyAlignment="1" applyProtection="1">
      <alignment horizontal="center" vertical="center" wrapText="1"/>
    </xf>
    <xf numFmtId="0" fontId="11" fillId="0" borderId="12" xfId="0" applyFont="1" applyBorder="1" applyAlignment="1">
      <alignment horizontal="center" wrapText="1"/>
    </xf>
    <xf numFmtId="0" fontId="11" fillId="16" borderId="12" xfId="0" applyFont="1" applyFill="1" applyBorder="1" applyAlignment="1">
      <alignment horizontal="center" wrapText="1"/>
    </xf>
    <xf numFmtId="172" fontId="11" fillId="9" borderId="7" xfId="0" applyNumberFormat="1" applyFont="1" applyFill="1" applyBorder="1" applyAlignment="1">
      <alignment horizontal="center" vertical="center"/>
    </xf>
    <xf numFmtId="172" fontId="11" fillId="9" borderId="7" xfId="0" applyNumberFormat="1" applyFont="1" applyFill="1" applyBorder="1" applyAlignment="1">
      <alignment horizontal="center" vertical="center" wrapText="1"/>
    </xf>
    <xf numFmtId="172" fontId="11" fillId="16" borderId="7" xfId="0" applyNumberFormat="1" applyFont="1" applyFill="1" applyBorder="1" applyAlignment="1">
      <alignment horizontal="center" vertical="center"/>
    </xf>
    <xf numFmtId="172" fontId="11" fillId="16" borderId="7" xfId="0" applyNumberFormat="1" applyFont="1" applyFill="1" applyBorder="1" applyAlignment="1">
      <alignment horizontal="center" vertical="center" wrapText="1"/>
    </xf>
    <xf numFmtId="172" fontId="11" fillId="16" borderId="4" xfId="0" applyNumberFormat="1" applyFont="1" applyFill="1" applyBorder="1" applyAlignment="1">
      <alignment horizontal="center" vertical="center"/>
    </xf>
    <xf numFmtId="172" fontId="11" fillId="16" borderId="4" xfId="0" applyNumberFormat="1"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12" xfId="0" applyFont="1" applyBorder="1" applyAlignment="1">
      <alignment horizontal="center" vertical="center"/>
    </xf>
    <xf numFmtId="44" fontId="11" fillId="9" borderId="2" xfId="106" applyNumberFormat="1" applyFont="1" applyFill="1" applyBorder="1" applyAlignment="1">
      <alignment horizontal="center" vertical="center"/>
    </xf>
    <xf numFmtId="0" fontId="11" fillId="16" borderId="12" xfId="0" applyFont="1" applyFill="1" applyBorder="1" applyAlignment="1">
      <alignment horizontal="center" vertical="center" wrapText="1"/>
    </xf>
    <xf numFmtId="0" fontId="11" fillId="16" borderId="12" xfId="0" applyFont="1" applyFill="1" applyBorder="1" applyAlignment="1">
      <alignment horizontal="center" vertical="center"/>
    </xf>
    <xf numFmtId="44" fontId="11" fillId="16" borderId="2" xfId="106" applyNumberFormat="1" applyFont="1" applyFill="1" applyBorder="1" applyAlignment="1">
      <alignment horizontal="center" vertical="center"/>
    </xf>
    <xf numFmtId="44" fontId="11" fillId="16" borderId="12" xfId="106" applyNumberFormat="1" applyFont="1" applyFill="1" applyBorder="1" applyAlignment="1">
      <alignment horizontal="center" vertical="center"/>
    </xf>
    <xf numFmtId="0" fontId="17" fillId="8" borderId="12" xfId="1" applyFont="1" applyFill="1" applyBorder="1" applyAlignment="1">
      <alignment horizontal="center" vertical="center" wrapText="1"/>
    </xf>
    <xf numFmtId="44" fontId="9" fillId="0" borderId="0" xfId="5" applyFont="1" applyAlignment="1" applyProtection="1">
      <alignment wrapText="1"/>
      <protection locked="0"/>
    </xf>
    <xf numFmtId="0" fontId="11" fillId="0" borderId="0" xfId="1" applyFont="1" applyFill="1" applyAlignment="1" applyProtection="1">
      <alignment wrapText="1"/>
      <protection locked="0"/>
    </xf>
    <xf numFmtId="166" fontId="11" fillId="0" borderId="0" xfId="0" applyNumberFormat="1" applyFont="1" applyFill="1" applyAlignment="1">
      <alignment horizontal="center" vertical="center" wrapText="1"/>
    </xf>
    <xf numFmtId="0" fontId="9" fillId="0" borderId="0" xfId="1" applyFont="1" applyBorder="1" applyAlignment="1">
      <alignment wrapText="1"/>
    </xf>
    <xf numFmtId="0" fontId="42" fillId="0" borderId="12" xfId="0" applyFont="1" applyBorder="1" applyAlignment="1">
      <alignment horizontal="center" wrapText="1"/>
    </xf>
    <xf numFmtId="0" fontId="42" fillId="16" borderId="12" xfId="0" applyFont="1" applyFill="1" applyBorder="1" applyAlignment="1">
      <alignment horizontal="center" wrapText="1"/>
    </xf>
    <xf numFmtId="3" fontId="9" fillId="0" borderId="0" xfId="1" applyNumberFormat="1" applyFont="1" applyBorder="1" applyAlignment="1" applyProtection="1">
      <alignment horizontal="center" vertical="center" wrapText="1"/>
      <protection locked="0"/>
    </xf>
    <xf numFmtId="168" fontId="9" fillId="0" borderId="0" xfId="1" applyNumberFormat="1" applyFont="1" applyBorder="1" applyAlignment="1">
      <alignment wrapText="1"/>
    </xf>
    <xf numFmtId="0" fontId="9" fillId="0" borderId="0" xfId="1" applyFont="1" applyBorder="1" applyAlignment="1" applyProtection="1">
      <alignment wrapText="1"/>
      <protection locked="0"/>
    </xf>
    <xf numFmtId="0" fontId="20" fillId="0" borderId="12" xfId="0" applyFont="1" applyBorder="1" applyAlignment="1">
      <alignment horizontal="center" wrapText="1"/>
    </xf>
    <xf numFmtId="0" fontId="20" fillId="16" borderId="12" xfId="0" applyFont="1" applyFill="1" applyBorder="1" applyAlignment="1">
      <alignment horizontal="center" wrapText="1"/>
    </xf>
    <xf numFmtId="0" fontId="9" fillId="16" borderId="12" xfId="0" applyFont="1" applyFill="1" applyBorder="1" applyAlignment="1">
      <alignment horizontal="center" wrapText="1"/>
    </xf>
    <xf numFmtId="3" fontId="9" fillId="0" borderId="0" xfId="0" applyNumberFormat="1" applyFont="1" applyFill="1" applyBorder="1" applyAlignment="1">
      <alignment horizontal="center" vertical="center" wrapText="1"/>
    </xf>
    <xf numFmtId="0" fontId="7" fillId="0" borderId="12" xfId="0" applyFont="1" applyBorder="1" applyAlignment="1">
      <alignment horizontal="center" wrapText="1"/>
    </xf>
    <xf numFmtId="0" fontId="7" fillId="16" borderId="12" xfId="0" applyFont="1" applyFill="1" applyBorder="1" applyAlignment="1">
      <alignment horizontal="center" wrapText="1"/>
    </xf>
    <xf numFmtId="0" fontId="44" fillId="16" borderId="12" xfId="0" applyFont="1" applyFill="1" applyBorder="1" applyAlignment="1">
      <alignment horizontal="center" wrapText="1"/>
    </xf>
    <xf numFmtId="14" fontId="17" fillId="2" borderId="1" xfId="1" applyNumberFormat="1" applyFont="1" applyFill="1" applyBorder="1" applyAlignment="1" applyProtection="1">
      <alignment horizontal="center" vertical="center" wrapText="1"/>
      <protection locked="0"/>
    </xf>
    <xf numFmtId="0" fontId="46" fillId="16" borderId="12" xfId="0" applyFont="1" applyFill="1" applyBorder="1" applyAlignment="1">
      <alignment horizontal="center" vertical="center"/>
    </xf>
    <xf numFmtId="44" fontId="9" fillId="0" borderId="1" xfId="5" applyFont="1" applyBorder="1" applyAlignment="1" applyProtection="1">
      <alignment horizontal="center" vertical="center" wrapText="1"/>
      <protection locked="0"/>
    </xf>
    <xf numFmtId="0" fontId="9" fillId="0" borderId="0" xfId="1" applyFont="1" applyAlignment="1" applyProtection="1">
      <alignment horizontal="right" wrapText="1"/>
      <protection locked="0"/>
    </xf>
    <xf numFmtId="0" fontId="9" fillId="9" borderId="0" xfId="1" applyFont="1" applyFill="1" applyAlignment="1" applyProtection="1">
      <alignment horizontal="right" wrapText="1"/>
      <protection locked="0"/>
    </xf>
    <xf numFmtId="44" fontId="9" fillId="0" borderId="0" xfId="1" applyNumberFormat="1" applyFont="1" applyAlignment="1" applyProtection="1">
      <alignment horizontal="left" wrapText="1"/>
      <protection locked="0"/>
    </xf>
    <xf numFmtId="44" fontId="9" fillId="9" borderId="0" xfId="1" applyNumberFormat="1" applyFont="1" applyFill="1" applyAlignment="1" applyProtection="1">
      <alignment horizontal="left" wrapText="1"/>
      <protection locked="0"/>
    </xf>
    <xf numFmtId="44" fontId="9" fillId="0" borderId="1" xfId="5" applyFont="1" applyFill="1" applyBorder="1" applyAlignment="1" applyProtection="1">
      <alignment horizontal="center" vertical="center" wrapText="1"/>
      <protection locked="0"/>
    </xf>
    <xf numFmtId="44" fontId="9" fillId="0" borderId="1" xfId="1" applyNumberFormat="1" applyFont="1" applyBorder="1" applyAlignment="1">
      <alignment wrapText="1"/>
    </xf>
    <xf numFmtId="0" fontId="9" fillId="0" borderId="12" xfId="1" applyFont="1" applyBorder="1" applyAlignment="1" applyProtection="1">
      <alignment wrapText="1"/>
      <protection locked="0"/>
    </xf>
    <xf numFmtId="44" fontId="9" fillId="0" borderId="0" xfId="1" applyNumberFormat="1" applyFont="1" applyAlignment="1" applyProtection="1">
      <alignment wrapText="1"/>
      <protection locked="0"/>
    </xf>
    <xf numFmtId="0" fontId="12" fillId="32" borderId="1" xfId="0" applyFont="1" applyFill="1" applyBorder="1" applyAlignment="1">
      <alignment horizontal="center" vertical="center" wrapText="1"/>
    </xf>
    <xf numFmtId="43" fontId="9" fillId="0" borderId="0" xfId="1" applyNumberFormat="1" applyFont="1" applyAlignment="1">
      <alignment wrapText="1"/>
    </xf>
    <xf numFmtId="0" fontId="49" fillId="34" borderId="2" xfId="0" applyFont="1" applyFill="1" applyBorder="1" applyAlignment="1">
      <alignment horizontal="center" vertical="center" wrapText="1"/>
    </xf>
    <xf numFmtId="0" fontId="49" fillId="34" borderId="3" xfId="0" applyFont="1" applyFill="1" applyBorder="1" applyAlignment="1">
      <alignment horizontal="center" vertical="center" wrapText="1"/>
    </xf>
    <xf numFmtId="14" fontId="49" fillId="35" borderId="12" xfId="0" applyNumberFormat="1" applyFont="1" applyFill="1" applyBorder="1" applyAlignment="1">
      <alignment horizontal="center" vertical="center" wrapText="1"/>
    </xf>
    <xf numFmtId="0" fontId="19" fillId="0" borderId="12" xfId="0" applyFont="1" applyBorder="1" applyAlignment="1">
      <alignment horizontal="center" vertical="center" wrapText="1"/>
    </xf>
    <xf numFmtId="0" fontId="19" fillId="0" borderId="12" xfId="0" applyFont="1" applyBorder="1" applyAlignment="1">
      <alignment wrapText="1"/>
    </xf>
    <xf numFmtId="0" fontId="50" fillId="36" borderId="12" xfId="0" applyFont="1" applyFill="1" applyBorder="1" applyAlignment="1">
      <alignment horizontal="center" vertical="center" wrapText="1"/>
    </xf>
    <xf numFmtId="0" fontId="50" fillId="36" borderId="12" xfId="0" applyFont="1" applyFill="1" applyBorder="1" applyAlignment="1">
      <alignment wrapText="1"/>
    </xf>
    <xf numFmtId="0" fontId="19" fillId="0" borderId="12" xfId="0" applyFont="1" applyBorder="1" applyAlignment="1">
      <alignment horizontal="center" wrapText="1"/>
    </xf>
    <xf numFmtId="8" fontId="19" fillId="0" borderId="0" xfId="0" applyNumberFormat="1" applyFont="1" applyAlignment="1">
      <alignment wrapText="1"/>
    </xf>
    <xf numFmtId="0" fontId="19" fillId="0" borderId="0" xfId="0" applyFont="1" applyAlignment="1">
      <alignment wrapText="1"/>
    </xf>
    <xf numFmtId="0" fontId="51" fillId="36" borderId="12" xfId="0" applyFont="1" applyFill="1" applyBorder="1" applyAlignment="1">
      <alignment horizontal="center" vertical="center" wrapText="1"/>
    </xf>
    <xf numFmtId="0" fontId="51" fillId="36" borderId="12" xfId="0" applyFont="1" applyFill="1" applyBorder="1" applyAlignment="1">
      <alignment wrapText="1"/>
    </xf>
    <xf numFmtId="0" fontId="49" fillId="37" borderId="12" xfId="0" applyFont="1" applyFill="1" applyBorder="1" applyAlignment="1">
      <alignment wrapText="1"/>
    </xf>
    <xf numFmtId="0" fontId="49" fillId="37" borderId="12" xfId="0" applyFont="1" applyFill="1" applyBorder="1" applyAlignment="1">
      <alignment horizontal="center" vertical="center" wrapText="1"/>
    </xf>
    <xf numFmtId="0" fontId="19" fillId="37" borderId="12" xfId="0" applyFont="1" applyFill="1" applyBorder="1" applyAlignment="1">
      <alignment horizontal="center" wrapText="1"/>
    </xf>
    <xf numFmtId="0" fontId="19" fillId="37" borderId="12" xfId="0" applyFont="1" applyFill="1" applyBorder="1" applyAlignment="1">
      <alignment wrapText="1"/>
    </xf>
    <xf numFmtId="0" fontId="19" fillId="0" borderId="0" xfId="0" applyFont="1" applyAlignment="1">
      <alignment horizontal="center" vertical="center" wrapText="1"/>
    </xf>
    <xf numFmtId="0" fontId="19" fillId="0" borderId="0" xfId="0" applyFont="1" applyAlignment="1">
      <alignment horizontal="center" wrapText="1"/>
    </xf>
    <xf numFmtId="8" fontId="50" fillId="0" borderId="0" xfId="0" applyNumberFormat="1" applyFont="1" applyFill="1" applyAlignment="1">
      <alignment horizontal="center" vertical="center" wrapText="1"/>
    </xf>
    <xf numFmtId="172" fontId="52" fillId="16" borderId="7" xfId="0" applyNumberFormat="1" applyFont="1" applyFill="1" applyBorder="1" applyAlignment="1">
      <alignment horizontal="center" vertical="center"/>
    </xf>
    <xf numFmtId="172" fontId="52" fillId="16" borderId="7" xfId="0" applyNumberFormat="1" applyFont="1" applyFill="1" applyBorder="1" applyAlignment="1">
      <alignment horizontal="center" vertical="center" wrapText="1"/>
    </xf>
    <xf numFmtId="0" fontId="53" fillId="16" borderId="12" xfId="0" applyFont="1" applyFill="1" applyBorder="1" applyAlignment="1">
      <alignment horizontal="center" wrapText="1"/>
    </xf>
    <xf numFmtId="0" fontId="55" fillId="16" borderId="7"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2" xfId="0" applyFont="1" applyFill="1" applyBorder="1" applyAlignment="1">
      <alignment horizontal="center" vertical="center"/>
    </xf>
    <xf numFmtId="44" fontId="57" fillId="16" borderId="2" xfId="106" applyNumberFormat="1" applyFont="1" applyFill="1" applyBorder="1" applyAlignment="1">
      <alignment horizontal="center" vertical="center"/>
    </xf>
    <xf numFmtId="14" fontId="19" fillId="35" borderId="12" xfId="0" applyNumberFormat="1" applyFont="1" applyFill="1" applyBorder="1" applyAlignment="1">
      <alignment horizontal="center" vertical="center" wrapText="1"/>
    </xf>
    <xf numFmtId="0" fontId="19" fillId="35" borderId="12" xfId="0" applyFont="1" applyFill="1" applyBorder="1" applyAlignment="1">
      <alignment horizontal="center" vertical="center" wrapText="1"/>
    </xf>
    <xf numFmtId="0" fontId="19" fillId="0" borderId="0" xfId="0" applyFont="1" applyFill="1" applyAlignment="1">
      <alignment horizontal="center" vertical="center" wrapText="1"/>
    </xf>
    <xf numFmtId="8" fontId="19" fillId="0" borderId="0" xfId="0" applyNumberFormat="1" applyFont="1" applyFill="1" applyAlignment="1">
      <alignment wrapText="1"/>
    </xf>
    <xf numFmtId="0" fontId="19" fillId="0" borderId="0" xfId="0" applyFont="1" applyFill="1" applyAlignment="1">
      <alignment wrapText="1"/>
    </xf>
    <xf numFmtId="8" fontId="19" fillId="0" borderId="0" xfId="0" applyNumberFormat="1" applyFont="1" applyFill="1" applyAlignment="1">
      <alignment horizontal="center" wrapText="1"/>
    </xf>
    <xf numFmtId="0" fontId="49" fillId="0" borderId="0" xfId="0" applyFont="1" applyFill="1" applyAlignment="1">
      <alignment horizontal="center" wrapText="1"/>
    </xf>
    <xf numFmtId="0" fontId="19" fillId="0" borderId="0" xfId="0" applyFont="1" applyFill="1" applyAlignment="1">
      <alignment horizontal="center" wrapText="1"/>
    </xf>
    <xf numFmtId="0" fontId="19" fillId="37" borderId="12" xfId="0" applyFont="1" applyFill="1" applyBorder="1" applyAlignment="1">
      <alignment horizontal="center" vertical="center" wrapText="1"/>
    </xf>
    <xf numFmtId="0" fontId="9" fillId="0" borderId="1" xfId="1" applyFont="1" applyFill="1" applyBorder="1" applyAlignment="1">
      <alignment wrapText="1"/>
    </xf>
    <xf numFmtId="0" fontId="9" fillId="0" borderId="12" xfId="1" applyFont="1" applyFill="1" applyBorder="1" applyAlignment="1">
      <alignment wrapText="1"/>
    </xf>
    <xf numFmtId="14" fontId="17" fillId="2" borderId="12" xfId="1" applyNumberFormat="1" applyFont="1" applyFill="1" applyBorder="1" applyAlignment="1" applyProtection="1">
      <alignment horizontal="center" vertical="center" wrapText="1"/>
      <protection locked="0"/>
    </xf>
    <xf numFmtId="0" fontId="17" fillId="6" borderId="12" xfId="1" applyFont="1" applyFill="1" applyBorder="1" applyAlignment="1">
      <alignment horizontal="center" vertical="center" wrapText="1"/>
    </xf>
    <xf numFmtId="0" fontId="9" fillId="0" borderId="12" xfId="1" applyFont="1" applyBorder="1" applyAlignment="1">
      <alignment horizontal="center" vertical="center" wrapText="1"/>
    </xf>
    <xf numFmtId="0" fontId="17" fillId="0" borderId="12" xfId="1" applyFont="1" applyBorder="1" applyAlignment="1">
      <alignment horizontal="center" vertical="center" wrapText="1"/>
    </xf>
    <xf numFmtId="168" fontId="9" fillId="0" borderId="12" xfId="1" applyNumberFormat="1" applyFont="1" applyBorder="1" applyAlignment="1">
      <alignment wrapText="1"/>
    </xf>
    <xf numFmtId="0" fontId="9" fillId="0" borderId="12" xfId="1" applyFont="1" applyBorder="1" applyAlignment="1">
      <alignment horizontal="center" wrapText="1"/>
    </xf>
    <xf numFmtId="3" fontId="9" fillId="0" borderId="0" xfId="1" applyNumberFormat="1" applyFont="1" applyAlignment="1" applyProtection="1">
      <alignment horizontal="center" vertical="center" wrapText="1"/>
      <protection locked="0"/>
    </xf>
    <xf numFmtId="0" fontId="9" fillId="0" borderId="0" xfId="1" applyFont="1" applyAlignment="1">
      <alignment horizontal="center" wrapText="1"/>
    </xf>
    <xf numFmtId="168" fontId="9" fillId="0" borderId="0" xfId="1" applyNumberFormat="1" applyFont="1" applyAlignment="1">
      <alignment wrapText="1"/>
    </xf>
    <xf numFmtId="44" fontId="9" fillId="0" borderId="0" xfId="1" applyNumberFormat="1" applyFont="1" applyAlignment="1">
      <alignment horizontal="center" wrapText="1"/>
    </xf>
    <xf numFmtId="4" fontId="9" fillId="0" borderId="0" xfId="1" applyNumberFormat="1" applyFont="1" applyAlignment="1" applyProtection="1">
      <alignment horizontal="center" vertical="center" wrapText="1"/>
      <protection locked="0"/>
    </xf>
    <xf numFmtId="44" fontId="11" fillId="0" borderId="0" xfId="5" applyFont="1" applyBorder="1" applyAlignment="1">
      <alignment horizontal="center" vertical="center" wrapText="1"/>
    </xf>
    <xf numFmtId="0" fontId="56" fillId="16" borderId="12" xfId="0" applyFont="1" applyFill="1" applyBorder="1" applyAlignment="1">
      <alignment horizontal="center" wrapText="1"/>
    </xf>
    <xf numFmtId="0" fontId="56" fillId="16" borderId="12" xfId="0" applyFont="1" applyFill="1" applyBorder="1" applyAlignment="1">
      <alignment horizontal="center" vertical="center"/>
    </xf>
    <xf numFmtId="1" fontId="58" fillId="0" borderId="1" xfId="1" applyNumberFormat="1" applyFont="1" applyFill="1" applyBorder="1" applyAlignment="1" applyProtection="1">
      <alignment horizontal="center" vertical="center" wrapText="1"/>
      <protection locked="0"/>
    </xf>
    <xf numFmtId="0" fontId="9" fillId="9" borderId="12" xfId="1" applyFont="1" applyFill="1" applyBorder="1" applyAlignment="1">
      <alignment horizontal="center" vertical="center" wrapText="1"/>
    </xf>
    <xf numFmtId="0" fontId="49" fillId="0" borderId="12" xfId="0" applyFont="1" applyBorder="1" applyAlignment="1">
      <alignment horizontal="center" vertical="center" wrapText="1"/>
    </xf>
    <xf numFmtId="0" fontId="49" fillId="0" borderId="0" xfId="0" applyFont="1" applyAlignment="1">
      <alignment horizontal="center" vertical="center" wrapText="1"/>
    </xf>
    <xf numFmtId="44" fontId="9" fillId="0" borderId="0" xfId="5" applyFont="1" applyAlignment="1">
      <alignment vertical="center"/>
    </xf>
    <xf numFmtId="44" fontId="0" fillId="0" borderId="0" xfId="5" applyFont="1" applyAlignment="1">
      <alignment vertical="center"/>
    </xf>
    <xf numFmtId="0" fontId="50" fillId="38" borderId="12" xfId="0" applyFont="1" applyFill="1" applyBorder="1" applyAlignment="1">
      <alignment horizontal="center" vertical="center" wrapText="1"/>
    </xf>
    <xf numFmtId="0" fontId="19" fillId="39" borderId="12" xfId="0" applyFont="1" applyFill="1" applyBorder="1" applyAlignment="1">
      <alignment horizontal="center" vertical="center" wrapText="1"/>
    </xf>
    <xf numFmtId="0" fontId="19" fillId="39" borderId="12" xfId="0" applyFont="1" applyFill="1" applyBorder="1" applyAlignment="1">
      <alignment wrapText="1"/>
    </xf>
    <xf numFmtId="0" fontId="50" fillId="38" borderId="12" xfId="0" applyFont="1" applyFill="1" applyBorder="1" applyAlignment="1">
      <alignment horizontal="center" wrapText="1"/>
    </xf>
    <xf numFmtId="0" fontId="19" fillId="39" borderId="12" xfId="0" applyFont="1" applyFill="1" applyBorder="1" applyAlignment="1">
      <alignment horizontal="center" wrapText="1"/>
    </xf>
    <xf numFmtId="0" fontId="49" fillId="39" borderId="12" xfId="0" applyFont="1" applyFill="1" applyBorder="1" applyAlignment="1">
      <alignment horizontal="center" wrapText="1"/>
    </xf>
    <xf numFmtId="0" fontId="19" fillId="39" borderId="0" xfId="0" applyFont="1" applyFill="1" applyAlignment="1">
      <alignment wrapText="1"/>
    </xf>
    <xf numFmtId="0" fontId="49" fillId="39" borderId="12" xfId="0" applyFont="1" applyFill="1" applyBorder="1" applyAlignment="1">
      <alignment wrapText="1"/>
    </xf>
    <xf numFmtId="44" fontId="9" fillId="0" borderId="0" xfId="5" applyFont="1"/>
    <xf numFmtId="0" fontId="9" fillId="40" borderId="1" xfId="1" applyNumberFormat="1" applyFont="1" applyFill="1" applyBorder="1" applyAlignment="1" applyProtection="1">
      <alignment horizontal="center" vertical="center" wrapText="1"/>
      <protection locked="0"/>
    </xf>
    <xf numFmtId="0" fontId="49" fillId="35" borderId="12" xfId="0" applyFont="1" applyFill="1" applyBorder="1" applyAlignment="1">
      <alignment horizontal="center" vertical="center" wrapText="1"/>
    </xf>
    <xf numFmtId="0" fontId="19" fillId="9" borderId="12" xfId="0" applyFont="1" applyFill="1" applyBorder="1" applyAlignment="1">
      <alignment horizontal="center" vertical="center" wrapText="1"/>
    </xf>
    <xf numFmtId="0" fontId="19" fillId="9" borderId="12" xfId="0" applyFont="1" applyFill="1" applyBorder="1" applyAlignment="1">
      <alignment wrapText="1"/>
    </xf>
    <xf numFmtId="3" fontId="9" fillId="9" borderId="1" xfId="1" applyNumberFormat="1" applyFont="1" applyFill="1" applyBorder="1" applyAlignment="1" applyProtection="1">
      <alignment horizontal="center" vertical="center" wrapText="1"/>
      <protection locked="0"/>
    </xf>
    <xf numFmtId="0" fontId="9" fillId="9" borderId="1" xfId="1" applyFont="1" applyFill="1" applyBorder="1" applyAlignment="1">
      <alignment wrapText="1"/>
    </xf>
    <xf numFmtId="0" fontId="19" fillId="9" borderId="12" xfId="0" applyFont="1" applyFill="1" applyBorder="1" applyAlignment="1">
      <alignment horizontal="center" wrapText="1"/>
    </xf>
    <xf numFmtId="3" fontId="9" fillId="9" borderId="12" xfId="1" applyNumberFormat="1" applyFont="1" applyFill="1" applyBorder="1" applyAlignment="1" applyProtection="1">
      <alignment horizontal="center" vertical="center" wrapText="1"/>
      <protection locked="0"/>
    </xf>
    <xf numFmtId="0" fontId="9" fillId="9" borderId="12" xfId="1" applyFont="1" applyFill="1" applyBorder="1" applyAlignment="1">
      <alignment wrapText="1"/>
    </xf>
    <xf numFmtId="0" fontId="51" fillId="38" borderId="12" xfId="0" applyFont="1" applyFill="1" applyBorder="1" applyAlignment="1">
      <alignment wrapText="1"/>
    </xf>
    <xf numFmtId="0" fontId="51" fillId="38" borderId="12" xfId="0" applyFont="1" applyFill="1" applyBorder="1" applyAlignment="1">
      <alignment horizontal="center" vertical="center" wrapText="1"/>
    </xf>
    <xf numFmtId="8" fontId="51" fillId="38" borderId="0" xfId="0" applyNumberFormat="1" applyFont="1" applyFill="1" applyAlignment="1">
      <alignment horizontal="center" vertical="center" wrapText="1"/>
    </xf>
    <xf numFmtId="8" fontId="51" fillId="38" borderId="0" xfId="0" applyNumberFormat="1" applyFont="1" applyFill="1" applyBorder="1" applyAlignment="1">
      <alignment horizontal="center" vertical="center" wrapText="1"/>
    </xf>
    <xf numFmtId="0" fontId="40" fillId="23" borderId="7" xfId="0" applyFont="1" applyFill="1" applyBorder="1" applyAlignment="1">
      <alignment horizontal="center" vertical="center" wrapText="1"/>
    </xf>
    <xf numFmtId="0" fontId="40" fillId="23" borderId="11" xfId="0" applyFont="1" applyFill="1" applyBorder="1" applyAlignment="1">
      <alignment horizontal="center" vertical="center" wrapText="1"/>
    </xf>
    <xf numFmtId="0" fontId="40" fillId="23" borderId="8" xfId="0" applyFont="1" applyFill="1" applyBorder="1" applyAlignment="1">
      <alignment horizontal="center" vertical="center" wrapText="1"/>
    </xf>
    <xf numFmtId="0" fontId="40" fillId="23" borderId="0" xfId="0" applyFont="1" applyFill="1" applyBorder="1" applyAlignment="1">
      <alignment horizontal="center" vertical="center" wrapText="1"/>
    </xf>
    <xf numFmtId="0" fontId="40" fillId="23" borderId="9" xfId="0" applyFont="1" applyFill="1" applyBorder="1" applyAlignment="1">
      <alignment horizontal="center" vertical="center" wrapText="1"/>
    </xf>
    <xf numFmtId="0" fontId="40" fillId="23" borderId="10" xfId="0" applyFont="1" applyFill="1" applyBorder="1" applyAlignment="1">
      <alignment horizontal="center" vertical="center" wrapText="1"/>
    </xf>
    <xf numFmtId="10" fontId="39" fillId="24" borderId="7" xfId="106" applyNumberFormat="1" applyFont="1" applyFill="1" applyBorder="1" applyAlignment="1">
      <alignment horizontal="center" vertical="center"/>
    </xf>
    <xf numFmtId="10" fontId="39" fillId="24" borderId="11" xfId="106" applyNumberFormat="1" applyFont="1" applyFill="1" applyBorder="1" applyAlignment="1">
      <alignment horizontal="center" vertical="center"/>
    </xf>
    <xf numFmtId="10" fontId="39" fillId="24" borderId="13" xfId="106" applyNumberFormat="1" applyFont="1" applyFill="1" applyBorder="1" applyAlignment="1">
      <alignment horizontal="center" vertical="center"/>
    </xf>
    <xf numFmtId="10" fontId="39" fillId="24" borderId="8" xfId="106" applyNumberFormat="1" applyFont="1" applyFill="1" applyBorder="1" applyAlignment="1">
      <alignment horizontal="center" vertical="center"/>
    </xf>
    <xf numFmtId="10" fontId="39" fillId="24" borderId="0" xfId="106" applyNumberFormat="1" applyFont="1" applyFill="1" applyBorder="1" applyAlignment="1">
      <alignment horizontal="center" vertical="center"/>
    </xf>
    <xf numFmtId="10" fontId="39" fillId="24" borderId="14" xfId="106" applyNumberFormat="1" applyFont="1" applyFill="1" applyBorder="1" applyAlignment="1">
      <alignment horizontal="center" vertical="center"/>
    </xf>
    <xf numFmtId="10" fontId="39" fillId="24" borderId="9" xfId="106" applyNumberFormat="1" applyFont="1" applyFill="1" applyBorder="1" applyAlignment="1">
      <alignment horizontal="center" vertical="center"/>
    </xf>
    <xf numFmtId="10" fontId="39" fillId="24" borderId="10" xfId="106" applyNumberFormat="1" applyFont="1" applyFill="1" applyBorder="1" applyAlignment="1">
      <alignment horizontal="center" vertical="center"/>
    </xf>
    <xf numFmtId="10" fontId="39" fillId="24" borderId="15" xfId="106" applyNumberFormat="1" applyFont="1" applyFill="1" applyBorder="1" applyAlignment="1">
      <alignment horizontal="center" vertical="center"/>
    </xf>
    <xf numFmtId="0" fontId="40" fillId="23" borderId="7" xfId="0" applyFont="1" applyFill="1" applyBorder="1" applyAlignment="1">
      <alignment horizontal="center" vertical="center"/>
    </xf>
    <xf numFmtId="0" fontId="40" fillId="23" borderId="11" xfId="0" applyFont="1" applyFill="1" applyBorder="1" applyAlignment="1">
      <alignment horizontal="center" vertical="center"/>
    </xf>
    <xf numFmtId="0" fontId="40" fillId="23" borderId="8" xfId="0" applyFont="1" applyFill="1" applyBorder="1" applyAlignment="1">
      <alignment horizontal="center" vertical="center"/>
    </xf>
    <xf numFmtId="0" fontId="40" fillId="23" borderId="0" xfId="0" applyFont="1" applyFill="1" applyBorder="1" applyAlignment="1">
      <alignment horizontal="center" vertical="center"/>
    </xf>
    <xf numFmtId="0" fontId="40" fillId="23" borderId="9" xfId="0" applyFont="1" applyFill="1" applyBorder="1" applyAlignment="1">
      <alignment horizontal="center" vertical="center"/>
    </xf>
    <xf numFmtId="0" fontId="40" fillId="23" borderId="10" xfId="0" applyFont="1" applyFill="1" applyBorder="1" applyAlignment="1">
      <alignment horizontal="center" vertical="center"/>
    </xf>
    <xf numFmtId="10" fontId="39" fillId="25" borderId="7" xfId="106" applyNumberFormat="1" applyFont="1" applyFill="1" applyBorder="1" applyAlignment="1">
      <alignment horizontal="center" vertical="center"/>
    </xf>
    <xf numFmtId="10" fontId="39" fillId="25" borderId="11" xfId="106" applyNumberFormat="1" applyFont="1" applyFill="1" applyBorder="1" applyAlignment="1">
      <alignment horizontal="center" vertical="center"/>
    </xf>
    <xf numFmtId="10" fontId="39" fillId="25" borderId="13" xfId="106" applyNumberFormat="1" applyFont="1" applyFill="1" applyBorder="1" applyAlignment="1">
      <alignment horizontal="center" vertical="center"/>
    </xf>
    <xf numFmtId="10" fontId="39" fillId="25" borderId="8" xfId="106" applyNumberFormat="1" applyFont="1" applyFill="1" applyBorder="1" applyAlignment="1">
      <alignment horizontal="center" vertical="center"/>
    </xf>
    <xf numFmtId="10" fontId="39" fillId="25" borderId="0" xfId="106" applyNumberFormat="1" applyFont="1" applyFill="1" applyBorder="1" applyAlignment="1">
      <alignment horizontal="center" vertical="center"/>
    </xf>
    <xf numFmtId="10" fontId="39" fillId="25" borderId="14" xfId="106" applyNumberFormat="1" applyFont="1" applyFill="1" applyBorder="1" applyAlignment="1">
      <alignment horizontal="center" vertical="center"/>
    </xf>
    <xf numFmtId="10" fontId="39" fillId="25" borderId="9" xfId="106" applyNumberFormat="1" applyFont="1" applyFill="1" applyBorder="1" applyAlignment="1">
      <alignment horizontal="center" vertical="center"/>
    </xf>
    <xf numFmtId="10" fontId="39" fillId="25" borderId="10" xfId="106" applyNumberFormat="1" applyFont="1" applyFill="1" applyBorder="1" applyAlignment="1">
      <alignment horizontal="center" vertical="center"/>
    </xf>
    <xf numFmtId="10" fontId="39" fillId="25" borderId="15" xfId="106" applyNumberFormat="1" applyFont="1" applyFill="1" applyBorder="1" applyAlignment="1">
      <alignment horizontal="center" vertical="center"/>
    </xf>
    <xf numFmtId="10" fontId="39" fillId="17" borderId="7" xfId="106" applyNumberFormat="1" applyFont="1" applyFill="1" applyBorder="1" applyAlignment="1">
      <alignment horizontal="center" vertical="center"/>
    </xf>
    <xf numFmtId="10" fontId="39" fillId="17" borderId="11" xfId="106" applyNumberFormat="1" applyFont="1" applyFill="1" applyBorder="1" applyAlignment="1">
      <alignment horizontal="center" vertical="center"/>
    </xf>
    <xf numFmtId="10" fontId="39" fillId="17" borderId="13" xfId="106" applyNumberFormat="1" applyFont="1" applyFill="1" applyBorder="1" applyAlignment="1">
      <alignment horizontal="center" vertical="center"/>
    </xf>
    <xf numFmtId="10" fontId="39" fillId="17" borderId="8" xfId="106" applyNumberFormat="1" applyFont="1" applyFill="1" applyBorder="1" applyAlignment="1">
      <alignment horizontal="center" vertical="center"/>
    </xf>
    <xf numFmtId="10" fontId="39" fillId="17" borderId="0" xfId="106" applyNumberFormat="1" applyFont="1" applyFill="1" applyBorder="1" applyAlignment="1">
      <alignment horizontal="center" vertical="center"/>
    </xf>
    <xf numFmtId="10" fontId="39" fillId="17" borderId="14" xfId="106" applyNumberFormat="1" applyFont="1" applyFill="1" applyBorder="1" applyAlignment="1">
      <alignment horizontal="center" vertical="center"/>
    </xf>
    <xf numFmtId="10" fontId="39" fillId="17" borderId="9" xfId="106" applyNumberFormat="1" applyFont="1" applyFill="1" applyBorder="1" applyAlignment="1">
      <alignment horizontal="center" vertical="center"/>
    </xf>
    <xf numFmtId="10" fontId="39" fillId="17" borderId="10" xfId="106" applyNumberFormat="1" applyFont="1" applyFill="1" applyBorder="1" applyAlignment="1">
      <alignment horizontal="center" vertical="center"/>
    </xf>
    <xf numFmtId="10" fontId="39" fillId="17" borderId="15" xfId="106" applyNumberFormat="1" applyFont="1" applyFill="1" applyBorder="1" applyAlignment="1">
      <alignment horizontal="center" vertical="center"/>
    </xf>
    <xf numFmtId="0" fontId="0" fillId="18" borderId="0" xfId="0" applyFill="1" applyAlignment="1">
      <alignment horizontal="center"/>
    </xf>
    <xf numFmtId="0" fontId="0" fillId="19" borderId="0" xfId="0" applyFill="1" applyAlignment="1">
      <alignment horizontal="center"/>
    </xf>
    <xf numFmtId="0" fontId="0" fillId="20" borderId="0" xfId="0" applyFill="1" applyAlignment="1">
      <alignment horizontal="center"/>
    </xf>
    <xf numFmtId="0" fontId="7" fillId="14" borderId="0" xfId="0" applyFont="1" applyFill="1" applyAlignment="1">
      <alignment horizontal="center"/>
    </xf>
    <xf numFmtId="0" fontId="0" fillId="14" borderId="0" xfId="0" applyFill="1" applyAlignment="1">
      <alignment horizontal="center"/>
    </xf>
    <xf numFmtId="0" fontId="7" fillId="17" borderId="0" xfId="0" applyFont="1" applyFill="1" applyAlignment="1">
      <alignment horizontal="center"/>
    </xf>
    <xf numFmtId="0" fontId="0" fillId="17" borderId="0" xfId="0" applyFill="1" applyAlignment="1">
      <alignment horizontal="center"/>
    </xf>
    <xf numFmtId="3" fontId="17" fillId="5" borderId="1" xfId="1" applyNumberFormat="1" applyFont="1" applyFill="1" applyBorder="1" applyAlignment="1" applyProtection="1">
      <alignment horizontal="center" vertical="center" wrapText="1"/>
      <protection locked="0"/>
    </xf>
    <xf numFmtId="0" fontId="9" fillId="7" borderId="4" xfId="0" applyNumberFormat="1" applyFont="1" applyFill="1" applyBorder="1" applyAlignment="1">
      <alignment vertical="center" wrapText="1"/>
    </xf>
    <xf numFmtId="0" fontId="9" fillId="7" borderId="5" xfId="0" applyNumberFormat="1" applyFont="1" applyFill="1" applyBorder="1" applyAlignment="1">
      <alignment vertical="center" wrapText="1"/>
    </xf>
    <xf numFmtId="0" fontId="9" fillId="7" borderId="6" xfId="0" applyNumberFormat="1" applyFont="1" applyFill="1" applyBorder="1" applyAlignment="1">
      <alignment vertical="center" wrapText="1"/>
    </xf>
    <xf numFmtId="3" fontId="17" fillId="33" borderId="1" xfId="1" applyNumberFormat="1" applyFont="1" applyFill="1" applyBorder="1" applyAlignment="1" applyProtection="1">
      <alignment horizontal="center" vertical="center" wrapText="1"/>
      <protection locked="0"/>
    </xf>
    <xf numFmtId="0" fontId="9" fillId="7" borderId="1" xfId="0" applyNumberFormat="1" applyFont="1" applyFill="1" applyBorder="1" applyAlignment="1">
      <alignment horizontal="left" vertical="center" wrapText="1"/>
    </xf>
    <xf numFmtId="0" fontId="9" fillId="7" borderId="12" xfId="0" applyNumberFormat="1" applyFont="1" applyFill="1" applyBorder="1" applyAlignment="1">
      <alignment horizontal="left" vertical="center" wrapText="1"/>
    </xf>
    <xf numFmtId="0" fontId="9" fillId="32" borderId="4" xfId="0" applyNumberFormat="1" applyFont="1" applyFill="1" applyBorder="1" applyAlignment="1">
      <alignment horizontal="center" vertical="center" wrapText="1"/>
    </xf>
    <xf numFmtId="0" fontId="9" fillId="32" borderId="5" xfId="0" applyNumberFormat="1" applyFont="1" applyFill="1" applyBorder="1" applyAlignment="1">
      <alignment horizontal="center" vertical="center" wrapText="1"/>
    </xf>
    <xf numFmtId="0" fontId="9" fillId="32" borderId="6" xfId="0" applyNumberFormat="1" applyFont="1" applyFill="1" applyBorder="1" applyAlignment="1">
      <alignment horizontal="center" vertical="center" wrapText="1"/>
    </xf>
    <xf numFmtId="3" fontId="9" fillId="5" borderId="1" xfId="1" applyNumberFormat="1" applyFont="1" applyFill="1" applyBorder="1" applyAlignment="1" applyProtection="1">
      <alignment horizontal="center" vertical="center" wrapText="1"/>
      <protection locked="0"/>
    </xf>
    <xf numFmtId="0" fontId="49" fillId="34" borderId="2" xfId="0" applyFont="1" applyFill="1" applyBorder="1" applyAlignment="1">
      <alignment horizontal="center" vertical="center" wrapText="1"/>
    </xf>
    <xf numFmtId="0" fontId="49" fillId="34" borderId="3" xfId="0" applyFont="1" applyFill="1" applyBorder="1" applyAlignment="1">
      <alignment horizontal="center" vertical="center" wrapText="1"/>
    </xf>
    <xf numFmtId="3" fontId="9" fillId="5" borderId="2" xfId="1" applyNumberFormat="1" applyFont="1" applyFill="1" applyBorder="1" applyAlignment="1" applyProtection="1">
      <alignment horizontal="center" vertical="center" wrapText="1"/>
      <protection locked="0"/>
    </xf>
    <xf numFmtId="3" fontId="9" fillId="5" borderId="3" xfId="1" applyNumberFormat="1" applyFont="1" applyFill="1" applyBorder="1" applyAlignment="1" applyProtection="1">
      <alignment horizontal="center" vertical="center" wrapText="1"/>
      <protection locked="0"/>
    </xf>
    <xf numFmtId="0" fontId="9" fillId="7" borderId="5" xfId="0" applyNumberFormat="1" applyFont="1" applyFill="1" applyBorder="1" applyAlignment="1">
      <alignment horizontal="center" vertical="center" wrapText="1"/>
    </xf>
    <xf numFmtId="3" fontId="17" fillId="5" borderId="12" xfId="1" applyNumberFormat="1" applyFont="1" applyFill="1" applyBorder="1" applyAlignment="1" applyProtection="1">
      <alignment horizontal="center" vertical="center" wrapText="1"/>
      <protection locked="0"/>
    </xf>
    <xf numFmtId="0" fontId="17" fillId="0" borderId="9" xfId="1" applyFont="1" applyBorder="1" applyAlignment="1">
      <alignment horizontal="center" wrapText="1"/>
    </xf>
    <xf numFmtId="0" fontId="17" fillId="0" borderId="10" xfId="1" applyFont="1" applyBorder="1" applyAlignment="1">
      <alignment horizontal="center" wrapText="1"/>
    </xf>
    <xf numFmtId="0" fontId="27" fillId="10" borderId="4" xfId="0" applyNumberFormat="1" applyFont="1" applyFill="1" applyBorder="1" applyAlignment="1">
      <alignment horizontal="center" vertical="center" wrapText="1"/>
    </xf>
    <xf numFmtId="0" fontId="27" fillId="10" borderId="5" xfId="0" applyNumberFormat="1" applyFont="1" applyFill="1" applyBorder="1" applyAlignment="1">
      <alignment horizontal="center" vertical="center" wrapText="1"/>
    </xf>
    <xf numFmtId="0" fontId="27" fillId="10" borderId="6" xfId="0" applyNumberFormat="1" applyFont="1" applyFill="1" applyBorder="1" applyAlignment="1">
      <alignment horizontal="center" vertical="center" wrapText="1"/>
    </xf>
    <xf numFmtId="0" fontId="30" fillId="10" borderId="1" xfId="0" applyNumberFormat="1" applyFont="1" applyFill="1" applyBorder="1" applyAlignment="1">
      <alignment horizontal="center" vertical="center" wrapText="1"/>
    </xf>
    <xf numFmtId="0" fontId="30" fillId="10" borderId="12" xfId="0" applyNumberFormat="1" applyFont="1" applyFill="1" applyBorder="1" applyAlignment="1">
      <alignment horizontal="center" vertical="center" wrapText="1"/>
    </xf>
    <xf numFmtId="0" fontId="28" fillId="29" borderId="24" xfId="0" applyFont="1" applyFill="1" applyBorder="1" applyAlignment="1">
      <alignment horizontal="center" vertical="center" wrapText="1"/>
    </xf>
    <xf numFmtId="0" fontId="28" fillId="29" borderId="25" xfId="0" applyFont="1" applyFill="1" applyBorder="1" applyAlignment="1">
      <alignment horizontal="center" vertical="center" wrapText="1"/>
    </xf>
    <xf numFmtId="0" fontId="28" fillId="29" borderId="26" xfId="0" applyFont="1" applyFill="1" applyBorder="1" applyAlignment="1">
      <alignment horizontal="center" vertical="center" wrapText="1"/>
    </xf>
    <xf numFmtId="0" fontId="28" fillId="24" borderId="24" xfId="0" applyFont="1" applyFill="1" applyBorder="1" applyAlignment="1">
      <alignment horizontal="center" vertical="center" wrapText="1"/>
    </xf>
    <xf numFmtId="0" fontId="28" fillId="24" borderId="25" xfId="0" applyFont="1" applyFill="1" applyBorder="1" applyAlignment="1">
      <alignment horizontal="center" vertical="center" wrapText="1"/>
    </xf>
    <xf numFmtId="0" fontId="28" fillId="24" borderId="26" xfId="0" applyFont="1" applyFill="1" applyBorder="1" applyAlignment="1">
      <alignment horizontal="center" vertical="center" wrapText="1"/>
    </xf>
    <xf numFmtId="0" fontId="28" fillId="30" borderId="12" xfId="0" applyFont="1" applyFill="1" applyBorder="1" applyAlignment="1">
      <alignment horizontal="center" vertical="center" wrapText="1"/>
    </xf>
    <xf numFmtId="0" fontId="28" fillId="7" borderId="5" xfId="0" applyFont="1" applyFill="1" applyBorder="1" applyAlignment="1">
      <alignment horizontal="center" vertical="center" wrapText="1"/>
    </xf>
    <xf numFmtId="0" fontId="27" fillId="13" borderId="4" xfId="0" applyNumberFormat="1" applyFont="1" applyFill="1" applyBorder="1" applyAlignment="1">
      <alignment horizontal="center" vertical="center" wrapText="1"/>
    </xf>
    <xf numFmtId="0" fontId="27" fillId="13" borderId="5" xfId="0" applyNumberFormat="1" applyFont="1" applyFill="1" applyBorder="1" applyAlignment="1">
      <alignment horizontal="center" vertical="center" wrapText="1"/>
    </xf>
    <xf numFmtId="0" fontId="27" fillId="13" borderId="12" xfId="0" applyNumberFormat="1" applyFont="1" applyFill="1" applyBorder="1" applyAlignment="1">
      <alignment horizontal="center" vertical="center" wrapText="1"/>
    </xf>
    <xf numFmtId="0" fontId="28" fillId="13" borderId="4" xfId="0" quotePrefix="1" applyNumberFormat="1" applyFont="1" applyFill="1" applyBorder="1" applyAlignment="1">
      <alignment horizontal="center" vertical="center" wrapText="1"/>
    </xf>
    <xf numFmtId="0" fontId="28" fillId="13" borderId="5" xfId="0" quotePrefix="1" applyNumberFormat="1" applyFont="1" applyFill="1" applyBorder="1" applyAlignment="1">
      <alignment horizontal="center" vertical="center" wrapText="1"/>
    </xf>
    <xf numFmtId="0" fontId="28" fillId="27" borderId="24" xfId="0" applyFont="1" applyFill="1" applyBorder="1" applyAlignment="1">
      <alignment horizontal="center" vertical="center" wrapText="1"/>
    </xf>
    <xf numFmtId="0" fontId="28" fillId="27" borderId="25" xfId="0" applyFont="1" applyFill="1" applyBorder="1" applyAlignment="1">
      <alignment horizontal="center" vertical="center" wrapText="1"/>
    </xf>
    <xf numFmtId="0" fontId="28" fillId="27" borderId="26" xfId="0" applyFont="1" applyFill="1" applyBorder="1" applyAlignment="1">
      <alignment horizontal="center" vertical="center" wrapText="1"/>
    </xf>
    <xf numFmtId="0" fontId="28" fillId="28" borderId="24" xfId="0" applyFont="1" applyFill="1" applyBorder="1" applyAlignment="1">
      <alignment horizontal="center" vertical="center" wrapText="1"/>
    </xf>
    <xf numFmtId="0" fontId="28" fillId="28" borderId="25" xfId="0" applyFont="1" applyFill="1" applyBorder="1" applyAlignment="1">
      <alignment horizontal="center" vertical="center" wrapText="1"/>
    </xf>
    <xf numFmtId="0" fontId="28" fillId="28" borderId="26" xfId="0" applyFont="1" applyFill="1" applyBorder="1" applyAlignment="1">
      <alignment horizontal="center" vertical="center" wrapText="1"/>
    </xf>
    <xf numFmtId="0" fontId="19" fillId="41" borderId="12" xfId="0" applyFont="1" applyFill="1" applyBorder="1" applyAlignment="1">
      <alignment wrapText="1"/>
    </xf>
    <xf numFmtId="0" fontId="19" fillId="41" borderId="12" xfId="0" applyFont="1" applyFill="1" applyBorder="1" applyAlignment="1">
      <alignment horizontal="center" vertical="center" wrapText="1"/>
    </xf>
    <xf numFmtId="44" fontId="0" fillId="0" borderId="0" xfId="5" applyFont="1"/>
  </cellXfs>
  <cellStyles count="107">
    <cellStyle name="Moeda" xfId="5" builtinId="4"/>
    <cellStyle name="Moeda 10 2" xfId="14" xr:uid="{27572BDD-8F2C-4C8A-A655-1E845BDB1C13}"/>
    <cellStyle name="Moeda 10 2 2" xfId="16" xr:uid="{00000000-0005-0000-0000-000001000000}"/>
    <cellStyle name="Moeda 10 2 3" xfId="30" xr:uid="{00000000-0005-0000-0000-000001000000}"/>
    <cellStyle name="Moeda 10 2 3 2" xfId="51" xr:uid="{00000000-0005-0000-0000-000001000000}"/>
    <cellStyle name="Moeda 10 2 3 3" xfId="72" xr:uid="{00000000-0005-0000-0000-000001000000}"/>
    <cellStyle name="Moeda 10 2 3 4" xfId="93" xr:uid="{00000000-0005-0000-0000-000001000000}"/>
    <cellStyle name="Moeda 10 2 4" xfId="42" xr:uid="{27572BDD-8F2C-4C8A-A655-1E845BDB1C13}"/>
    <cellStyle name="Moeda 10 2 4 2" xfId="63" xr:uid="{27572BDD-8F2C-4C8A-A655-1E845BDB1C13}"/>
    <cellStyle name="Moeda 10 2 4 3" xfId="84" xr:uid="{27572BDD-8F2C-4C8A-A655-1E845BDB1C13}"/>
    <cellStyle name="Moeda 10 2 4 4" xfId="105" xr:uid="{27572BDD-8F2C-4C8A-A655-1E845BDB1C13}"/>
    <cellStyle name="Moeda 10 2 5" xfId="49" xr:uid="{27572BDD-8F2C-4C8A-A655-1E845BDB1C13}"/>
    <cellStyle name="Moeda 10 2 6" xfId="70" xr:uid="{27572BDD-8F2C-4C8A-A655-1E845BDB1C13}"/>
    <cellStyle name="Moeda 10 2 7" xfId="91" xr:uid="{27572BDD-8F2C-4C8A-A655-1E845BDB1C13}"/>
    <cellStyle name="Moeda 2" xfId="6" xr:uid="{00000000-0005-0000-0000-000002000000}"/>
    <cellStyle name="Moeda 2 2" xfId="10" xr:uid="{00000000-0005-0000-0000-000003000000}"/>
    <cellStyle name="Moeda 2 2 2" xfId="18" xr:uid="{00000000-0005-0000-0000-000003000000}"/>
    <cellStyle name="Moeda 2 3" xfId="17" xr:uid="{00000000-0005-0000-0000-000002000000}"/>
    <cellStyle name="Moeda 3" xfId="9" xr:uid="{00000000-0005-0000-0000-000004000000}"/>
    <cellStyle name="Moeda 3 2" xfId="19" xr:uid="{00000000-0005-0000-0000-000004000000}"/>
    <cellStyle name="Moeda 3 3" xfId="29" xr:uid="{00000000-0005-0000-0000-000004000000}"/>
    <cellStyle name="Moeda 3 3 2" xfId="50" xr:uid="{00000000-0005-0000-0000-000004000000}"/>
    <cellStyle name="Moeda 3 3 3" xfId="71" xr:uid="{00000000-0005-0000-0000-000004000000}"/>
    <cellStyle name="Moeda 3 3 4" xfId="92" xr:uid="{00000000-0005-0000-0000-000004000000}"/>
    <cellStyle name="Moeda 3 4" xfId="39" xr:uid="{00000000-0005-0000-0000-000004000000}"/>
    <cellStyle name="Moeda 3 4 2" xfId="60" xr:uid="{00000000-0005-0000-0000-000004000000}"/>
    <cellStyle name="Moeda 3 4 3" xfId="81" xr:uid="{00000000-0005-0000-0000-000004000000}"/>
    <cellStyle name="Moeda 3 4 4" xfId="102" xr:uid="{00000000-0005-0000-0000-000004000000}"/>
    <cellStyle name="Moeda 3 5" xfId="46" xr:uid="{00000000-0005-0000-0000-000004000000}"/>
    <cellStyle name="Moeda 3 6" xfId="67" xr:uid="{00000000-0005-0000-0000-000004000000}"/>
    <cellStyle name="Moeda 3 7" xfId="88" xr:uid="{00000000-0005-0000-0000-000004000000}"/>
    <cellStyle name="Moeda 4" xfId="15" xr:uid="{00000000-0005-0000-0000-00003E000000}"/>
    <cellStyle name="Moeda 5" xfId="35" xr:uid="{00000000-0005-0000-0000-00004C000000}"/>
    <cellStyle name="Moeda 5 2" xfId="56" xr:uid="{00000000-0005-0000-0000-00004C000000}"/>
    <cellStyle name="Moeda 5 3" xfId="77" xr:uid="{00000000-0005-0000-0000-00004C000000}"/>
    <cellStyle name="Moeda 5 4" xfId="98" xr:uid="{00000000-0005-0000-0000-00004C000000}"/>
    <cellStyle name="Moeda 6" xfId="36" xr:uid="{00000000-0005-0000-0000-000053000000}"/>
    <cellStyle name="Moeda 6 2" xfId="57" xr:uid="{00000000-0005-0000-0000-000053000000}"/>
    <cellStyle name="Moeda 6 3" xfId="78" xr:uid="{00000000-0005-0000-0000-000053000000}"/>
    <cellStyle name="Moeda 6 4" xfId="99" xr:uid="{00000000-0005-0000-0000-000053000000}"/>
    <cellStyle name="Moeda 7" xfId="43" xr:uid="{00000000-0005-0000-0000-00005A000000}"/>
    <cellStyle name="Moeda 8" xfId="64" xr:uid="{00000000-0005-0000-0000-00006F000000}"/>
    <cellStyle name="Moeda 9" xfId="85" xr:uid="{00000000-0005-0000-0000-000084000000}"/>
    <cellStyle name="Normal" xfId="0" builtinId="0"/>
    <cellStyle name="Normal 2" xfId="1" xr:uid="{00000000-0005-0000-0000-000006000000}"/>
    <cellStyle name="Normal 2 2" xfId="20" xr:uid="{00000000-0005-0000-0000-000006000000}"/>
    <cellStyle name="Porcentagem" xfId="106" builtinId="5"/>
    <cellStyle name="Porcentagem 2" xfId="13" xr:uid="{00000000-0005-0000-0000-000007000000}"/>
    <cellStyle name="Porcentagem 2 2" xfId="21" xr:uid="{00000000-0005-0000-0000-000007000000}"/>
    <cellStyle name="Separador de milhares 2" xfId="2" xr:uid="{00000000-0005-0000-0000-000008000000}"/>
    <cellStyle name="Separador de milhares 2 2" xfId="8" xr:uid="{00000000-0005-0000-0000-000009000000}"/>
    <cellStyle name="Separador de milhares 2 2 2" xfId="12" xr:uid="{00000000-0005-0000-0000-00000A000000}"/>
    <cellStyle name="Separador de milhares 2 2 2 2" xfId="24" xr:uid="{00000000-0005-0000-0000-00000A000000}"/>
    <cellStyle name="Separador de milhares 2 2 2 3" xfId="31" xr:uid="{00000000-0005-0000-0000-00000A000000}"/>
    <cellStyle name="Separador de milhares 2 2 2 3 2" xfId="52" xr:uid="{00000000-0005-0000-0000-00000A000000}"/>
    <cellStyle name="Separador de milhares 2 2 2 3 3" xfId="73" xr:uid="{00000000-0005-0000-0000-00000A000000}"/>
    <cellStyle name="Separador de milhares 2 2 2 3 4" xfId="94" xr:uid="{00000000-0005-0000-0000-00000A000000}"/>
    <cellStyle name="Separador de milhares 2 2 2 4" xfId="41" xr:uid="{00000000-0005-0000-0000-00000A000000}"/>
    <cellStyle name="Separador de milhares 2 2 2 4 2" xfId="62" xr:uid="{00000000-0005-0000-0000-00000A000000}"/>
    <cellStyle name="Separador de milhares 2 2 2 4 3" xfId="83" xr:uid="{00000000-0005-0000-0000-00000A000000}"/>
    <cellStyle name="Separador de milhares 2 2 2 4 4" xfId="104" xr:uid="{00000000-0005-0000-0000-00000A000000}"/>
    <cellStyle name="Separador de milhares 2 2 2 5" xfId="48" xr:uid="{00000000-0005-0000-0000-00000A000000}"/>
    <cellStyle name="Separador de milhares 2 2 2 6" xfId="69" xr:uid="{00000000-0005-0000-0000-00000A000000}"/>
    <cellStyle name="Separador de milhares 2 2 2 7" xfId="90" xr:uid="{00000000-0005-0000-0000-00000A000000}"/>
    <cellStyle name="Separador de milhares 2 2 3" xfId="23" xr:uid="{00000000-0005-0000-0000-000009000000}"/>
    <cellStyle name="Separador de milhares 2 2 4" xfId="33" xr:uid="{00000000-0005-0000-0000-000009000000}"/>
    <cellStyle name="Separador de milhares 2 2 4 2" xfId="54" xr:uid="{00000000-0005-0000-0000-000009000000}"/>
    <cellStyle name="Separador de milhares 2 2 4 3" xfId="75" xr:uid="{00000000-0005-0000-0000-000009000000}"/>
    <cellStyle name="Separador de milhares 2 2 4 4" xfId="96" xr:uid="{00000000-0005-0000-0000-000009000000}"/>
    <cellStyle name="Separador de milhares 2 2 5" xfId="38" xr:uid="{00000000-0005-0000-0000-000009000000}"/>
    <cellStyle name="Separador de milhares 2 2 5 2" xfId="59" xr:uid="{00000000-0005-0000-0000-000009000000}"/>
    <cellStyle name="Separador de milhares 2 2 5 3" xfId="80" xr:uid="{00000000-0005-0000-0000-000009000000}"/>
    <cellStyle name="Separador de milhares 2 2 5 4" xfId="101" xr:uid="{00000000-0005-0000-0000-000009000000}"/>
    <cellStyle name="Separador de milhares 2 2 6" xfId="45" xr:uid="{00000000-0005-0000-0000-000009000000}"/>
    <cellStyle name="Separador de milhares 2 2 7" xfId="66" xr:uid="{00000000-0005-0000-0000-000009000000}"/>
    <cellStyle name="Separador de milhares 2 2 8" xfId="87" xr:uid="{00000000-0005-0000-0000-000009000000}"/>
    <cellStyle name="Separador de milhares 2 3" xfId="7" xr:uid="{00000000-0005-0000-0000-00000B000000}"/>
    <cellStyle name="Separador de milhares 2 3 2" xfId="11" xr:uid="{00000000-0005-0000-0000-00000C000000}"/>
    <cellStyle name="Separador de milhares 2 3 2 2" xfId="26" xr:uid="{00000000-0005-0000-0000-00000C000000}"/>
    <cellStyle name="Separador de milhares 2 3 2 3" xfId="32" xr:uid="{00000000-0005-0000-0000-00000C000000}"/>
    <cellStyle name="Separador de milhares 2 3 2 3 2" xfId="53" xr:uid="{00000000-0005-0000-0000-00000C000000}"/>
    <cellStyle name="Separador de milhares 2 3 2 3 3" xfId="74" xr:uid="{00000000-0005-0000-0000-00000C000000}"/>
    <cellStyle name="Separador de milhares 2 3 2 3 4" xfId="95" xr:uid="{00000000-0005-0000-0000-00000C000000}"/>
    <cellStyle name="Separador de milhares 2 3 2 4" xfId="40" xr:uid="{00000000-0005-0000-0000-00000C000000}"/>
    <cellStyle name="Separador de milhares 2 3 2 4 2" xfId="61" xr:uid="{00000000-0005-0000-0000-00000C000000}"/>
    <cellStyle name="Separador de milhares 2 3 2 4 3" xfId="82" xr:uid="{00000000-0005-0000-0000-00000C000000}"/>
    <cellStyle name="Separador de milhares 2 3 2 4 4" xfId="103" xr:uid="{00000000-0005-0000-0000-00000C000000}"/>
    <cellStyle name="Separador de milhares 2 3 2 5" xfId="47" xr:uid="{00000000-0005-0000-0000-00000C000000}"/>
    <cellStyle name="Separador de milhares 2 3 2 6" xfId="68" xr:uid="{00000000-0005-0000-0000-00000C000000}"/>
    <cellStyle name="Separador de milhares 2 3 2 7" xfId="89" xr:uid="{00000000-0005-0000-0000-00000C000000}"/>
    <cellStyle name="Separador de milhares 2 3 3" xfId="25" xr:uid="{00000000-0005-0000-0000-00000B000000}"/>
    <cellStyle name="Separador de milhares 2 3 4" xfId="34" xr:uid="{00000000-0005-0000-0000-00000B000000}"/>
    <cellStyle name="Separador de milhares 2 3 4 2" xfId="55" xr:uid="{00000000-0005-0000-0000-00000B000000}"/>
    <cellStyle name="Separador de milhares 2 3 4 3" xfId="76" xr:uid="{00000000-0005-0000-0000-00000B000000}"/>
    <cellStyle name="Separador de milhares 2 3 4 4" xfId="97" xr:uid="{00000000-0005-0000-0000-00000B000000}"/>
    <cellStyle name="Separador de milhares 2 3 5" xfId="37" xr:uid="{00000000-0005-0000-0000-00000B000000}"/>
    <cellStyle name="Separador de milhares 2 3 5 2" xfId="58" xr:uid="{00000000-0005-0000-0000-00000B000000}"/>
    <cellStyle name="Separador de milhares 2 3 5 3" xfId="79" xr:uid="{00000000-0005-0000-0000-00000B000000}"/>
    <cellStyle name="Separador de milhares 2 3 5 4" xfId="100" xr:uid="{00000000-0005-0000-0000-00000B000000}"/>
    <cellStyle name="Separador de milhares 2 3 6" xfId="44" xr:uid="{00000000-0005-0000-0000-00000B000000}"/>
    <cellStyle name="Separador de milhares 2 3 7" xfId="65" xr:uid="{00000000-0005-0000-0000-00000B000000}"/>
    <cellStyle name="Separador de milhares 2 3 8" xfId="86" xr:uid="{00000000-0005-0000-0000-00000B000000}"/>
    <cellStyle name="Separador de milhares 2 4" xfId="22" xr:uid="{00000000-0005-0000-0000-000008000000}"/>
    <cellStyle name="Separador de milhares 3" xfId="3" xr:uid="{00000000-0005-0000-0000-00000D000000}"/>
    <cellStyle name="Separador de milhares 3 2" xfId="27" xr:uid="{00000000-0005-0000-0000-00000D000000}"/>
    <cellStyle name="Título 5" xfId="4" xr:uid="{00000000-0005-0000-0000-00000E000000}"/>
    <cellStyle name="Título 5 2" xfId="28" xr:uid="{00000000-0005-0000-0000-00000E000000}"/>
  </cellStyles>
  <dxfs count="137">
    <dxf>
      <fill>
        <patternFill>
          <bgColor theme="4" tint="0.39994506668294322"/>
        </patternFill>
      </fill>
    </dxf>
    <dxf>
      <font>
        <color rgb="FF9C0006"/>
      </font>
      <fill>
        <patternFill>
          <bgColor rgb="FFFFC7CE"/>
        </patternFill>
      </fill>
    </dxf>
    <dxf>
      <font>
        <color rgb="FF9C0006"/>
      </font>
      <fill>
        <patternFill>
          <bgColor rgb="FFFFC7CE"/>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ill>
        <patternFill>
          <fgColor auto="1"/>
          <bgColor rgb="FFFFFF00"/>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color rgb="FF9C5700"/>
      </font>
      <fill>
        <patternFill>
          <bgColor rgb="FFFFEB9C"/>
        </patternFill>
      </fill>
    </dxf>
    <dxf>
      <font>
        <color rgb="FF9C5700"/>
      </font>
      <fill>
        <patternFill>
          <bgColor rgb="FFFFEB9C"/>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color rgb="FF9C5700"/>
      </font>
      <fill>
        <patternFill>
          <bgColor rgb="FFFFEB9C"/>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ill>
        <patternFill>
          <fgColor auto="1"/>
          <bgColor rgb="FFFFFF00"/>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theme="5"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theme="5"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theme="5"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theme="5"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14" formatCode="0.00%"/>
      <fill>
        <patternFill patternType="solid">
          <fgColor indexed="64"/>
          <bgColor theme="5"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14" formatCode="0.00%"/>
      <fill>
        <patternFill patternType="solid">
          <fgColor theme="4" tint="0.59999389629810485"/>
          <bgColor theme="4"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fill>
        <patternFill patternType="solid">
          <fgColor theme="4" tint="0.59999389629810485"/>
          <bgColor theme="4" tint="0.59999389629810485"/>
        </patternFill>
      </fill>
      <border diagonalUp="0" diagonalDown="0">
        <left/>
        <right/>
        <top style="thin">
          <color theme="4" tint="0.39997558519241921"/>
        </top>
        <bottom/>
        <vertical/>
        <horizontal/>
      </border>
    </dxf>
    <dxf>
      <border outline="0">
        <left style="thin">
          <color theme="4" tint="0.39997558519241921"/>
        </left>
      </border>
    </dxf>
    <dxf>
      <fill>
        <patternFill patternType="solid">
          <fgColor indexed="64"/>
          <bgColor theme="7" tint="0.59999389629810485"/>
        </patternFill>
      </fill>
    </dxf>
    <dxf>
      <font>
        <b/>
        <i val="0"/>
        <strike val="0"/>
        <condense val="0"/>
        <extend val="0"/>
        <outline val="0"/>
        <shadow val="0"/>
        <u val="none"/>
        <vertAlign val="baseline"/>
        <sz val="10"/>
        <color auto="1"/>
        <name val="Arial"/>
        <family val="2"/>
        <scheme val="none"/>
      </font>
      <fill>
        <patternFill patternType="solid">
          <fgColor indexed="64"/>
          <bgColor theme="7" tint="0.59999389629810485"/>
        </patternFill>
      </fill>
      <alignment horizontal="center" vertical="bottom" textRotation="0" wrapText="0" indent="0" justifyLastLine="0" shrinkToFit="0" readingOrder="0"/>
    </dxf>
  </dxfs>
  <tableStyles count="1" defaultTableStyle="TableStyleMedium9" defaultPivotStyle="PivotStyleLight16">
    <tableStyle name="Invisible" pivot="0" table="0" count="0" xr9:uid="{92C96A6F-A2D6-4973-910B-0FCCF4645B2F}"/>
  </tableStyles>
  <colors>
    <mruColors>
      <color rgb="FFCCFFFF"/>
      <color rgb="FFFD8DD5"/>
      <color rgb="FF31F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microsoft.com/office/2017/10/relationships/person" Target="persons/person.xml"/><Relationship Id="rId10" Type="http://schemas.openxmlformats.org/officeDocument/2006/relationships/worksheet" Target="worksheets/sheet10.xml"/><Relationship Id="rId19"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pt-BR"/>
              <a:t>Percentual</a:t>
            </a:r>
            <a:r>
              <a:rPr lang="pt-BR" baseline="0"/>
              <a:t> Disponível para Carona</a:t>
            </a:r>
          </a:p>
        </c:rich>
      </c:tx>
      <c:layout>
        <c:manualLayout>
          <c:xMode val="edge"/>
          <c:yMode val="edge"/>
          <c:x val="0.34130259476583596"/>
          <c:y val="1.5458937035769107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stacked"/>
        <c:varyColors val="0"/>
        <c:ser>
          <c:idx val="0"/>
          <c:order val="0"/>
          <c:tx>
            <c:strRef>
              <c:f>'Dados Dashboard'!$D$2</c:f>
              <c:strCache>
                <c:ptCount val="1"/>
                <c:pt idx="0">
                  <c:v>Órgão 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Dashboard'!$D$3:$D$36</c:f>
              <c:numCache>
                <c:formatCode>0%</c:formatCode>
                <c:ptCount val="34"/>
                <c:pt idx="0">
                  <c:v>0.5</c:v>
                </c:pt>
                <c:pt idx="1">
                  <c:v>0.49997034928541778</c:v>
                </c:pt>
                <c:pt idx="2">
                  <c:v>0.5</c:v>
                </c:pt>
                <c:pt idx="3">
                  <c:v>0.4994606256742179</c:v>
                </c:pt>
                <c:pt idx="4">
                  <c:v>0.5</c:v>
                </c:pt>
                <c:pt idx="5">
                  <c:v>0.5</c:v>
                </c:pt>
                <c:pt idx="6">
                  <c:v>0.5</c:v>
                </c:pt>
                <c:pt idx="7">
                  <c:v>0.49746192893401014</c:v>
                </c:pt>
                <c:pt idx="8">
                  <c:v>0.49541284403669728</c:v>
                </c:pt>
                <c:pt idx="9">
                  <c:v>0.5</c:v>
                </c:pt>
                <c:pt idx="10">
                  <c:v>0.5</c:v>
                </c:pt>
                <c:pt idx="11">
                  <c:v>0.49993273240952507</c:v>
                </c:pt>
                <c:pt idx="12">
                  <c:v>0.5</c:v>
                </c:pt>
                <c:pt idx="13">
                  <c:v>0.49993409779886649</c:v>
                </c:pt>
                <c:pt idx="14">
                  <c:v>0.49960784313725493</c:v>
                </c:pt>
                <c:pt idx="15">
                  <c:v>0.5</c:v>
                </c:pt>
                <c:pt idx="16">
                  <c:v>0.5</c:v>
                </c:pt>
                <c:pt idx="17">
                  <c:v>0.49976905311778291</c:v>
                </c:pt>
                <c:pt idx="18">
                  <c:v>0.49978494623655911</c:v>
                </c:pt>
                <c:pt idx="19">
                  <c:v>0.5</c:v>
                </c:pt>
                <c:pt idx="20">
                  <c:v>0.5</c:v>
                </c:pt>
                <c:pt idx="21">
                  <c:v>0.5</c:v>
                </c:pt>
                <c:pt idx="22">
                  <c:v>0.5</c:v>
                </c:pt>
                <c:pt idx="23">
                  <c:v>0.4993548387096774</c:v>
                </c:pt>
                <c:pt idx="24">
                  <c:v>0.49935979513444301</c:v>
                </c:pt>
                <c:pt idx="25">
                  <c:v>0.49830508474576274</c:v>
                </c:pt>
                <c:pt idx="26">
                  <c:v>0.5</c:v>
                </c:pt>
                <c:pt idx="27">
                  <c:v>0.49606299212598426</c:v>
                </c:pt>
                <c:pt idx="28">
                  <c:v>0.5</c:v>
                </c:pt>
                <c:pt idx="29">
                  <c:v>0.49983449189010259</c:v>
                </c:pt>
                <c:pt idx="30">
                  <c:v>0.49947312961011592</c:v>
                </c:pt>
                <c:pt idx="31">
                  <c:v>0.5</c:v>
                </c:pt>
                <c:pt idx="32">
                  <c:v>0.5</c:v>
                </c:pt>
                <c:pt idx="33">
                  <c:v>0.5</c:v>
                </c:pt>
              </c:numCache>
            </c:numRef>
          </c:val>
          <c:extLst>
            <c:ext xmlns:c16="http://schemas.microsoft.com/office/drawing/2014/chart" uri="{C3380CC4-5D6E-409C-BE32-E72D297353CC}">
              <c16:uniqueId val="{00000000-007A-45B1-9157-A14F56358AE5}"/>
            </c:ext>
          </c:extLst>
        </c:ser>
        <c:ser>
          <c:idx val="1"/>
          <c:order val="1"/>
          <c:tx>
            <c:strRef>
              <c:f>'Dados Dashboard'!$E$2</c:f>
              <c:strCache>
                <c:ptCount val="1"/>
                <c:pt idx="0">
                  <c:v>Órgão 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Dashboard'!$E$3:$E$36</c:f>
              <c:numCache>
                <c:formatCode>0%</c:formatCode>
                <c:ptCount val="34"/>
                <c:pt idx="0">
                  <c:v>0.5</c:v>
                </c:pt>
                <c:pt idx="1">
                  <c:v>0.49997034928541778</c:v>
                </c:pt>
                <c:pt idx="2">
                  <c:v>0.5</c:v>
                </c:pt>
                <c:pt idx="3">
                  <c:v>0.4994606256742179</c:v>
                </c:pt>
                <c:pt idx="4">
                  <c:v>0.5</c:v>
                </c:pt>
                <c:pt idx="5">
                  <c:v>0.5</c:v>
                </c:pt>
                <c:pt idx="6">
                  <c:v>0.5</c:v>
                </c:pt>
                <c:pt idx="7">
                  <c:v>0.49746192893401014</c:v>
                </c:pt>
                <c:pt idx="8">
                  <c:v>0.49541284403669728</c:v>
                </c:pt>
                <c:pt idx="9">
                  <c:v>0.5</c:v>
                </c:pt>
                <c:pt idx="10">
                  <c:v>0.5</c:v>
                </c:pt>
                <c:pt idx="11">
                  <c:v>0.49993273240952507</c:v>
                </c:pt>
                <c:pt idx="12">
                  <c:v>0.5</c:v>
                </c:pt>
                <c:pt idx="13">
                  <c:v>0.49993409779886649</c:v>
                </c:pt>
                <c:pt idx="14">
                  <c:v>0.49960784313725493</c:v>
                </c:pt>
                <c:pt idx="15">
                  <c:v>0.5</c:v>
                </c:pt>
                <c:pt idx="16">
                  <c:v>0.5</c:v>
                </c:pt>
                <c:pt idx="17">
                  <c:v>0.49976905311778291</c:v>
                </c:pt>
                <c:pt idx="18">
                  <c:v>0.49978494623655911</c:v>
                </c:pt>
                <c:pt idx="19">
                  <c:v>0.5</c:v>
                </c:pt>
                <c:pt idx="20">
                  <c:v>0.5</c:v>
                </c:pt>
                <c:pt idx="21">
                  <c:v>0.5</c:v>
                </c:pt>
                <c:pt idx="22">
                  <c:v>0.5</c:v>
                </c:pt>
                <c:pt idx="23">
                  <c:v>0.4993548387096774</c:v>
                </c:pt>
                <c:pt idx="24">
                  <c:v>0.49935979513444301</c:v>
                </c:pt>
                <c:pt idx="25">
                  <c:v>0.49830508474576274</c:v>
                </c:pt>
                <c:pt idx="26">
                  <c:v>0.5</c:v>
                </c:pt>
                <c:pt idx="27">
                  <c:v>0.49606299212598426</c:v>
                </c:pt>
                <c:pt idx="28">
                  <c:v>0.5</c:v>
                </c:pt>
                <c:pt idx="29">
                  <c:v>0.49983449189010259</c:v>
                </c:pt>
                <c:pt idx="30">
                  <c:v>0.49947312961011592</c:v>
                </c:pt>
                <c:pt idx="31">
                  <c:v>0.5</c:v>
                </c:pt>
                <c:pt idx="32">
                  <c:v>0.5</c:v>
                </c:pt>
                <c:pt idx="33">
                  <c:v>0.5</c:v>
                </c:pt>
              </c:numCache>
            </c:numRef>
          </c:val>
          <c:extLst>
            <c:ext xmlns:c16="http://schemas.microsoft.com/office/drawing/2014/chart" uri="{C3380CC4-5D6E-409C-BE32-E72D297353CC}">
              <c16:uniqueId val="{00000001-007A-45B1-9157-A14F56358AE5}"/>
            </c:ext>
          </c:extLst>
        </c:ser>
        <c:ser>
          <c:idx val="2"/>
          <c:order val="2"/>
          <c:tx>
            <c:strRef>
              <c:f>'Dados Dashboard'!$F$2</c:f>
              <c:strCache>
                <c:ptCount val="1"/>
                <c:pt idx="0">
                  <c:v>Órgão 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Dashboard'!$F$3:$F$36</c:f>
              <c:numCache>
                <c:formatCode>0%</c:formatCode>
                <c:ptCount val="34"/>
                <c:pt idx="0">
                  <c:v>0.5</c:v>
                </c:pt>
                <c:pt idx="1">
                  <c:v>0.49997034928541778</c:v>
                </c:pt>
                <c:pt idx="2">
                  <c:v>0.5</c:v>
                </c:pt>
                <c:pt idx="3">
                  <c:v>0.4994606256742179</c:v>
                </c:pt>
                <c:pt idx="4">
                  <c:v>0.5</c:v>
                </c:pt>
                <c:pt idx="5">
                  <c:v>0.5</c:v>
                </c:pt>
                <c:pt idx="6">
                  <c:v>0.5</c:v>
                </c:pt>
                <c:pt idx="7">
                  <c:v>0.49746192893401014</c:v>
                </c:pt>
                <c:pt idx="8">
                  <c:v>0.49541284403669728</c:v>
                </c:pt>
                <c:pt idx="9">
                  <c:v>0.5</c:v>
                </c:pt>
                <c:pt idx="10">
                  <c:v>0.5</c:v>
                </c:pt>
                <c:pt idx="11">
                  <c:v>0.49993273240952507</c:v>
                </c:pt>
                <c:pt idx="12">
                  <c:v>0.5</c:v>
                </c:pt>
                <c:pt idx="13">
                  <c:v>0.49993409779886649</c:v>
                </c:pt>
                <c:pt idx="14">
                  <c:v>0.49960784313725493</c:v>
                </c:pt>
                <c:pt idx="15">
                  <c:v>0.5</c:v>
                </c:pt>
                <c:pt idx="16">
                  <c:v>0.5</c:v>
                </c:pt>
                <c:pt idx="17">
                  <c:v>0.49976905311778291</c:v>
                </c:pt>
                <c:pt idx="18">
                  <c:v>0.49978494623655911</c:v>
                </c:pt>
                <c:pt idx="19">
                  <c:v>0.5</c:v>
                </c:pt>
                <c:pt idx="20">
                  <c:v>0.5</c:v>
                </c:pt>
                <c:pt idx="21">
                  <c:v>0.5</c:v>
                </c:pt>
                <c:pt idx="22">
                  <c:v>0.5</c:v>
                </c:pt>
                <c:pt idx="23">
                  <c:v>0.4993548387096774</c:v>
                </c:pt>
                <c:pt idx="24">
                  <c:v>0.49935979513444301</c:v>
                </c:pt>
                <c:pt idx="25">
                  <c:v>0.49830508474576274</c:v>
                </c:pt>
                <c:pt idx="26">
                  <c:v>0.5</c:v>
                </c:pt>
                <c:pt idx="27">
                  <c:v>0.49606299212598426</c:v>
                </c:pt>
                <c:pt idx="28">
                  <c:v>0.5</c:v>
                </c:pt>
                <c:pt idx="29">
                  <c:v>0.49983449189010259</c:v>
                </c:pt>
                <c:pt idx="30">
                  <c:v>0.49947312961011592</c:v>
                </c:pt>
                <c:pt idx="31">
                  <c:v>0.5</c:v>
                </c:pt>
                <c:pt idx="32">
                  <c:v>0.5</c:v>
                </c:pt>
                <c:pt idx="33">
                  <c:v>0.5</c:v>
                </c:pt>
              </c:numCache>
            </c:numRef>
          </c:val>
          <c:extLst>
            <c:ext xmlns:c16="http://schemas.microsoft.com/office/drawing/2014/chart" uri="{C3380CC4-5D6E-409C-BE32-E72D297353CC}">
              <c16:uniqueId val="{00000002-007A-45B1-9157-A14F56358AE5}"/>
            </c:ext>
          </c:extLst>
        </c:ser>
        <c:ser>
          <c:idx val="3"/>
          <c:order val="3"/>
          <c:tx>
            <c:strRef>
              <c:f>'Dados Dashboard'!$G$2</c:f>
              <c:strCache>
                <c:ptCount val="1"/>
                <c:pt idx="0">
                  <c:v>Órgão 4</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Dashboard'!$G$3:$G$36</c:f>
              <c:numCache>
                <c:formatCode>0%</c:formatCode>
                <c:ptCount val="34"/>
                <c:pt idx="0">
                  <c:v>0.5</c:v>
                </c:pt>
                <c:pt idx="1">
                  <c:v>0.49997034928541778</c:v>
                </c:pt>
                <c:pt idx="2">
                  <c:v>0.5</c:v>
                </c:pt>
                <c:pt idx="3">
                  <c:v>0.4994606256742179</c:v>
                </c:pt>
                <c:pt idx="4">
                  <c:v>0.5</c:v>
                </c:pt>
                <c:pt idx="5">
                  <c:v>0.5</c:v>
                </c:pt>
                <c:pt idx="6">
                  <c:v>0.5</c:v>
                </c:pt>
                <c:pt idx="7">
                  <c:v>0.49746192893401014</c:v>
                </c:pt>
                <c:pt idx="8">
                  <c:v>0.49541284403669728</c:v>
                </c:pt>
                <c:pt idx="9">
                  <c:v>0.5</c:v>
                </c:pt>
                <c:pt idx="10">
                  <c:v>0.5</c:v>
                </c:pt>
                <c:pt idx="11">
                  <c:v>0.49993273240952507</c:v>
                </c:pt>
                <c:pt idx="12">
                  <c:v>0.5</c:v>
                </c:pt>
                <c:pt idx="13">
                  <c:v>0.49993409779886649</c:v>
                </c:pt>
                <c:pt idx="14">
                  <c:v>0.49960784313725493</c:v>
                </c:pt>
                <c:pt idx="15">
                  <c:v>0.5</c:v>
                </c:pt>
                <c:pt idx="16">
                  <c:v>0.5</c:v>
                </c:pt>
                <c:pt idx="17">
                  <c:v>0.49976905311778291</c:v>
                </c:pt>
                <c:pt idx="18">
                  <c:v>0.49978494623655911</c:v>
                </c:pt>
                <c:pt idx="19">
                  <c:v>0.5</c:v>
                </c:pt>
                <c:pt idx="20">
                  <c:v>0.5</c:v>
                </c:pt>
                <c:pt idx="21">
                  <c:v>0.5</c:v>
                </c:pt>
                <c:pt idx="22">
                  <c:v>0.5</c:v>
                </c:pt>
                <c:pt idx="23">
                  <c:v>0.4993548387096774</c:v>
                </c:pt>
                <c:pt idx="24">
                  <c:v>0.49935979513444301</c:v>
                </c:pt>
                <c:pt idx="25">
                  <c:v>0.49830508474576274</c:v>
                </c:pt>
                <c:pt idx="26">
                  <c:v>0.5</c:v>
                </c:pt>
                <c:pt idx="27">
                  <c:v>0.49606299212598426</c:v>
                </c:pt>
                <c:pt idx="28">
                  <c:v>0.5</c:v>
                </c:pt>
                <c:pt idx="29">
                  <c:v>0.49983449189010259</c:v>
                </c:pt>
                <c:pt idx="30">
                  <c:v>0.49947312961011592</c:v>
                </c:pt>
                <c:pt idx="31">
                  <c:v>0.5</c:v>
                </c:pt>
                <c:pt idx="32">
                  <c:v>0.5</c:v>
                </c:pt>
                <c:pt idx="33">
                  <c:v>0.5</c:v>
                </c:pt>
              </c:numCache>
            </c:numRef>
          </c:val>
          <c:extLst>
            <c:ext xmlns:c16="http://schemas.microsoft.com/office/drawing/2014/chart" uri="{C3380CC4-5D6E-409C-BE32-E72D297353CC}">
              <c16:uniqueId val="{00000003-007A-45B1-9157-A14F56358AE5}"/>
            </c:ext>
          </c:extLst>
        </c:ser>
        <c:dLbls>
          <c:showLegendKey val="0"/>
          <c:showVal val="0"/>
          <c:showCatName val="0"/>
          <c:showSerName val="0"/>
          <c:showPercent val="0"/>
          <c:showBubbleSize val="0"/>
        </c:dLbls>
        <c:gapWidth val="150"/>
        <c:overlap val="100"/>
        <c:axId val="413362303"/>
        <c:axId val="413359807"/>
      </c:barChart>
      <c:catAx>
        <c:axId val="413362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13359807"/>
        <c:crosses val="autoZero"/>
        <c:auto val="1"/>
        <c:lblAlgn val="ctr"/>
        <c:lblOffset val="100"/>
        <c:noMultiLvlLbl val="0"/>
      </c:catAx>
      <c:valAx>
        <c:axId val="413359807"/>
        <c:scaling>
          <c:orientation val="minMax"/>
          <c:max val="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13362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Quantitativo</a:t>
            </a:r>
            <a:r>
              <a:rPr lang="pt-BR" baseline="0"/>
              <a:t> de Aditivos Disponíveis por Centro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1"/>
          <c:order val="0"/>
          <c:tx>
            <c:strRef>
              <c:f>'Dados Dashboard'!$H$2</c:f>
              <c:strCache>
                <c:ptCount val="1"/>
                <c:pt idx="0">
                  <c:v>Reitoria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Dashboard'!$H$3:$H$36</c:f>
              <c:numCache>
                <c:formatCode>#,##0</c:formatCode>
                <c:ptCount val="34"/>
                <c:pt idx="0">
                  <c:v>300</c:v>
                </c:pt>
                <c:pt idx="1">
                  <c:v>350</c:v>
                </c:pt>
                <c:pt idx="2">
                  <c:v>120</c:v>
                </c:pt>
                <c:pt idx="3">
                  <c:v>57</c:v>
                </c:pt>
                <c:pt idx="4">
                  <c:v>0</c:v>
                </c:pt>
                <c:pt idx="5">
                  <c:v>0</c:v>
                </c:pt>
                <c:pt idx="6">
                  <c:v>375</c:v>
                </c:pt>
                <c:pt idx="7">
                  <c:v>2</c:v>
                </c:pt>
                <c:pt idx="8">
                  <c:v>1</c:v>
                </c:pt>
                <c:pt idx="9">
                  <c:v>7</c:v>
                </c:pt>
                <c:pt idx="10">
                  <c:v>0</c:v>
                </c:pt>
                <c:pt idx="11">
                  <c:v>300</c:v>
                </c:pt>
                <c:pt idx="12">
                  <c:v>300</c:v>
                </c:pt>
                <c:pt idx="13">
                  <c:v>120</c:v>
                </c:pt>
                <c:pt idx="14">
                  <c:v>32</c:v>
                </c:pt>
                <c:pt idx="15">
                  <c:v>65</c:v>
                </c:pt>
                <c:pt idx="16">
                  <c:v>30</c:v>
                </c:pt>
                <c:pt idx="17">
                  <c:v>62</c:v>
                </c:pt>
                <c:pt idx="18">
                  <c:v>37</c:v>
                </c:pt>
                <c:pt idx="19">
                  <c:v>150</c:v>
                </c:pt>
                <c:pt idx="20">
                  <c:v>15</c:v>
                </c:pt>
                <c:pt idx="21">
                  <c:v>12</c:v>
                </c:pt>
                <c:pt idx="22">
                  <c:v>2</c:v>
                </c:pt>
                <c:pt idx="23">
                  <c:v>37</c:v>
                </c:pt>
                <c:pt idx="24">
                  <c:v>37</c:v>
                </c:pt>
                <c:pt idx="25">
                  <c:v>2</c:v>
                </c:pt>
                <c:pt idx="26">
                  <c:v>288</c:v>
                </c:pt>
                <c:pt idx="27">
                  <c:v>0</c:v>
                </c:pt>
                <c:pt idx="28">
                  <c:v>30</c:v>
                </c:pt>
                <c:pt idx="29">
                  <c:v>62</c:v>
                </c:pt>
                <c:pt idx="30">
                  <c:v>0</c:v>
                </c:pt>
                <c:pt idx="31">
                  <c:v>1</c:v>
                </c:pt>
                <c:pt idx="32">
                  <c:v>1</c:v>
                </c:pt>
                <c:pt idx="33">
                  <c:v>1</c:v>
                </c:pt>
              </c:numCache>
            </c:numRef>
          </c:val>
          <c:extLst>
            <c:ext xmlns:c16="http://schemas.microsoft.com/office/drawing/2014/chart" uri="{C3380CC4-5D6E-409C-BE32-E72D297353CC}">
              <c16:uniqueId val="{00000001-04FC-4AE1-BB29-FBD188D126E5}"/>
            </c:ext>
          </c:extLst>
        </c:ser>
        <c:ser>
          <c:idx val="4"/>
          <c:order val="1"/>
          <c:tx>
            <c:strRef>
              <c:f>'Dados Dashboard'!$I$2</c:f>
              <c:strCache>
                <c:ptCount val="1"/>
                <c:pt idx="0">
                  <c:v>ESAG</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Dashboard'!$I$3:$I$36</c:f>
              <c:numCache>
                <c:formatCode>#,##0</c:formatCode>
                <c:ptCount val="34"/>
                <c:pt idx="0">
                  <c:v>480</c:v>
                </c:pt>
                <c:pt idx="1">
                  <c:v>9</c:v>
                </c:pt>
                <c:pt idx="2">
                  <c:v>1220</c:v>
                </c:pt>
                <c:pt idx="3">
                  <c:v>140</c:v>
                </c:pt>
                <c:pt idx="4">
                  <c:v>31</c:v>
                </c:pt>
                <c:pt idx="5">
                  <c:v>0</c:v>
                </c:pt>
                <c:pt idx="6">
                  <c:v>156</c:v>
                </c:pt>
                <c:pt idx="7">
                  <c:v>11</c:v>
                </c:pt>
                <c:pt idx="8">
                  <c:v>15</c:v>
                </c:pt>
                <c:pt idx="9">
                  <c:v>9</c:v>
                </c:pt>
                <c:pt idx="10">
                  <c:v>0</c:v>
                </c:pt>
                <c:pt idx="11">
                  <c:v>156</c:v>
                </c:pt>
                <c:pt idx="12">
                  <c:v>281</c:v>
                </c:pt>
                <c:pt idx="13">
                  <c:v>36</c:v>
                </c:pt>
                <c:pt idx="14">
                  <c:v>109</c:v>
                </c:pt>
                <c:pt idx="15">
                  <c:v>31</c:v>
                </c:pt>
                <c:pt idx="16">
                  <c:v>62</c:v>
                </c:pt>
                <c:pt idx="17">
                  <c:v>45</c:v>
                </c:pt>
                <c:pt idx="18">
                  <c:v>31</c:v>
                </c:pt>
                <c:pt idx="19">
                  <c:v>62</c:v>
                </c:pt>
                <c:pt idx="20">
                  <c:v>15</c:v>
                </c:pt>
                <c:pt idx="21">
                  <c:v>15</c:v>
                </c:pt>
                <c:pt idx="22">
                  <c:v>3</c:v>
                </c:pt>
                <c:pt idx="23">
                  <c:v>31</c:v>
                </c:pt>
                <c:pt idx="24">
                  <c:v>23</c:v>
                </c:pt>
                <c:pt idx="25">
                  <c:v>8</c:v>
                </c:pt>
                <c:pt idx="26">
                  <c:v>156</c:v>
                </c:pt>
                <c:pt idx="27">
                  <c:v>0</c:v>
                </c:pt>
                <c:pt idx="28">
                  <c:v>7</c:v>
                </c:pt>
                <c:pt idx="29">
                  <c:v>12</c:v>
                </c:pt>
                <c:pt idx="30">
                  <c:v>25</c:v>
                </c:pt>
                <c:pt idx="31">
                  <c:v>1</c:v>
                </c:pt>
                <c:pt idx="32">
                  <c:v>2</c:v>
                </c:pt>
                <c:pt idx="33">
                  <c:v>0</c:v>
                </c:pt>
              </c:numCache>
            </c:numRef>
          </c:val>
          <c:extLst>
            <c:ext xmlns:c16="http://schemas.microsoft.com/office/drawing/2014/chart" uri="{C3380CC4-5D6E-409C-BE32-E72D297353CC}">
              <c16:uniqueId val="{00000004-04FC-4AE1-BB29-FBD188D126E5}"/>
            </c:ext>
          </c:extLst>
        </c:ser>
        <c:ser>
          <c:idx val="5"/>
          <c:order val="2"/>
          <c:tx>
            <c:strRef>
              <c:f>'Dados Dashboard'!$J$2</c:f>
              <c:strCache>
                <c:ptCount val="1"/>
                <c:pt idx="0">
                  <c:v>CEART</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Dashboard'!$J$3:$J$36</c:f>
              <c:numCache>
                <c:formatCode>#,##0</c:formatCode>
                <c:ptCount val="34"/>
                <c:pt idx="0">
                  <c:v>548</c:v>
                </c:pt>
                <c:pt idx="1">
                  <c:v>215</c:v>
                </c:pt>
                <c:pt idx="2">
                  <c:v>396</c:v>
                </c:pt>
                <c:pt idx="3">
                  <c:v>0</c:v>
                </c:pt>
                <c:pt idx="4">
                  <c:v>35</c:v>
                </c:pt>
                <c:pt idx="5">
                  <c:v>0</c:v>
                </c:pt>
                <c:pt idx="6">
                  <c:v>198</c:v>
                </c:pt>
                <c:pt idx="7">
                  <c:v>3</c:v>
                </c:pt>
                <c:pt idx="8">
                  <c:v>3</c:v>
                </c:pt>
                <c:pt idx="9">
                  <c:v>1</c:v>
                </c:pt>
                <c:pt idx="10">
                  <c:v>7</c:v>
                </c:pt>
                <c:pt idx="11">
                  <c:v>213</c:v>
                </c:pt>
                <c:pt idx="12">
                  <c:v>175</c:v>
                </c:pt>
                <c:pt idx="13">
                  <c:v>87</c:v>
                </c:pt>
                <c:pt idx="14">
                  <c:v>5</c:v>
                </c:pt>
                <c:pt idx="15">
                  <c:v>40</c:v>
                </c:pt>
                <c:pt idx="16">
                  <c:v>13</c:v>
                </c:pt>
                <c:pt idx="17">
                  <c:v>25</c:v>
                </c:pt>
                <c:pt idx="18">
                  <c:v>15</c:v>
                </c:pt>
                <c:pt idx="19">
                  <c:v>40</c:v>
                </c:pt>
                <c:pt idx="20">
                  <c:v>17</c:v>
                </c:pt>
                <c:pt idx="21">
                  <c:v>17</c:v>
                </c:pt>
                <c:pt idx="22">
                  <c:v>2</c:v>
                </c:pt>
                <c:pt idx="23">
                  <c:v>8</c:v>
                </c:pt>
                <c:pt idx="24">
                  <c:v>15</c:v>
                </c:pt>
                <c:pt idx="25">
                  <c:v>1</c:v>
                </c:pt>
                <c:pt idx="26">
                  <c:v>150</c:v>
                </c:pt>
                <c:pt idx="27">
                  <c:v>8</c:v>
                </c:pt>
                <c:pt idx="28">
                  <c:v>31</c:v>
                </c:pt>
                <c:pt idx="29">
                  <c:v>75</c:v>
                </c:pt>
                <c:pt idx="30">
                  <c:v>36</c:v>
                </c:pt>
                <c:pt idx="31">
                  <c:v>2</c:v>
                </c:pt>
                <c:pt idx="32">
                  <c:v>1</c:v>
                </c:pt>
                <c:pt idx="33">
                  <c:v>1</c:v>
                </c:pt>
              </c:numCache>
            </c:numRef>
          </c:val>
          <c:extLst>
            <c:ext xmlns:c16="http://schemas.microsoft.com/office/drawing/2014/chart" uri="{C3380CC4-5D6E-409C-BE32-E72D297353CC}">
              <c16:uniqueId val="{00000005-04FC-4AE1-BB29-FBD188D126E5}"/>
            </c:ext>
          </c:extLst>
        </c:ser>
        <c:ser>
          <c:idx val="6"/>
          <c:order val="3"/>
          <c:tx>
            <c:strRef>
              <c:f>'Dados Dashboard'!$K$2</c:f>
              <c:strCache>
                <c:ptCount val="1"/>
                <c:pt idx="0">
                  <c:v>FAED</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Dashboard'!$K$3:$K$36</c:f>
              <c:numCache>
                <c:formatCode>#,##0</c:formatCode>
                <c:ptCount val="34"/>
                <c:pt idx="0">
                  <c:v>384</c:v>
                </c:pt>
                <c:pt idx="1">
                  <c:v>350</c:v>
                </c:pt>
                <c:pt idx="2">
                  <c:v>0</c:v>
                </c:pt>
                <c:pt idx="3">
                  <c:v>0</c:v>
                </c:pt>
                <c:pt idx="4">
                  <c:v>21</c:v>
                </c:pt>
                <c:pt idx="5">
                  <c:v>0</c:v>
                </c:pt>
                <c:pt idx="6">
                  <c:v>204</c:v>
                </c:pt>
                <c:pt idx="7">
                  <c:v>0</c:v>
                </c:pt>
                <c:pt idx="8">
                  <c:v>0</c:v>
                </c:pt>
                <c:pt idx="9">
                  <c:v>2</c:v>
                </c:pt>
                <c:pt idx="10">
                  <c:v>0</c:v>
                </c:pt>
                <c:pt idx="11">
                  <c:v>114</c:v>
                </c:pt>
                <c:pt idx="12">
                  <c:v>89</c:v>
                </c:pt>
                <c:pt idx="13">
                  <c:v>50</c:v>
                </c:pt>
                <c:pt idx="14">
                  <c:v>6</c:v>
                </c:pt>
                <c:pt idx="15">
                  <c:v>12</c:v>
                </c:pt>
                <c:pt idx="16">
                  <c:v>13</c:v>
                </c:pt>
                <c:pt idx="17">
                  <c:v>10</c:v>
                </c:pt>
                <c:pt idx="18">
                  <c:v>9</c:v>
                </c:pt>
                <c:pt idx="19">
                  <c:v>32</c:v>
                </c:pt>
                <c:pt idx="20">
                  <c:v>7</c:v>
                </c:pt>
                <c:pt idx="21">
                  <c:v>18</c:v>
                </c:pt>
                <c:pt idx="22">
                  <c:v>0</c:v>
                </c:pt>
                <c:pt idx="23">
                  <c:v>8</c:v>
                </c:pt>
                <c:pt idx="24">
                  <c:v>6</c:v>
                </c:pt>
                <c:pt idx="25">
                  <c:v>1</c:v>
                </c:pt>
                <c:pt idx="26">
                  <c:v>108</c:v>
                </c:pt>
                <c:pt idx="27">
                  <c:v>0</c:v>
                </c:pt>
                <c:pt idx="28">
                  <c:v>11</c:v>
                </c:pt>
                <c:pt idx="29">
                  <c:v>0</c:v>
                </c:pt>
                <c:pt idx="30">
                  <c:v>87</c:v>
                </c:pt>
                <c:pt idx="31">
                  <c:v>1</c:v>
                </c:pt>
                <c:pt idx="32">
                  <c:v>1</c:v>
                </c:pt>
                <c:pt idx="33">
                  <c:v>0</c:v>
                </c:pt>
              </c:numCache>
            </c:numRef>
          </c:val>
          <c:extLst>
            <c:ext xmlns:c16="http://schemas.microsoft.com/office/drawing/2014/chart" uri="{C3380CC4-5D6E-409C-BE32-E72D297353CC}">
              <c16:uniqueId val="{00000006-04FC-4AE1-BB29-FBD188D126E5}"/>
            </c:ext>
          </c:extLst>
        </c:ser>
        <c:ser>
          <c:idx val="7"/>
          <c:order val="4"/>
          <c:tx>
            <c:strRef>
              <c:f>'Dados Dashboard'!$L$2</c:f>
              <c:strCache>
                <c:ptCount val="1"/>
                <c:pt idx="0">
                  <c:v>CEAD</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Dashboard'!$L$3:$L$36</c:f>
              <c:numCache>
                <c:formatCode>#,##0</c:formatCode>
                <c:ptCount val="34"/>
                <c:pt idx="0">
                  <c:v>62</c:v>
                </c:pt>
                <c:pt idx="1">
                  <c:v>0</c:v>
                </c:pt>
                <c:pt idx="2">
                  <c:v>130</c:v>
                </c:pt>
                <c:pt idx="3">
                  <c:v>1</c:v>
                </c:pt>
                <c:pt idx="4">
                  <c:v>1</c:v>
                </c:pt>
                <c:pt idx="5">
                  <c:v>0</c:v>
                </c:pt>
                <c:pt idx="6">
                  <c:v>50</c:v>
                </c:pt>
                <c:pt idx="7">
                  <c:v>0</c:v>
                </c:pt>
                <c:pt idx="8">
                  <c:v>0</c:v>
                </c:pt>
                <c:pt idx="9">
                  <c:v>8</c:v>
                </c:pt>
                <c:pt idx="10">
                  <c:v>3</c:v>
                </c:pt>
                <c:pt idx="11">
                  <c:v>6</c:v>
                </c:pt>
                <c:pt idx="12">
                  <c:v>31</c:v>
                </c:pt>
                <c:pt idx="13">
                  <c:v>21</c:v>
                </c:pt>
                <c:pt idx="14">
                  <c:v>3</c:v>
                </c:pt>
                <c:pt idx="15">
                  <c:v>0</c:v>
                </c:pt>
                <c:pt idx="16">
                  <c:v>2</c:v>
                </c:pt>
                <c:pt idx="17">
                  <c:v>11</c:v>
                </c:pt>
                <c:pt idx="18">
                  <c:v>1</c:v>
                </c:pt>
                <c:pt idx="19">
                  <c:v>8</c:v>
                </c:pt>
                <c:pt idx="20">
                  <c:v>2</c:v>
                </c:pt>
                <c:pt idx="21">
                  <c:v>2</c:v>
                </c:pt>
                <c:pt idx="22">
                  <c:v>1</c:v>
                </c:pt>
                <c:pt idx="23">
                  <c:v>12</c:v>
                </c:pt>
                <c:pt idx="24">
                  <c:v>5</c:v>
                </c:pt>
                <c:pt idx="25">
                  <c:v>0</c:v>
                </c:pt>
                <c:pt idx="26">
                  <c:v>37</c:v>
                </c:pt>
                <c:pt idx="27">
                  <c:v>3</c:v>
                </c:pt>
                <c:pt idx="28">
                  <c:v>3</c:v>
                </c:pt>
                <c:pt idx="29">
                  <c:v>105</c:v>
                </c:pt>
                <c:pt idx="30">
                  <c:v>75</c:v>
                </c:pt>
                <c:pt idx="31">
                  <c:v>0</c:v>
                </c:pt>
                <c:pt idx="32">
                  <c:v>0</c:v>
                </c:pt>
                <c:pt idx="33">
                  <c:v>0</c:v>
                </c:pt>
              </c:numCache>
            </c:numRef>
          </c:val>
          <c:extLst>
            <c:ext xmlns:c16="http://schemas.microsoft.com/office/drawing/2014/chart" uri="{C3380CC4-5D6E-409C-BE32-E72D297353CC}">
              <c16:uniqueId val="{00000007-04FC-4AE1-BB29-FBD188D126E5}"/>
            </c:ext>
          </c:extLst>
        </c:ser>
        <c:ser>
          <c:idx val="8"/>
          <c:order val="5"/>
          <c:tx>
            <c:strRef>
              <c:f>'Dados Dashboard'!$M$2</c:f>
              <c:strCache>
                <c:ptCount val="1"/>
                <c:pt idx="0">
                  <c:v>CEFID</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Dashboard'!$M$3:$M$36</c:f>
              <c:numCache>
                <c:formatCode>#,##0</c:formatCode>
                <c:ptCount val="34"/>
                <c:pt idx="0">
                  <c:v>370</c:v>
                </c:pt>
                <c:pt idx="1">
                  <c:v>400</c:v>
                </c:pt>
                <c:pt idx="2">
                  <c:v>0</c:v>
                </c:pt>
                <c:pt idx="3">
                  <c:v>0</c:v>
                </c:pt>
                <c:pt idx="4">
                  <c:v>30</c:v>
                </c:pt>
                <c:pt idx="5">
                  <c:v>0</c:v>
                </c:pt>
                <c:pt idx="6">
                  <c:v>210</c:v>
                </c:pt>
                <c:pt idx="7">
                  <c:v>1</c:v>
                </c:pt>
                <c:pt idx="8">
                  <c:v>1</c:v>
                </c:pt>
                <c:pt idx="9">
                  <c:v>0</c:v>
                </c:pt>
                <c:pt idx="10">
                  <c:v>0</c:v>
                </c:pt>
                <c:pt idx="11">
                  <c:v>225</c:v>
                </c:pt>
                <c:pt idx="12">
                  <c:v>125</c:v>
                </c:pt>
                <c:pt idx="13">
                  <c:v>150</c:v>
                </c:pt>
                <c:pt idx="14">
                  <c:v>0</c:v>
                </c:pt>
                <c:pt idx="15">
                  <c:v>25</c:v>
                </c:pt>
                <c:pt idx="16">
                  <c:v>6</c:v>
                </c:pt>
                <c:pt idx="17">
                  <c:v>30</c:v>
                </c:pt>
                <c:pt idx="18">
                  <c:v>5</c:v>
                </c:pt>
                <c:pt idx="19">
                  <c:v>125</c:v>
                </c:pt>
                <c:pt idx="20">
                  <c:v>15</c:v>
                </c:pt>
                <c:pt idx="21">
                  <c:v>15</c:v>
                </c:pt>
                <c:pt idx="22">
                  <c:v>5</c:v>
                </c:pt>
                <c:pt idx="23">
                  <c:v>0</c:v>
                </c:pt>
                <c:pt idx="24">
                  <c:v>12</c:v>
                </c:pt>
                <c:pt idx="25">
                  <c:v>0</c:v>
                </c:pt>
                <c:pt idx="26">
                  <c:v>200</c:v>
                </c:pt>
                <c:pt idx="27">
                  <c:v>0</c:v>
                </c:pt>
                <c:pt idx="28">
                  <c:v>25</c:v>
                </c:pt>
                <c:pt idx="29">
                  <c:v>125</c:v>
                </c:pt>
                <c:pt idx="30">
                  <c:v>0</c:v>
                </c:pt>
                <c:pt idx="31">
                  <c:v>0</c:v>
                </c:pt>
                <c:pt idx="32">
                  <c:v>0</c:v>
                </c:pt>
                <c:pt idx="33">
                  <c:v>0</c:v>
                </c:pt>
              </c:numCache>
            </c:numRef>
          </c:val>
          <c:extLst>
            <c:ext xmlns:c16="http://schemas.microsoft.com/office/drawing/2014/chart" uri="{C3380CC4-5D6E-409C-BE32-E72D297353CC}">
              <c16:uniqueId val="{00000008-04FC-4AE1-BB29-FBD188D126E5}"/>
            </c:ext>
          </c:extLst>
        </c:ser>
        <c:ser>
          <c:idx val="9"/>
          <c:order val="6"/>
          <c:tx>
            <c:strRef>
              <c:f>'Dados Dashboard'!$N$2</c:f>
              <c:strCache>
                <c:ptCount val="1"/>
                <c:pt idx="0">
                  <c:v>CERES</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Dashboard'!$N$3:$N$36</c:f>
              <c:numCache>
                <c:formatCode>#,##0</c:formatCode>
                <c:ptCount val="34"/>
                <c:pt idx="0">
                  <c:v>404</c:v>
                </c:pt>
                <c:pt idx="1">
                  <c:v>288</c:v>
                </c:pt>
                <c:pt idx="2">
                  <c:v>0</c:v>
                </c:pt>
                <c:pt idx="3">
                  <c:v>0</c:v>
                </c:pt>
                <c:pt idx="4">
                  <c:v>10</c:v>
                </c:pt>
                <c:pt idx="5">
                  <c:v>0</c:v>
                </c:pt>
                <c:pt idx="6">
                  <c:v>314</c:v>
                </c:pt>
                <c:pt idx="7">
                  <c:v>3</c:v>
                </c:pt>
                <c:pt idx="8">
                  <c:v>0</c:v>
                </c:pt>
                <c:pt idx="9">
                  <c:v>16</c:v>
                </c:pt>
                <c:pt idx="10">
                  <c:v>34</c:v>
                </c:pt>
                <c:pt idx="11">
                  <c:v>0</c:v>
                </c:pt>
                <c:pt idx="12">
                  <c:v>150</c:v>
                </c:pt>
                <c:pt idx="13">
                  <c:v>127</c:v>
                </c:pt>
                <c:pt idx="14">
                  <c:v>55</c:v>
                </c:pt>
                <c:pt idx="15">
                  <c:v>0</c:v>
                </c:pt>
                <c:pt idx="16">
                  <c:v>6</c:v>
                </c:pt>
                <c:pt idx="17">
                  <c:v>52</c:v>
                </c:pt>
                <c:pt idx="18">
                  <c:v>25</c:v>
                </c:pt>
                <c:pt idx="19">
                  <c:v>12</c:v>
                </c:pt>
                <c:pt idx="20">
                  <c:v>25</c:v>
                </c:pt>
                <c:pt idx="21">
                  <c:v>13</c:v>
                </c:pt>
                <c:pt idx="22">
                  <c:v>13</c:v>
                </c:pt>
                <c:pt idx="23">
                  <c:v>2</c:v>
                </c:pt>
                <c:pt idx="24">
                  <c:v>13</c:v>
                </c:pt>
                <c:pt idx="25">
                  <c:v>3</c:v>
                </c:pt>
                <c:pt idx="26">
                  <c:v>206</c:v>
                </c:pt>
                <c:pt idx="27">
                  <c:v>3</c:v>
                </c:pt>
                <c:pt idx="28">
                  <c:v>9</c:v>
                </c:pt>
                <c:pt idx="29">
                  <c:v>0</c:v>
                </c:pt>
                <c:pt idx="30">
                  <c:v>0</c:v>
                </c:pt>
                <c:pt idx="31">
                  <c:v>0</c:v>
                </c:pt>
                <c:pt idx="32">
                  <c:v>2</c:v>
                </c:pt>
                <c:pt idx="33">
                  <c:v>2</c:v>
                </c:pt>
              </c:numCache>
            </c:numRef>
          </c:val>
          <c:extLst>
            <c:ext xmlns:c16="http://schemas.microsoft.com/office/drawing/2014/chart" uri="{C3380CC4-5D6E-409C-BE32-E72D297353CC}">
              <c16:uniqueId val="{00000009-04FC-4AE1-BB29-FBD188D126E5}"/>
            </c:ext>
          </c:extLst>
        </c:ser>
        <c:ser>
          <c:idx val="10"/>
          <c:order val="7"/>
          <c:tx>
            <c:strRef>
              <c:f>'Dados Dashboard'!$O$2</c:f>
              <c:strCache>
                <c:ptCount val="1"/>
                <c:pt idx="0">
                  <c:v>CESFI</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Dashboard'!$O$3:$O$36</c:f>
              <c:numCache>
                <c:formatCode>#,##0</c:formatCode>
                <c:ptCount val="34"/>
                <c:pt idx="0">
                  <c:v>106</c:v>
                </c:pt>
                <c:pt idx="1">
                  <c:v>211</c:v>
                </c:pt>
                <c:pt idx="2">
                  <c:v>0</c:v>
                </c:pt>
                <c:pt idx="3">
                  <c:v>0</c:v>
                </c:pt>
                <c:pt idx="4">
                  <c:v>6</c:v>
                </c:pt>
                <c:pt idx="5">
                  <c:v>0</c:v>
                </c:pt>
                <c:pt idx="6">
                  <c:v>117</c:v>
                </c:pt>
                <c:pt idx="7">
                  <c:v>0</c:v>
                </c:pt>
                <c:pt idx="8">
                  <c:v>0</c:v>
                </c:pt>
                <c:pt idx="9">
                  <c:v>14</c:v>
                </c:pt>
                <c:pt idx="10">
                  <c:v>0</c:v>
                </c:pt>
                <c:pt idx="11">
                  <c:v>120</c:v>
                </c:pt>
                <c:pt idx="12">
                  <c:v>97</c:v>
                </c:pt>
                <c:pt idx="13">
                  <c:v>106</c:v>
                </c:pt>
                <c:pt idx="14">
                  <c:v>12</c:v>
                </c:pt>
                <c:pt idx="15">
                  <c:v>16</c:v>
                </c:pt>
                <c:pt idx="16">
                  <c:v>0</c:v>
                </c:pt>
                <c:pt idx="17">
                  <c:v>22</c:v>
                </c:pt>
                <c:pt idx="18">
                  <c:v>24</c:v>
                </c:pt>
                <c:pt idx="19">
                  <c:v>93</c:v>
                </c:pt>
                <c:pt idx="20">
                  <c:v>10</c:v>
                </c:pt>
                <c:pt idx="21">
                  <c:v>12</c:v>
                </c:pt>
                <c:pt idx="22">
                  <c:v>0</c:v>
                </c:pt>
                <c:pt idx="23">
                  <c:v>10</c:v>
                </c:pt>
                <c:pt idx="24">
                  <c:v>10</c:v>
                </c:pt>
                <c:pt idx="25">
                  <c:v>4</c:v>
                </c:pt>
                <c:pt idx="26">
                  <c:v>106</c:v>
                </c:pt>
                <c:pt idx="27">
                  <c:v>0</c:v>
                </c:pt>
                <c:pt idx="28">
                  <c:v>0</c:v>
                </c:pt>
                <c:pt idx="29">
                  <c:v>7</c:v>
                </c:pt>
                <c:pt idx="30">
                  <c:v>7</c:v>
                </c:pt>
                <c:pt idx="31">
                  <c:v>0</c:v>
                </c:pt>
                <c:pt idx="32">
                  <c:v>1</c:v>
                </c:pt>
                <c:pt idx="33">
                  <c:v>0</c:v>
                </c:pt>
              </c:numCache>
            </c:numRef>
          </c:val>
          <c:extLst>
            <c:ext xmlns:c16="http://schemas.microsoft.com/office/drawing/2014/chart" uri="{C3380CC4-5D6E-409C-BE32-E72D297353CC}">
              <c16:uniqueId val="{0000000A-04FC-4AE1-BB29-FBD188D126E5}"/>
            </c:ext>
          </c:extLst>
        </c:ser>
        <c:ser>
          <c:idx val="11"/>
          <c:order val="8"/>
          <c:tx>
            <c:strRef>
              <c:f>'Dados Dashboard'!$P$2</c:f>
              <c:strCache>
                <c:ptCount val="1"/>
                <c:pt idx="0">
                  <c:v>CCT</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Dashboard'!$P$3:$P$36</c:f>
              <c:numCache>
                <c:formatCode>#,##0</c:formatCode>
                <c:ptCount val="34"/>
                <c:pt idx="0">
                  <c:v>760</c:v>
                </c:pt>
                <c:pt idx="1">
                  <c:v>1075</c:v>
                </c:pt>
                <c:pt idx="2">
                  <c:v>432</c:v>
                </c:pt>
                <c:pt idx="3">
                  <c:v>0</c:v>
                </c:pt>
                <c:pt idx="4">
                  <c:v>52</c:v>
                </c:pt>
                <c:pt idx="5">
                  <c:v>5</c:v>
                </c:pt>
                <c:pt idx="6">
                  <c:v>325</c:v>
                </c:pt>
                <c:pt idx="7">
                  <c:v>7</c:v>
                </c:pt>
                <c:pt idx="8">
                  <c:v>4</c:v>
                </c:pt>
                <c:pt idx="9">
                  <c:v>33</c:v>
                </c:pt>
                <c:pt idx="10">
                  <c:v>47</c:v>
                </c:pt>
                <c:pt idx="11">
                  <c:v>200</c:v>
                </c:pt>
                <c:pt idx="12">
                  <c:v>375</c:v>
                </c:pt>
                <c:pt idx="13">
                  <c:v>497</c:v>
                </c:pt>
                <c:pt idx="14">
                  <c:v>22</c:v>
                </c:pt>
                <c:pt idx="15">
                  <c:v>16</c:v>
                </c:pt>
                <c:pt idx="16">
                  <c:v>31</c:v>
                </c:pt>
                <c:pt idx="17">
                  <c:v>212</c:v>
                </c:pt>
                <c:pt idx="18">
                  <c:v>100</c:v>
                </c:pt>
                <c:pt idx="19">
                  <c:v>170</c:v>
                </c:pt>
                <c:pt idx="20">
                  <c:v>47</c:v>
                </c:pt>
                <c:pt idx="21">
                  <c:v>32</c:v>
                </c:pt>
                <c:pt idx="22">
                  <c:v>5</c:v>
                </c:pt>
                <c:pt idx="23">
                  <c:v>40</c:v>
                </c:pt>
                <c:pt idx="24">
                  <c:v>20</c:v>
                </c:pt>
                <c:pt idx="25">
                  <c:v>8</c:v>
                </c:pt>
                <c:pt idx="26">
                  <c:v>200</c:v>
                </c:pt>
                <c:pt idx="27">
                  <c:v>7</c:v>
                </c:pt>
                <c:pt idx="28">
                  <c:v>137</c:v>
                </c:pt>
                <c:pt idx="29">
                  <c:v>230</c:v>
                </c:pt>
                <c:pt idx="30">
                  <c:v>0</c:v>
                </c:pt>
                <c:pt idx="31">
                  <c:v>1</c:v>
                </c:pt>
                <c:pt idx="32">
                  <c:v>1</c:v>
                </c:pt>
                <c:pt idx="33">
                  <c:v>1</c:v>
                </c:pt>
              </c:numCache>
            </c:numRef>
          </c:val>
          <c:extLst>
            <c:ext xmlns:c16="http://schemas.microsoft.com/office/drawing/2014/chart" uri="{C3380CC4-5D6E-409C-BE32-E72D297353CC}">
              <c16:uniqueId val="{0000000B-04FC-4AE1-BB29-FBD188D126E5}"/>
            </c:ext>
          </c:extLst>
        </c:ser>
        <c:ser>
          <c:idx val="12"/>
          <c:order val="9"/>
          <c:tx>
            <c:strRef>
              <c:f>'Dados Dashboard'!$Q$2</c:f>
              <c:strCache>
                <c:ptCount val="1"/>
                <c:pt idx="0">
                  <c:v>CEPLAN</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Dashboard'!$Q$3:$Q$36</c:f>
              <c:numCache>
                <c:formatCode>#,##0</c:formatCode>
                <c:ptCount val="34"/>
                <c:pt idx="0">
                  <c:v>100</c:v>
                </c:pt>
                <c:pt idx="1">
                  <c:v>125</c:v>
                </c:pt>
                <c:pt idx="2">
                  <c:v>0</c:v>
                </c:pt>
                <c:pt idx="3">
                  <c:v>0</c:v>
                </c:pt>
                <c:pt idx="4">
                  <c:v>16</c:v>
                </c:pt>
                <c:pt idx="5">
                  <c:v>0</c:v>
                </c:pt>
                <c:pt idx="6">
                  <c:v>150</c:v>
                </c:pt>
                <c:pt idx="7">
                  <c:v>0</c:v>
                </c:pt>
                <c:pt idx="8">
                  <c:v>0</c:v>
                </c:pt>
                <c:pt idx="9">
                  <c:v>4</c:v>
                </c:pt>
                <c:pt idx="10">
                  <c:v>30</c:v>
                </c:pt>
                <c:pt idx="11">
                  <c:v>162</c:v>
                </c:pt>
                <c:pt idx="12">
                  <c:v>162</c:v>
                </c:pt>
                <c:pt idx="13">
                  <c:v>25</c:v>
                </c:pt>
                <c:pt idx="14">
                  <c:v>15</c:v>
                </c:pt>
                <c:pt idx="15">
                  <c:v>5</c:v>
                </c:pt>
                <c:pt idx="16">
                  <c:v>3</c:v>
                </c:pt>
                <c:pt idx="17">
                  <c:v>37</c:v>
                </c:pt>
                <c:pt idx="18">
                  <c:v>60</c:v>
                </c:pt>
                <c:pt idx="19">
                  <c:v>3</c:v>
                </c:pt>
                <c:pt idx="20">
                  <c:v>2</c:v>
                </c:pt>
                <c:pt idx="21">
                  <c:v>2</c:v>
                </c:pt>
                <c:pt idx="22">
                  <c:v>0</c:v>
                </c:pt>
                <c:pt idx="23">
                  <c:v>2</c:v>
                </c:pt>
                <c:pt idx="24">
                  <c:v>2</c:v>
                </c:pt>
                <c:pt idx="25">
                  <c:v>1</c:v>
                </c:pt>
                <c:pt idx="26">
                  <c:v>150</c:v>
                </c:pt>
                <c:pt idx="27">
                  <c:v>0</c:v>
                </c:pt>
                <c:pt idx="28">
                  <c:v>6</c:v>
                </c:pt>
                <c:pt idx="29">
                  <c:v>6</c:v>
                </c:pt>
                <c:pt idx="30">
                  <c:v>0</c:v>
                </c:pt>
                <c:pt idx="31">
                  <c:v>3</c:v>
                </c:pt>
                <c:pt idx="32">
                  <c:v>3</c:v>
                </c:pt>
                <c:pt idx="33">
                  <c:v>0</c:v>
                </c:pt>
              </c:numCache>
            </c:numRef>
          </c:val>
          <c:extLst>
            <c:ext xmlns:c16="http://schemas.microsoft.com/office/drawing/2014/chart" uri="{C3380CC4-5D6E-409C-BE32-E72D297353CC}">
              <c16:uniqueId val="{0000000C-04FC-4AE1-BB29-FBD188D126E5}"/>
            </c:ext>
          </c:extLst>
        </c:ser>
        <c:ser>
          <c:idx val="13"/>
          <c:order val="10"/>
          <c:tx>
            <c:strRef>
              <c:f>'Dados Dashboard'!$R$2</c:f>
              <c:strCache>
                <c:ptCount val="1"/>
                <c:pt idx="0">
                  <c:v>CEAVI</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Dashboard'!$R$3:$R$36</c:f>
              <c:numCache>
                <c:formatCode>#,##0</c:formatCode>
                <c:ptCount val="34"/>
                <c:pt idx="0">
                  <c:v>200</c:v>
                </c:pt>
                <c:pt idx="1">
                  <c:v>225</c:v>
                </c:pt>
                <c:pt idx="2">
                  <c:v>0</c:v>
                </c:pt>
                <c:pt idx="3">
                  <c:v>12</c:v>
                </c:pt>
                <c:pt idx="4">
                  <c:v>25</c:v>
                </c:pt>
                <c:pt idx="5">
                  <c:v>0</c:v>
                </c:pt>
                <c:pt idx="6">
                  <c:v>100</c:v>
                </c:pt>
                <c:pt idx="7">
                  <c:v>0</c:v>
                </c:pt>
                <c:pt idx="8">
                  <c:v>0</c:v>
                </c:pt>
                <c:pt idx="9">
                  <c:v>5</c:v>
                </c:pt>
                <c:pt idx="10">
                  <c:v>50</c:v>
                </c:pt>
                <c:pt idx="11">
                  <c:v>150</c:v>
                </c:pt>
                <c:pt idx="12">
                  <c:v>200</c:v>
                </c:pt>
                <c:pt idx="13">
                  <c:v>75</c:v>
                </c:pt>
                <c:pt idx="14">
                  <c:v>0</c:v>
                </c:pt>
                <c:pt idx="15">
                  <c:v>0</c:v>
                </c:pt>
                <c:pt idx="16">
                  <c:v>3</c:v>
                </c:pt>
                <c:pt idx="17">
                  <c:v>25</c:v>
                </c:pt>
                <c:pt idx="18">
                  <c:v>25</c:v>
                </c:pt>
                <c:pt idx="19">
                  <c:v>25</c:v>
                </c:pt>
                <c:pt idx="20">
                  <c:v>25</c:v>
                </c:pt>
                <c:pt idx="21">
                  <c:v>25</c:v>
                </c:pt>
                <c:pt idx="22">
                  <c:v>0</c:v>
                </c:pt>
                <c:pt idx="23">
                  <c:v>25</c:v>
                </c:pt>
                <c:pt idx="24">
                  <c:v>25</c:v>
                </c:pt>
                <c:pt idx="25">
                  <c:v>37</c:v>
                </c:pt>
                <c:pt idx="26">
                  <c:v>175</c:v>
                </c:pt>
                <c:pt idx="27">
                  <c:v>5</c:v>
                </c:pt>
                <c:pt idx="28">
                  <c:v>25</c:v>
                </c:pt>
                <c:pt idx="29">
                  <c:v>25</c:v>
                </c:pt>
                <c:pt idx="30">
                  <c:v>0</c:v>
                </c:pt>
                <c:pt idx="31">
                  <c:v>2</c:v>
                </c:pt>
                <c:pt idx="32">
                  <c:v>2</c:v>
                </c:pt>
                <c:pt idx="33">
                  <c:v>2</c:v>
                </c:pt>
              </c:numCache>
            </c:numRef>
          </c:val>
          <c:extLst>
            <c:ext xmlns:c16="http://schemas.microsoft.com/office/drawing/2014/chart" uri="{C3380CC4-5D6E-409C-BE32-E72D297353CC}">
              <c16:uniqueId val="{0000000D-04FC-4AE1-BB29-FBD188D126E5}"/>
            </c:ext>
          </c:extLst>
        </c:ser>
        <c:ser>
          <c:idx val="14"/>
          <c:order val="11"/>
          <c:tx>
            <c:strRef>
              <c:f>'Dados Dashboard'!$S$2</c:f>
              <c:strCache>
                <c:ptCount val="1"/>
                <c:pt idx="0">
                  <c:v>CAV</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Dashboard'!$S$3:$S$36</c:f>
              <c:numCache>
                <c:formatCode>#,##0</c:formatCode>
                <c:ptCount val="34"/>
                <c:pt idx="0">
                  <c:v>430</c:v>
                </c:pt>
                <c:pt idx="1">
                  <c:v>657</c:v>
                </c:pt>
                <c:pt idx="2">
                  <c:v>0</c:v>
                </c:pt>
                <c:pt idx="3">
                  <c:v>0</c:v>
                </c:pt>
                <c:pt idx="4">
                  <c:v>32</c:v>
                </c:pt>
                <c:pt idx="5">
                  <c:v>7</c:v>
                </c:pt>
                <c:pt idx="6">
                  <c:v>435</c:v>
                </c:pt>
                <c:pt idx="7">
                  <c:v>20</c:v>
                </c:pt>
                <c:pt idx="8">
                  <c:v>0</c:v>
                </c:pt>
                <c:pt idx="9">
                  <c:v>25</c:v>
                </c:pt>
                <c:pt idx="10">
                  <c:v>8</c:v>
                </c:pt>
                <c:pt idx="11">
                  <c:v>148</c:v>
                </c:pt>
                <c:pt idx="12">
                  <c:v>117</c:v>
                </c:pt>
                <c:pt idx="13">
                  <c:v>485</c:v>
                </c:pt>
                <c:pt idx="14">
                  <c:v>47</c:v>
                </c:pt>
                <c:pt idx="15">
                  <c:v>55</c:v>
                </c:pt>
                <c:pt idx="16">
                  <c:v>0</c:v>
                </c:pt>
                <c:pt idx="17">
                  <c:v>0</c:v>
                </c:pt>
                <c:pt idx="18">
                  <c:v>240</c:v>
                </c:pt>
                <c:pt idx="19">
                  <c:v>71</c:v>
                </c:pt>
                <c:pt idx="20">
                  <c:v>15</c:v>
                </c:pt>
                <c:pt idx="21">
                  <c:v>0</c:v>
                </c:pt>
                <c:pt idx="22">
                  <c:v>5</c:v>
                </c:pt>
                <c:pt idx="23">
                  <c:v>0</c:v>
                </c:pt>
                <c:pt idx="24">
                  <c:v>8</c:v>
                </c:pt>
                <c:pt idx="25">
                  <c:v>0</c:v>
                </c:pt>
                <c:pt idx="26">
                  <c:v>375</c:v>
                </c:pt>
                <c:pt idx="27">
                  <c:v>0</c:v>
                </c:pt>
                <c:pt idx="28">
                  <c:v>20</c:v>
                </c:pt>
                <c:pt idx="29">
                  <c:v>37</c:v>
                </c:pt>
                <c:pt idx="30">
                  <c:v>0</c:v>
                </c:pt>
                <c:pt idx="31">
                  <c:v>4</c:v>
                </c:pt>
                <c:pt idx="32">
                  <c:v>4</c:v>
                </c:pt>
                <c:pt idx="33">
                  <c:v>4</c:v>
                </c:pt>
              </c:numCache>
            </c:numRef>
          </c:val>
          <c:extLst>
            <c:ext xmlns:c16="http://schemas.microsoft.com/office/drawing/2014/chart" uri="{C3380CC4-5D6E-409C-BE32-E72D297353CC}">
              <c16:uniqueId val="{0000000E-04FC-4AE1-BB29-FBD188D126E5}"/>
            </c:ext>
          </c:extLst>
        </c:ser>
        <c:ser>
          <c:idx val="15"/>
          <c:order val="12"/>
          <c:tx>
            <c:strRef>
              <c:f>'Dados Dashboard'!$T$2</c:f>
              <c:strCache>
                <c:ptCount val="1"/>
                <c:pt idx="0">
                  <c:v>CEO</c:v>
                </c:pt>
              </c:strCache>
            </c:strRef>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Dashboard'!$T$3:$T$36</c:f>
              <c:numCache>
                <c:formatCode>#,##0</c:formatCode>
                <c:ptCount val="34"/>
                <c:pt idx="0">
                  <c:v>372</c:v>
                </c:pt>
                <c:pt idx="1">
                  <c:v>284</c:v>
                </c:pt>
                <c:pt idx="2">
                  <c:v>0</c:v>
                </c:pt>
                <c:pt idx="3">
                  <c:v>0</c:v>
                </c:pt>
                <c:pt idx="4">
                  <c:v>12</c:v>
                </c:pt>
                <c:pt idx="5">
                  <c:v>0</c:v>
                </c:pt>
                <c:pt idx="6">
                  <c:v>113</c:v>
                </c:pt>
                <c:pt idx="7">
                  <c:v>0</c:v>
                </c:pt>
                <c:pt idx="8">
                  <c:v>0</c:v>
                </c:pt>
                <c:pt idx="9">
                  <c:v>5</c:v>
                </c:pt>
                <c:pt idx="10">
                  <c:v>3</c:v>
                </c:pt>
                <c:pt idx="11">
                  <c:v>50</c:v>
                </c:pt>
                <c:pt idx="12">
                  <c:v>5</c:v>
                </c:pt>
                <c:pt idx="13">
                  <c:v>103</c:v>
                </c:pt>
                <c:pt idx="14">
                  <c:v>5</c:v>
                </c:pt>
                <c:pt idx="15">
                  <c:v>5</c:v>
                </c:pt>
                <c:pt idx="16">
                  <c:v>5</c:v>
                </c:pt>
                <c:pt idx="17">
                  <c:v>5</c:v>
                </c:pt>
                <c:pt idx="18">
                  <c:v>2</c:v>
                </c:pt>
                <c:pt idx="19">
                  <c:v>5</c:v>
                </c:pt>
                <c:pt idx="20">
                  <c:v>12</c:v>
                </c:pt>
                <c:pt idx="21">
                  <c:v>12</c:v>
                </c:pt>
                <c:pt idx="22">
                  <c:v>0</c:v>
                </c:pt>
                <c:pt idx="23">
                  <c:v>12</c:v>
                </c:pt>
                <c:pt idx="24">
                  <c:v>12</c:v>
                </c:pt>
                <c:pt idx="25">
                  <c:v>2</c:v>
                </c:pt>
                <c:pt idx="26">
                  <c:v>110</c:v>
                </c:pt>
                <c:pt idx="27">
                  <c:v>2</c:v>
                </c:pt>
                <c:pt idx="28">
                  <c:v>12</c:v>
                </c:pt>
                <c:pt idx="29">
                  <c:v>62</c:v>
                </c:pt>
                <c:pt idx="30">
                  <c:v>0</c:v>
                </c:pt>
                <c:pt idx="31">
                  <c:v>1</c:v>
                </c:pt>
                <c:pt idx="32">
                  <c:v>1</c:v>
                </c:pt>
                <c:pt idx="33">
                  <c:v>1</c:v>
                </c:pt>
              </c:numCache>
            </c:numRef>
          </c:val>
          <c:extLst>
            <c:ext xmlns:c16="http://schemas.microsoft.com/office/drawing/2014/chart" uri="{C3380CC4-5D6E-409C-BE32-E72D297353CC}">
              <c16:uniqueId val="{0000000F-04FC-4AE1-BB29-FBD188D126E5}"/>
            </c:ext>
          </c:extLst>
        </c:ser>
        <c:ser>
          <c:idx val="16"/>
          <c:order val="13"/>
          <c:tx>
            <c:strRef>
              <c:f>'Dados Dashboard'!$U$2</c:f>
              <c:strCache>
                <c:ptCount val="1"/>
                <c:pt idx="0">
                  <c:v>CESMO</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Dashboard'!$U$3:$U$36</c:f>
              <c:numCache>
                <c:formatCode>#,##0</c:formatCode>
                <c:ptCount val="34"/>
                <c:pt idx="0">
                  <c:v>60</c:v>
                </c:pt>
                <c:pt idx="1">
                  <c:v>25</c:v>
                </c:pt>
                <c:pt idx="2">
                  <c:v>50</c:v>
                </c:pt>
                <c:pt idx="3">
                  <c:v>20</c:v>
                </c:pt>
                <c:pt idx="4">
                  <c:v>10</c:v>
                </c:pt>
                <c:pt idx="5">
                  <c:v>25</c:v>
                </c:pt>
                <c:pt idx="6">
                  <c:v>25</c:v>
                </c:pt>
                <c:pt idx="7">
                  <c:v>1</c:v>
                </c:pt>
                <c:pt idx="8">
                  <c:v>1</c:v>
                </c:pt>
                <c:pt idx="9">
                  <c:v>5</c:v>
                </c:pt>
                <c:pt idx="10">
                  <c:v>12</c:v>
                </c:pt>
                <c:pt idx="11">
                  <c:v>12</c:v>
                </c:pt>
                <c:pt idx="12">
                  <c:v>25</c:v>
                </c:pt>
                <c:pt idx="13">
                  <c:v>12</c:v>
                </c:pt>
                <c:pt idx="14">
                  <c:v>6</c:v>
                </c:pt>
                <c:pt idx="15">
                  <c:v>2</c:v>
                </c:pt>
                <c:pt idx="16">
                  <c:v>7</c:v>
                </c:pt>
                <c:pt idx="17">
                  <c:v>2</c:v>
                </c:pt>
                <c:pt idx="18">
                  <c:v>5</c:v>
                </c:pt>
                <c:pt idx="19">
                  <c:v>6</c:v>
                </c:pt>
                <c:pt idx="20">
                  <c:v>1</c:v>
                </c:pt>
                <c:pt idx="21">
                  <c:v>2</c:v>
                </c:pt>
                <c:pt idx="22">
                  <c:v>0</c:v>
                </c:pt>
                <c:pt idx="23">
                  <c:v>2</c:v>
                </c:pt>
                <c:pt idx="24">
                  <c:v>2</c:v>
                </c:pt>
                <c:pt idx="25">
                  <c:v>2</c:v>
                </c:pt>
                <c:pt idx="26">
                  <c:v>12</c:v>
                </c:pt>
                <c:pt idx="27">
                  <c:v>1</c:v>
                </c:pt>
                <c:pt idx="28">
                  <c:v>10</c:v>
                </c:pt>
                <c:pt idx="29">
                  <c:v>6</c:v>
                </c:pt>
                <c:pt idx="30">
                  <c:v>6</c:v>
                </c:pt>
                <c:pt idx="31">
                  <c:v>1</c:v>
                </c:pt>
                <c:pt idx="32">
                  <c:v>1</c:v>
                </c:pt>
                <c:pt idx="33">
                  <c:v>1</c:v>
                </c:pt>
              </c:numCache>
            </c:numRef>
          </c:val>
          <c:extLst>
            <c:ext xmlns:c16="http://schemas.microsoft.com/office/drawing/2014/chart" uri="{C3380CC4-5D6E-409C-BE32-E72D297353CC}">
              <c16:uniqueId val="{00000010-04FC-4AE1-BB29-FBD188D126E5}"/>
            </c:ext>
          </c:extLst>
        </c:ser>
        <c:dLbls>
          <c:showLegendKey val="0"/>
          <c:showVal val="0"/>
          <c:showCatName val="0"/>
          <c:showSerName val="0"/>
          <c:showPercent val="0"/>
          <c:showBubbleSize val="0"/>
        </c:dLbls>
        <c:gapWidth val="219"/>
        <c:overlap val="-27"/>
        <c:axId val="403389887"/>
        <c:axId val="403385311"/>
      </c:barChart>
      <c:catAx>
        <c:axId val="403389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3385311"/>
        <c:crosses val="autoZero"/>
        <c:auto val="1"/>
        <c:lblAlgn val="ctr"/>
        <c:lblOffset val="100"/>
        <c:noMultiLvlLbl val="0"/>
      </c:catAx>
      <c:valAx>
        <c:axId val="4033853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33898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Saldo</a:t>
            </a:r>
            <a:r>
              <a:rPr lang="pt-BR" baseline="0"/>
              <a:t> Disponível por Centro </a:t>
            </a:r>
            <a:endParaRPr lang="pt-B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1"/>
          <c:order val="0"/>
          <c:tx>
            <c:strRef>
              <c:f>'Dados Dashboard'!$V$2</c:f>
              <c:strCache>
                <c:ptCount val="1"/>
                <c:pt idx="0">
                  <c:v> Reitoria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Dashboard'!$V$3:$V$36</c:f>
              <c:numCache>
                <c:formatCode>General</c:formatCode>
                <c:ptCount val="34"/>
                <c:pt idx="0">
                  <c:v>760</c:v>
                </c:pt>
                <c:pt idx="1">
                  <c:v>500</c:v>
                </c:pt>
                <c:pt idx="2">
                  <c:v>480</c:v>
                </c:pt>
                <c:pt idx="3">
                  <c:v>72</c:v>
                </c:pt>
                <c:pt idx="4">
                  <c:v>0</c:v>
                </c:pt>
                <c:pt idx="5">
                  <c:v>0</c:v>
                </c:pt>
                <c:pt idx="6">
                  <c:v>840</c:v>
                </c:pt>
                <c:pt idx="7">
                  <c:v>4</c:v>
                </c:pt>
                <c:pt idx="8">
                  <c:v>2</c:v>
                </c:pt>
                <c:pt idx="9">
                  <c:v>30</c:v>
                </c:pt>
                <c:pt idx="10">
                  <c:v>0</c:v>
                </c:pt>
                <c:pt idx="11">
                  <c:v>768</c:v>
                </c:pt>
                <c:pt idx="12">
                  <c:v>768</c:v>
                </c:pt>
                <c:pt idx="13">
                  <c:v>288</c:v>
                </c:pt>
                <c:pt idx="14">
                  <c:v>82</c:v>
                </c:pt>
                <c:pt idx="15">
                  <c:v>0</c:v>
                </c:pt>
                <c:pt idx="16">
                  <c:v>96</c:v>
                </c:pt>
                <c:pt idx="17">
                  <c:v>150</c:v>
                </c:pt>
                <c:pt idx="18">
                  <c:v>90</c:v>
                </c:pt>
                <c:pt idx="19">
                  <c:v>120</c:v>
                </c:pt>
                <c:pt idx="20">
                  <c:v>40</c:v>
                </c:pt>
                <c:pt idx="21">
                  <c:v>50</c:v>
                </c:pt>
                <c:pt idx="22">
                  <c:v>5</c:v>
                </c:pt>
                <c:pt idx="23">
                  <c:v>90</c:v>
                </c:pt>
                <c:pt idx="24">
                  <c:v>115</c:v>
                </c:pt>
                <c:pt idx="25">
                  <c:v>6</c:v>
                </c:pt>
                <c:pt idx="26">
                  <c:v>912</c:v>
                </c:pt>
                <c:pt idx="27">
                  <c:v>0</c:v>
                </c:pt>
                <c:pt idx="28">
                  <c:v>72</c:v>
                </c:pt>
                <c:pt idx="29">
                  <c:v>100</c:v>
                </c:pt>
                <c:pt idx="30">
                  <c:v>0</c:v>
                </c:pt>
                <c:pt idx="31">
                  <c:v>5</c:v>
                </c:pt>
                <c:pt idx="32">
                  <c:v>5</c:v>
                </c:pt>
                <c:pt idx="33">
                  <c:v>5</c:v>
                </c:pt>
              </c:numCache>
            </c:numRef>
          </c:val>
          <c:extLst>
            <c:ext xmlns:c16="http://schemas.microsoft.com/office/drawing/2014/chart" uri="{C3380CC4-5D6E-409C-BE32-E72D297353CC}">
              <c16:uniqueId val="{00000001-935A-4126-A144-FE499CE2B659}"/>
            </c:ext>
          </c:extLst>
        </c:ser>
        <c:ser>
          <c:idx val="4"/>
          <c:order val="1"/>
          <c:tx>
            <c:strRef>
              <c:f>'Dados Dashboard'!$W$2</c:f>
              <c:strCache>
                <c:ptCount val="1"/>
                <c:pt idx="0">
                  <c:v> ESAG</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Dashboard'!$W$3:$W$36</c:f>
              <c:numCache>
                <c:formatCode>General</c:formatCode>
                <c:ptCount val="34"/>
                <c:pt idx="0">
                  <c:v>1760</c:v>
                </c:pt>
                <c:pt idx="1">
                  <c:v>0</c:v>
                </c:pt>
                <c:pt idx="2">
                  <c:v>3600</c:v>
                </c:pt>
                <c:pt idx="3">
                  <c:v>538</c:v>
                </c:pt>
                <c:pt idx="4">
                  <c:v>114</c:v>
                </c:pt>
                <c:pt idx="5">
                  <c:v>0</c:v>
                </c:pt>
                <c:pt idx="6">
                  <c:v>472</c:v>
                </c:pt>
                <c:pt idx="7">
                  <c:v>34</c:v>
                </c:pt>
                <c:pt idx="8">
                  <c:v>53</c:v>
                </c:pt>
                <c:pt idx="9">
                  <c:v>26</c:v>
                </c:pt>
                <c:pt idx="10">
                  <c:v>0</c:v>
                </c:pt>
                <c:pt idx="11">
                  <c:v>478</c:v>
                </c:pt>
                <c:pt idx="12">
                  <c:v>1028</c:v>
                </c:pt>
                <c:pt idx="13">
                  <c:v>76</c:v>
                </c:pt>
                <c:pt idx="14">
                  <c:v>436</c:v>
                </c:pt>
                <c:pt idx="15">
                  <c:v>0</c:v>
                </c:pt>
                <c:pt idx="16">
                  <c:v>230</c:v>
                </c:pt>
                <c:pt idx="17">
                  <c:v>180</c:v>
                </c:pt>
                <c:pt idx="18">
                  <c:v>104</c:v>
                </c:pt>
                <c:pt idx="19">
                  <c:v>102</c:v>
                </c:pt>
                <c:pt idx="20">
                  <c:v>50</c:v>
                </c:pt>
                <c:pt idx="21">
                  <c:v>55</c:v>
                </c:pt>
                <c:pt idx="22">
                  <c:v>5</c:v>
                </c:pt>
                <c:pt idx="23">
                  <c:v>115</c:v>
                </c:pt>
                <c:pt idx="24">
                  <c:v>86</c:v>
                </c:pt>
                <c:pt idx="25">
                  <c:v>32</c:v>
                </c:pt>
                <c:pt idx="26">
                  <c:v>446</c:v>
                </c:pt>
                <c:pt idx="27">
                  <c:v>3</c:v>
                </c:pt>
                <c:pt idx="28">
                  <c:v>30</c:v>
                </c:pt>
                <c:pt idx="29">
                  <c:v>20</c:v>
                </c:pt>
                <c:pt idx="30">
                  <c:v>100</c:v>
                </c:pt>
                <c:pt idx="31">
                  <c:v>6</c:v>
                </c:pt>
                <c:pt idx="32">
                  <c:v>8</c:v>
                </c:pt>
                <c:pt idx="33">
                  <c:v>3</c:v>
                </c:pt>
              </c:numCache>
            </c:numRef>
          </c:val>
          <c:extLst>
            <c:ext xmlns:c16="http://schemas.microsoft.com/office/drawing/2014/chart" uri="{C3380CC4-5D6E-409C-BE32-E72D297353CC}">
              <c16:uniqueId val="{00000004-935A-4126-A144-FE499CE2B659}"/>
            </c:ext>
          </c:extLst>
        </c:ser>
        <c:ser>
          <c:idx val="5"/>
          <c:order val="2"/>
          <c:tx>
            <c:strRef>
              <c:f>'Dados Dashboard'!$X$2</c:f>
              <c:strCache>
                <c:ptCount val="1"/>
                <c:pt idx="0">
                  <c:v>  CEART</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Dashboard'!$X$3:$X$36</c:f>
              <c:numCache>
                <c:formatCode>General</c:formatCode>
                <c:ptCount val="34"/>
                <c:pt idx="0">
                  <c:v>1312</c:v>
                </c:pt>
                <c:pt idx="1">
                  <c:v>610</c:v>
                </c:pt>
                <c:pt idx="2">
                  <c:v>624</c:v>
                </c:pt>
                <c:pt idx="3">
                  <c:v>0</c:v>
                </c:pt>
                <c:pt idx="4">
                  <c:v>143</c:v>
                </c:pt>
                <c:pt idx="5">
                  <c:v>0</c:v>
                </c:pt>
                <c:pt idx="6">
                  <c:v>434</c:v>
                </c:pt>
                <c:pt idx="7">
                  <c:v>14</c:v>
                </c:pt>
                <c:pt idx="8">
                  <c:v>14</c:v>
                </c:pt>
                <c:pt idx="9">
                  <c:v>5</c:v>
                </c:pt>
                <c:pt idx="10">
                  <c:v>29</c:v>
                </c:pt>
                <c:pt idx="11">
                  <c:v>710</c:v>
                </c:pt>
                <c:pt idx="12">
                  <c:v>556</c:v>
                </c:pt>
                <c:pt idx="13">
                  <c:v>350</c:v>
                </c:pt>
                <c:pt idx="14">
                  <c:v>20</c:v>
                </c:pt>
                <c:pt idx="15">
                  <c:v>160</c:v>
                </c:pt>
                <c:pt idx="16">
                  <c:v>55</c:v>
                </c:pt>
                <c:pt idx="17">
                  <c:v>100</c:v>
                </c:pt>
                <c:pt idx="18">
                  <c:v>60</c:v>
                </c:pt>
                <c:pt idx="19">
                  <c:v>0</c:v>
                </c:pt>
                <c:pt idx="20">
                  <c:v>50</c:v>
                </c:pt>
                <c:pt idx="21">
                  <c:v>20</c:v>
                </c:pt>
                <c:pt idx="22">
                  <c:v>10</c:v>
                </c:pt>
                <c:pt idx="23">
                  <c:v>35</c:v>
                </c:pt>
                <c:pt idx="24">
                  <c:v>60</c:v>
                </c:pt>
                <c:pt idx="25">
                  <c:v>6</c:v>
                </c:pt>
                <c:pt idx="26">
                  <c:v>600</c:v>
                </c:pt>
                <c:pt idx="27">
                  <c:v>32</c:v>
                </c:pt>
                <c:pt idx="28">
                  <c:v>124</c:v>
                </c:pt>
                <c:pt idx="29">
                  <c:v>300</c:v>
                </c:pt>
                <c:pt idx="30">
                  <c:v>145</c:v>
                </c:pt>
                <c:pt idx="31">
                  <c:v>10</c:v>
                </c:pt>
                <c:pt idx="32">
                  <c:v>5</c:v>
                </c:pt>
                <c:pt idx="33">
                  <c:v>6</c:v>
                </c:pt>
              </c:numCache>
            </c:numRef>
          </c:val>
          <c:extLst>
            <c:ext xmlns:c16="http://schemas.microsoft.com/office/drawing/2014/chart" uri="{C3380CC4-5D6E-409C-BE32-E72D297353CC}">
              <c16:uniqueId val="{00000005-935A-4126-A144-FE499CE2B659}"/>
            </c:ext>
          </c:extLst>
        </c:ser>
        <c:ser>
          <c:idx val="6"/>
          <c:order val="3"/>
          <c:tx>
            <c:strRef>
              <c:f>'Dados Dashboard'!$Y$2</c:f>
              <c:strCache>
                <c:ptCount val="1"/>
                <c:pt idx="0">
                  <c:v> FAED</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Dashboard'!$Y$3:$Y$36</c:f>
              <c:numCache>
                <c:formatCode>General</c:formatCode>
                <c:ptCount val="34"/>
                <c:pt idx="0">
                  <c:v>896</c:v>
                </c:pt>
                <c:pt idx="1">
                  <c:v>350</c:v>
                </c:pt>
                <c:pt idx="2">
                  <c:v>0</c:v>
                </c:pt>
                <c:pt idx="3">
                  <c:v>0</c:v>
                </c:pt>
                <c:pt idx="4">
                  <c:v>61</c:v>
                </c:pt>
                <c:pt idx="5">
                  <c:v>0</c:v>
                </c:pt>
                <c:pt idx="6">
                  <c:v>516</c:v>
                </c:pt>
                <c:pt idx="7">
                  <c:v>0</c:v>
                </c:pt>
                <c:pt idx="8">
                  <c:v>0</c:v>
                </c:pt>
                <c:pt idx="9">
                  <c:v>6</c:v>
                </c:pt>
                <c:pt idx="10">
                  <c:v>0</c:v>
                </c:pt>
                <c:pt idx="11">
                  <c:v>240</c:v>
                </c:pt>
                <c:pt idx="12">
                  <c:v>262</c:v>
                </c:pt>
                <c:pt idx="13">
                  <c:v>152</c:v>
                </c:pt>
                <c:pt idx="14">
                  <c:v>24</c:v>
                </c:pt>
                <c:pt idx="15">
                  <c:v>0</c:v>
                </c:pt>
                <c:pt idx="16">
                  <c:v>30</c:v>
                </c:pt>
                <c:pt idx="17">
                  <c:v>0</c:v>
                </c:pt>
                <c:pt idx="18">
                  <c:v>36</c:v>
                </c:pt>
                <c:pt idx="19">
                  <c:v>0</c:v>
                </c:pt>
                <c:pt idx="20">
                  <c:v>30</c:v>
                </c:pt>
                <c:pt idx="21">
                  <c:v>50</c:v>
                </c:pt>
                <c:pt idx="22">
                  <c:v>3</c:v>
                </c:pt>
                <c:pt idx="23">
                  <c:v>32</c:v>
                </c:pt>
                <c:pt idx="24">
                  <c:v>24</c:v>
                </c:pt>
                <c:pt idx="25">
                  <c:v>2</c:v>
                </c:pt>
                <c:pt idx="26">
                  <c:v>315</c:v>
                </c:pt>
                <c:pt idx="27">
                  <c:v>0</c:v>
                </c:pt>
                <c:pt idx="28">
                  <c:v>22</c:v>
                </c:pt>
                <c:pt idx="29">
                  <c:v>0</c:v>
                </c:pt>
                <c:pt idx="30">
                  <c:v>200</c:v>
                </c:pt>
                <c:pt idx="31">
                  <c:v>5</c:v>
                </c:pt>
                <c:pt idx="32">
                  <c:v>7</c:v>
                </c:pt>
                <c:pt idx="33">
                  <c:v>3</c:v>
                </c:pt>
              </c:numCache>
            </c:numRef>
          </c:val>
          <c:extLst>
            <c:ext xmlns:c16="http://schemas.microsoft.com/office/drawing/2014/chart" uri="{C3380CC4-5D6E-409C-BE32-E72D297353CC}">
              <c16:uniqueId val="{00000006-935A-4126-A144-FE499CE2B659}"/>
            </c:ext>
          </c:extLst>
        </c:ser>
        <c:ser>
          <c:idx val="7"/>
          <c:order val="4"/>
          <c:tx>
            <c:strRef>
              <c:f>'Dados Dashboard'!$Z$2</c:f>
              <c:strCache>
                <c:ptCount val="1"/>
                <c:pt idx="0">
                  <c:v> CEAD</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Dashboard'!$Z$3:$Z$36</c:f>
              <c:numCache>
                <c:formatCode>General</c:formatCode>
                <c:ptCount val="34"/>
                <c:pt idx="0">
                  <c:v>248</c:v>
                </c:pt>
                <c:pt idx="1">
                  <c:v>0</c:v>
                </c:pt>
                <c:pt idx="2">
                  <c:v>300</c:v>
                </c:pt>
                <c:pt idx="3">
                  <c:v>0</c:v>
                </c:pt>
                <c:pt idx="4">
                  <c:v>0</c:v>
                </c:pt>
                <c:pt idx="5">
                  <c:v>0</c:v>
                </c:pt>
                <c:pt idx="6">
                  <c:v>100</c:v>
                </c:pt>
                <c:pt idx="7">
                  <c:v>0</c:v>
                </c:pt>
                <c:pt idx="8">
                  <c:v>0</c:v>
                </c:pt>
                <c:pt idx="9">
                  <c:v>34</c:v>
                </c:pt>
                <c:pt idx="10">
                  <c:v>0</c:v>
                </c:pt>
                <c:pt idx="11">
                  <c:v>0</c:v>
                </c:pt>
                <c:pt idx="12">
                  <c:v>101</c:v>
                </c:pt>
                <c:pt idx="13">
                  <c:v>0</c:v>
                </c:pt>
                <c:pt idx="14">
                  <c:v>0</c:v>
                </c:pt>
                <c:pt idx="15">
                  <c:v>0</c:v>
                </c:pt>
                <c:pt idx="16">
                  <c:v>0</c:v>
                </c:pt>
                <c:pt idx="17">
                  <c:v>0</c:v>
                </c:pt>
                <c:pt idx="18">
                  <c:v>0</c:v>
                </c:pt>
                <c:pt idx="19">
                  <c:v>10</c:v>
                </c:pt>
                <c:pt idx="20">
                  <c:v>0</c:v>
                </c:pt>
                <c:pt idx="21">
                  <c:v>0</c:v>
                </c:pt>
                <c:pt idx="22">
                  <c:v>5</c:v>
                </c:pt>
                <c:pt idx="23">
                  <c:v>25</c:v>
                </c:pt>
                <c:pt idx="24">
                  <c:v>0</c:v>
                </c:pt>
                <c:pt idx="25">
                  <c:v>0</c:v>
                </c:pt>
                <c:pt idx="26">
                  <c:v>151</c:v>
                </c:pt>
                <c:pt idx="27">
                  <c:v>5</c:v>
                </c:pt>
                <c:pt idx="28">
                  <c:v>0</c:v>
                </c:pt>
                <c:pt idx="29">
                  <c:v>0</c:v>
                </c:pt>
                <c:pt idx="30">
                  <c:v>150</c:v>
                </c:pt>
                <c:pt idx="31">
                  <c:v>0</c:v>
                </c:pt>
                <c:pt idx="32">
                  <c:v>0</c:v>
                </c:pt>
                <c:pt idx="33">
                  <c:v>0</c:v>
                </c:pt>
              </c:numCache>
            </c:numRef>
          </c:val>
          <c:extLst>
            <c:ext xmlns:c16="http://schemas.microsoft.com/office/drawing/2014/chart" uri="{C3380CC4-5D6E-409C-BE32-E72D297353CC}">
              <c16:uniqueId val="{00000007-935A-4126-A144-FE499CE2B659}"/>
            </c:ext>
          </c:extLst>
        </c:ser>
        <c:ser>
          <c:idx val="8"/>
          <c:order val="5"/>
          <c:tx>
            <c:strRef>
              <c:f>'Dados Dashboard'!$AA$2</c:f>
              <c:strCache>
                <c:ptCount val="1"/>
                <c:pt idx="0">
                  <c:v> CEFID</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Dashboard'!$AA$3:$AA$36</c:f>
              <c:numCache>
                <c:formatCode>General</c:formatCode>
                <c:ptCount val="34"/>
                <c:pt idx="0">
                  <c:v>920</c:v>
                </c:pt>
                <c:pt idx="1">
                  <c:v>800</c:v>
                </c:pt>
                <c:pt idx="2">
                  <c:v>0</c:v>
                </c:pt>
                <c:pt idx="3">
                  <c:v>0</c:v>
                </c:pt>
                <c:pt idx="4">
                  <c:v>50</c:v>
                </c:pt>
                <c:pt idx="5">
                  <c:v>0</c:v>
                </c:pt>
                <c:pt idx="6">
                  <c:v>600</c:v>
                </c:pt>
                <c:pt idx="7">
                  <c:v>0</c:v>
                </c:pt>
                <c:pt idx="8">
                  <c:v>5</c:v>
                </c:pt>
                <c:pt idx="9">
                  <c:v>0</c:v>
                </c:pt>
                <c:pt idx="10">
                  <c:v>0</c:v>
                </c:pt>
                <c:pt idx="11">
                  <c:v>420</c:v>
                </c:pt>
                <c:pt idx="12">
                  <c:v>0</c:v>
                </c:pt>
                <c:pt idx="13">
                  <c:v>312</c:v>
                </c:pt>
                <c:pt idx="14">
                  <c:v>0</c:v>
                </c:pt>
                <c:pt idx="15">
                  <c:v>0</c:v>
                </c:pt>
                <c:pt idx="16">
                  <c:v>25</c:v>
                </c:pt>
                <c:pt idx="17">
                  <c:v>0</c:v>
                </c:pt>
                <c:pt idx="18">
                  <c:v>20</c:v>
                </c:pt>
                <c:pt idx="19">
                  <c:v>0</c:v>
                </c:pt>
                <c:pt idx="20">
                  <c:v>30</c:v>
                </c:pt>
                <c:pt idx="21">
                  <c:v>35</c:v>
                </c:pt>
                <c:pt idx="22">
                  <c:v>10</c:v>
                </c:pt>
                <c:pt idx="23">
                  <c:v>0</c:v>
                </c:pt>
                <c:pt idx="24">
                  <c:v>25</c:v>
                </c:pt>
                <c:pt idx="25">
                  <c:v>0</c:v>
                </c:pt>
                <c:pt idx="26">
                  <c:v>0</c:v>
                </c:pt>
                <c:pt idx="27">
                  <c:v>0</c:v>
                </c:pt>
                <c:pt idx="28">
                  <c:v>100</c:v>
                </c:pt>
                <c:pt idx="29">
                  <c:v>250</c:v>
                </c:pt>
                <c:pt idx="30">
                  <c:v>0</c:v>
                </c:pt>
                <c:pt idx="31">
                  <c:v>0</c:v>
                </c:pt>
                <c:pt idx="32">
                  <c:v>0</c:v>
                </c:pt>
                <c:pt idx="33">
                  <c:v>0</c:v>
                </c:pt>
              </c:numCache>
            </c:numRef>
          </c:val>
          <c:extLst>
            <c:ext xmlns:c16="http://schemas.microsoft.com/office/drawing/2014/chart" uri="{C3380CC4-5D6E-409C-BE32-E72D297353CC}">
              <c16:uniqueId val="{00000008-935A-4126-A144-FE499CE2B659}"/>
            </c:ext>
          </c:extLst>
        </c:ser>
        <c:ser>
          <c:idx val="9"/>
          <c:order val="6"/>
          <c:tx>
            <c:strRef>
              <c:f>'Dados Dashboard'!$AB$2</c:f>
              <c:strCache>
                <c:ptCount val="1"/>
                <c:pt idx="0">
                  <c:v> CERES</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Dashboard'!$AB$3:$AB$36</c:f>
              <c:numCache>
                <c:formatCode>General</c:formatCode>
                <c:ptCount val="34"/>
                <c:pt idx="0">
                  <c:v>1376</c:v>
                </c:pt>
                <c:pt idx="1">
                  <c:v>474</c:v>
                </c:pt>
                <c:pt idx="2">
                  <c:v>0</c:v>
                </c:pt>
                <c:pt idx="3">
                  <c:v>0</c:v>
                </c:pt>
                <c:pt idx="4">
                  <c:v>0</c:v>
                </c:pt>
                <c:pt idx="5">
                  <c:v>0</c:v>
                </c:pt>
                <c:pt idx="6">
                  <c:v>556</c:v>
                </c:pt>
                <c:pt idx="7">
                  <c:v>0</c:v>
                </c:pt>
                <c:pt idx="8">
                  <c:v>0</c:v>
                </c:pt>
                <c:pt idx="9">
                  <c:v>24</c:v>
                </c:pt>
                <c:pt idx="10">
                  <c:v>0</c:v>
                </c:pt>
                <c:pt idx="11">
                  <c:v>0</c:v>
                </c:pt>
                <c:pt idx="12">
                  <c:v>0</c:v>
                </c:pt>
                <c:pt idx="13">
                  <c:v>0</c:v>
                </c:pt>
                <c:pt idx="14">
                  <c:v>220</c:v>
                </c:pt>
                <c:pt idx="15">
                  <c:v>0</c:v>
                </c:pt>
                <c:pt idx="16">
                  <c:v>0</c:v>
                </c:pt>
                <c:pt idx="17">
                  <c:v>10</c:v>
                </c:pt>
                <c:pt idx="18">
                  <c:v>50</c:v>
                </c:pt>
                <c:pt idx="19">
                  <c:v>0</c:v>
                </c:pt>
                <c:pt idx="20">
                  <c:v>70</c:v>
                </c:pt>
                <c:pt idx="21">
                  <c:v>55</c:v>
                </c:pt>
                <c:pt idx="22">
                  <c:v>5</c:v>
                </c:pt>
                <c:pt idx="23">
                  <c:v>10</c:v>
                </c:pt>
                <c:pt idx="24">
                  <c:v>55</c:v>
                </c:pt>
                <c:pt idx="25">
                  <c:v>12</c:v>
                </c:pt>
                <c:pt idx="26">
                  <c:v>624</c:v>
                </c:pt>
                <c:pt idx="27">
                  <c:v>12</c:v>
                </c:pt>
                <c:pt idx="28">
                  <c:v>36</c:v>
                </c:pt>
                <c:pt idx="29">
                  <c:v>0</c:v>
                </c:pt>
                <c:pt idx="30">
                  <c:v>0</c:v>
                </c:pt>
                <c:pt idx="31">
                  <c:v>0</c:v>
                </c:pt>
                <c:pt idx="32">
                  <c:v>0</c:v>
                </c:pt>
                <c:pt idx="33">
                  <c:v>2</c:v>
                </c:pt>
              </c:numCache>
            </c:numRef>
          </c:val>
          <c:extLst>
            <c:ext xmlns:c16="http://schemas.microsoft.com/office/drawing/2014/chart" uri="{C3380CC4-5D6E-409C-BE32-E72D297353CC}">
              <c16:uniqueId val="{00000009-935A-4126-A144-FE499CE2B659}"/>
            </c:ext>
          </c:extLst>
        </c:ser>
        <c:ser>
          <c:idx val="10"/>
          <c:order val="7"/>
          <c:tx>
            <c:strRef>
              <c:f>'Dados Dashboard'!$AC$2</c:f>
              <c:strCache>
                <c:ptCount val="1"/>
                <c:pt idx="0">
                  <c:v> CESFI</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Dashboard'!$AC$3:$AC$36</c:f>
              <c:numCache>
                <c:formatCode>General</c:formatCode>
                <c:ptCount val="34"/>
                <c:pt idx="0">
                  <c:v>184</c:v>
                </c:pt>
                <c:pt idx="1">
                  <c:v>347</c:v>
                </c:pt>
                <c:pt idx="2">
                  <c:v>0</c:v>
                </c:pt>
                <c:pt idx="3">
                  <c:v>0</c:v>
                </c:pt>
                <c:pt idx="4">
                  <c:v>14</c:v>
                </c:pt>
                <c:pt idx="5">
                  <c:v>0</c:v>
                </c:pt>
                <c:pt idx="6">
                  <c:v>230</c:v>
                </c:pt>
                <c:pt idx="7">
                  <c:v>0</c:v>
                </c:pt>
                <c:pt idx="8">
                  <c:v>0</c:v>
                </c:pt>
                <c:pt idx="9">
                  <c:v>28</c:v>
                </c:pt>
                <c:pt idx="10">
                  <c:v>0</c:v>
                </c:pt>
                <c:pt idx="11">
                  <c:v>242</c:v>
                </c:pt>
                <c:pt idx="12">
                  <c:v>389</c:v>
                </c:pt>
                <c:pt idx="13">
                  <c:v>187</c:v>
                </c:pt>
                <c:pt idx="14">
                  <c:v>0</c:v>
                </c:pt>
                <c:pt idx="15">
                  <c:v>19</c:v>
                </c:pt>
                <c:pt idx="16">
                  <c:v>0</c:v>
                </c:pt>
                <c:pt idx="17">
                  <c:v>49</c:v>
                </c:pt>
                <c:pt idx="18">
                  <c:v>50</c:v>
                </c:pt>
                <c:pt idx="19">
                  <c:v>14</c:v>
                </c:pt>
                <c:pt idx="20">
                  <c:v>21</c:v>
                </c:pt>
                <c:pt idx="21">
                  <c:v>48</c:v>
                </c:pt>
                <c:pt idx="22">
                  <c:v>0</c:v>
                </c:pt>
                <c:pt idx="23">
                  <c:v>43</c:v>
                </c:pt>
                <c:pt idx="24">
                  <c:v>43</c:v>
                </c:pt>
                <c:pt idx="25">
                  <c:v>19</c:v>
                </c:pt>
                <c:pt idx="26">
                  <c:v>185</c:v>
                </c:pt>
                <c:pt idx="27">
                  <c:v>2</c:v>
                </c:pt>
                <c:pt idx="28">
                  <c:v>0</c:v>
                </c:pt>
                <c:pt idx="29">
                  <c:v>6</c:v>
                </c:pt>
                <c:pt idx="30">
                  <c:v>29</c:v>
                </c:pt>
                <c:pt idx="31">
                  <c:v>0</c:v>
                </c:pt>
                <c:pt idx="32">
                  <c:v>6</c:v>
                </c:pt>
                <c:pt idx="33">
                  <c:v>0</c:v>
                </c:pt>
              </c:numCache>
            </c:numRef>
          </c:val>
          <c:extLst>
            <c:ext xmlns:c16="http://schemas.microsoft.com/office/drawing/2014/chart" uri="{C3380CC4-5D6E-409C-BE32-E72D297353CC}">
              <c16:uniqueId val="{0000000A-935A-4126-A144-FE499CE2B659}"/>
            </c:ext>
          </c:extLst>
        </c:ser>
        <c:ser>
          <c:idx val="11"/>
          <c:order val="8"/>
          <c:tx>
            <c:strRef>
              <c:f>'Dados Dashboard'!$AD$2</c:f>
              <c:strCache>
                <c:ptCount val="1"/>
                <c:pt idx="0">
                  <c:v> CCT</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Dashboard'!$AD$3:$AD$36</c:f>
              <c:numCache>
                <c:formatCode>General</c:formatCode>
                <c:ptCount val="34"/>
                <c:pt idx="0">
                  <c:v>2192</c:v>
                </c:pt>
                <c:pt idx="1">
                  <c:v>1840</c:v>
                </c:pt>
                <c:pt idx="2">
                  <c:v>1248</c:v>
                </c:pt>
                <c:pt idx="3">
                  <c:v>0</c:v>
                </c:pt>
                <c:pt idx="4">
                  <c:v>122</c:v>
                </c:pt>
                <c:pt idx="5">
                  <c:v>20</c:v>
                </c:pt>
                <c:pt idx="6">
                  <c:v>0</c:v>
                </c:pt>
                <c:pt idx="7">
                  <c:v>20</c:v>
                </c:pt>
                <c:pt idx="8">
                  <c:v>12</c:v>
                </c:pt>
                <c:pt idx="9">
                  <c:v>95</c:v>
                </c:pt>
                <c:pt idx="10">
                  <c:v>30</c:v>
                </c:pt>
                <c:pt idx="11">
                  <c:v>320</c:v>
                </c:pt>
                <c:pt idx="12">
                  <c:v>660</c:v>
                </c:pt>
                <c:pt idx="13">
                  <c:v>946</c:v>
                </c:pt>
                <c:pt idx="14">
                  <c:v>90</c:v>
                </c:pt>
                <c:pt idx="15">
                  <c:v>0</c:v>
                </c:pt>
                <c:pt idx="16">
                  <c:v>53</c:v>
                </c:pt>
                <c:pt idx="17">
                  <c:v>370</c:v>
                </c:pt>
                <c:pt idx="18">
                  <c:v>100</c:v>
                </c:pt>
                <c:pt idx="19">
                  <c:v>0</c:v>
                </c:pt>
                <c:pt idx="20">
                  <c:v>160</c:v>
                </c:pt>
                <c:pt idx="21">
                  <c:v>100</c:v>
                </c:pt>
                <c:pt idx="22">
                  <c:v>20</c:v>
                </c:pt>
                <c:pt idx="23">
                  <c:v>40</c:v>
                </c:pt>
                <c:pt idx="24">
                  <c:v>0</c:v>
                </c:pt>
                <c:pt idx="25">
                  <c:v>5</c:v>
                </c:pt>
                <c:pt idx="26">
                  <c:v>440</c:v>
                </c:pt>
                <c:pt idx="27">
                  <c:v>30</c:v>
                </c:pt>
                <c:pt idx="28">
                  <c:v>490</c:v>
                </c:pt>
                <c:pt idx="29">
                  <c:v>0</c:v>
                </c:pt>
                <c:pt idx="30">
                  <c:v>0</c:v>
                </c:pt>
                <c:pt idx="31">
                  <c:v>6</c:v>
                </c:pt>
                <c:pt idx="32">
                  <c:v>4</c:v>
                </c:pt>
                <c:pt idx="33">
                  <c:v>6</c:v>
                </c:pt>
              </c:numCache>
            </c:numRef>
          </c:val>
          <c:extLst>
            <c:ext xmlns:c16="http://schemas.microsoft.com/office/drawing/2014/chart" uri="{C3380CC4-5D6E-409C-BE32-E72D297353CC}">
              <c16:uniqueId val="{0000000B-935A-4126-A144-FE499CE2B659}"/>
            </c:ext>
          </c:extLst>
        </c:ser>
        <c:ser>
          <c:idx val="12"/>
          <c:order val="9"/>
          <c:tx>
            <c:strRef>
              <c:f>'Dados Dashboard'!$AE$2</c:f>
              <c:strCache>
                <c:ptCount val="1"/>
                <c:pt idx="0">
                  <c:v> CEPLAN</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Dashboard'!$AE$3:$AE$36</c:f>
              <c:numCache>
                <c:formatCode>General</c:formatCode>
                <c:ptCount val="34"/>
                <c:pt idx="0">
                  <c:v>400</c:v>
                </c:pt>
                <c:pt idx="1">
                  <c:v>340</c:v>
                </c:pt>
                <c:pt idx="2">
                  <c:v>0</c:v>
                </c:pt>
                <c:pt idx="3">
                  <c:v>0</c:v>
                </c:pt>
                <c:pt idx="4">
                  <c:v>35</c:v>
                </c:pt>
                <c:pt idx="5">
                  <c:v>0</c:v>
                </c:pt>
                <c:pt idx="6">
                  <c:v>400</c:v>
                </c:pt>
                <c:pt idx="7">
                  <c:v>0</c:v>
                </c:pt>
                <c:pt idx="8">
                  <c:v>0</c:v>
                </c:pt>
                <c:pt idx="9">
                  <c:v>17</c:v>
                </c:pt>
                <c:pt idx="10">
                  <c:v>60</c:v>
                </c:pt>
                <c:pt idx="11">
                  <c:v>648</c:v>
                </c:pt>
                <c:pt idx="12">
                  <c:v>312</c:v>
                </c:pt>
                <c:pt idx="13">
                  <c:v>100</c:v>
                </c:pt>
                <c:pt idx="14">
                  <c:v>60</c:v>
                </c:pt>
                <c:pt idx="15">
                  <c:v>0</c:v>
                </c:pt>
                <c:pt idx="16">
                  <c:v>0</c:v>
                </c:pt>
                <c:pt idx="17">
                  <c:v>150</c:v>
                </c:pt>
                <c:pt idx="18">
                  <c:v>160</c:v>
                </c:pt>
                <c:pt idx="19">
                  <c:v>0</c:v>
                </c:pt>
                <c:pt idx="20">
                  <c:v>10</c:v>
                </c:pt>
                <c:pt idx="21">
                  <c:v>10</c:v>
                </c:pt>
                <c:pt idx="22">
                  <c:v>1</c:v>
                </c:pt>
                <c:pt idx="23">
                  <c:v>10</c:v>
                </c:pt>
                <c:pt idx="24">
                  <c:v>10</c:v>
                </c:pt>
                <c:pt idx="25">
                  <c:v>5</c:v>
                </c:pt>
                <c:pt idx="26">
                  <c:v>400</c:v>
                </c:pt>
                <c:pt idx="27">
                  <c:v>2</c:v>
                </c:pt>
                <c:pt idx="28">
                  <c:v>0</c:v>
                </c:pt>
                <c:pt idx="29">
                  <c:v>0</c:v>
                </c:pt>
                <c:pt idx="30">
                  <c:v>0</c:v>
                </c:pt>
                <c:pt idx="31">
                  <c:v>12</c:v>
                </c:pt>
                <c:pt idx="32">
                  <c:v>12</c:v>
                </c:pt>
                <c:pt idx="33">
                  <c:v>2</c:v>
                </c:pt>
              </c:numCache>
            </c:numRef>
          </c:val>
          <c:extLst>
            <c:ext xmlns:c16="http://schemas.microsoft.com/office/drawing/2014/chart" uri="{C3380CC4-5D6E-409C-BE32-E72D297353CC}">
              <c16:uniqueId val="{0000000C-935A-4126-A144-FE499CE2B659}"/>
            </c:ext>
          </c:extLst>
        </c:ser>
        <c:ser>
          <c:idx val="13"/>
          <c:order val="10"/>
          <c:tx>
            <c:strRef>
              <c:f>'Dados Dashboard'!$AF$2</c:f>
              <c:strCache>
                <c:ptCount val="1"/>
                <c:pt idx="0">
                  <c:v> CEAVI</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Dashboard'!$AF$3:$AF$36</c:f>
              <c:numCache>
                <c:formatCode>General</c:formatCode>
                <c:ptCount val="34"/>
                <c:pt idx="0">
                  <c:v>800</c:v>
                </c:pt>
                <c:pt idx="1">
                  <c:v>600</c:v>
                </c:pt>
                <c:pt idx="2">
                  <c:v>0</c:v>
                </c:pt>
                <c:pt idx="3">
                  <c:v>50</c:v>
                </c:pt>
                <c:pt idx="4">
                  <c:v>100</c:v>
                </c:pt>
                <c:pt idx="5">
                  <c:v>0</c:v>
                </c:pt>
                <c:pt idx="6">
                  <c:v>34</c:v>
                </c:pt>
                <c:pt idx="7">
                  <c:v>0</c:v>
                </c:pt>
                <c:pt idx="8">
                  <c:v>0</c:v>
                </c:pt>
                <c:pt idx="9">
                  <c:v>20</c:v>
                </c:pt>
                <c:pt idx="10">
                  <c:v>100</c:v>
                </c:pt>
                <c:pt idx="11">
                  <c:v>200</c:v>
                </c:pt>
                <c:pt idx="12">
                  <c:v>800</c:v>
                </c:pt>
                <c:pt idx="13">
                  <c:v>300</c:v>
                </c:pt>
                <c:pt idx="14">
                  <c:v>0</c:v>
                </c:pt>
                <c:pt idx="15">
                  <c:v>0</c:v>
                </c:pt>
                <c:pt idx="16">
                  <c:v>0</c:v>
                </c:pt>
                <c:pt idx="17">
                  <c:v>100</c:v>
                </c:pt>
                <c:pt idx="18">
                  <c:v>96</c:v>
                </c:pt>
                <c:pt idx="19">
                  <c:v>0</c:v>
                </c:pt>
                <c:pt idx="20">
                  <c:v>100</c:v>
                </c:pt>
                <c:pt idx="21">
                  <c:v>100</c:v>
                </c:pt>
                <c:pt idx="22">
                  <c:v>0</c:v>
                </c:pt>
                <c:pt idx="23">
                  <c:v>100</c:v>
                </c:pt>
                <c:pt idx="24">
                  <c:v>100</c:v>
                </c:pt>
                <c:pt idx="25">
                  <c:v>100</c:v>
                </c:pt>
                <c:pt idx="26">
                  <c:v>400</c:v>
                </c:pt>
                <c:pt idx="27">
                  <c:v>20</c:v>
                </c:pt>
                <c:pt idx="28">
                  <c:v>100</c:v>
                </c:pt>
                <c:pt idx="29">
                  <c:v>100</c:v>
                </c:pt>
                <c:pt idx="30">
                  <c:v>0</c:v>
                </c:pt>
                <c:pt idx="31">
                  <c:v>10</c:v>
                </c:pt>
                <c:pt idx="32">
                  <c:v>10</c:v>
                </c:pt>
                <c:pt idx="33">
                  <c:v>10</c:v>
                </c:pt>
              </c:numCache>
            </c:numRef>
          </c:val>
          <c:extLst>
            <c:ext xmlns:c16="http://schemas.microsoft.com/office/drawing/2014/chart" uri="{C3380CC4-5D6E-409C-BE32-E72D297353CC}">
              <c16:uniqueId val="{0000000D-935A-4126-A144-FE499CE2B659}"/>
            </c:ext>
          </c:extLst>
        </c:ser>
        <c:ser>
          <c:idx val="14"/>
          <c:order val="11"/>
          <c:tx>
            <c:strRef>
              <c:f>'Dados Dashboard'!$AG$2</c:f>
              <c:strCache>
                <c:ptCount val="1"/>
                <c:pt idx="0">
                  <c:v> CAV</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Dashboard'!$AG$3:$AG$36</c:f>
              <c:numCache>
                <c:formatCode>General</c:formatCode>
                <c:ptCount val="34"/>
                <c:pt idx="0">
                  <c:v>840</c:v>
                </c:pt>
                <c:pt idx="1">
                  <c:v>1380</c:v>
                </c:pt>
                <c:pt idx="2">
                  <c:v>0</c:v>
                </c:pt>
                <c:pt idx="3">
                  <c:v>0</c:v>
                </c:pt>
                <c:pt idx="4">
                  <c:v>20</c:v>
                </c:pt>
                <c:pt idx="5">
                  <c:v>30</c:v>
                </c:pt>
                <c:pt idx="6">
                  <c:v>1068</c:v>
                </c:pt>
                <c:pt idx="7">
                  <c:v>50</c:v>
                </c:pt>
                <c:pt idx="8">
                  <c:v>0</c:v>
                </c:pt>
                <c:pt idx="9">
                  <c:v>100</c:v>
                </c:pt>
                <c:pt idx="10">
                  <c:v>0</c:v>
                </c:pt>
                <c:pt idx="11">
                  <c:v>595</c:v>
                </c:pt>
                <c:pt idx="12">
                  <c:v>470</c:v>
                </c:pt>
                <c:pt idx="13">
                  <c:v>980</c:v>
                </c:pt>
                <c:pt idx="14">
                  <c:v>190</c:v>
                </c:pt>
                <c:pt idx="15">
                  <c:v>220</c:v>
                </c:pt>
                <c:pt idx="16">
                  <c:v>0</c:v>
                </c:pt>
                <c:pt idx="17">
                  <c:v>0</c:v>
                </c:pt>
                <c:pt idx="18">
                  <c:v>420</c:v>
                </c:pt>
                <c:pt idx="19">
                  <c:v>285</c:v>
                </c:pt>
                <c:pt idx="20">
                  <c:v>35</c:v>
                </c:pt>
                <c:pt idx="21">
                  <c:v>0</c:v>
                </c:pt>
                <c:pt idx="22">
                  <c:v>23</c:v>
                </c:pt>
                <c:pt idx="23">
                  <c:v>0</c:v>
                </c:pt>
                <c:pt idx="24">
                  <c:v>33</c:v>
                </c:pt>
                <c:pt idx="25">
                  <c:v>0</c:v>
                </c:pt>
                <c:pt idx="26">
                  <c:v>492</c:v>
                </c:pt>
                <c:pt idx="27">
                  <c:v>0</c:v>
                </c:pt>
                <c:pt idx="28">
                  <c:v>20</c:v>
                </c:pt>
                <c:pt idx="29">
                  <c:v>100</c:v>
                </c:pt>
                <c:pt idx="30">
                  <c:v>0</c:v>
                </c:pt>
                <c:pt idx="31">
                  <c:v>8</c:v>
                </c:pt>
                <c:pt idx="32">
                  <c:v>8</c:v>
                </c:pt>
                <c:pt idx="33">
                  <c:v>13</c:v>
                </c:pt>
              </c:numCache>
            </c:numRef>
          </c:val>
          <c:extLst>
            <c:ext xmlns:c16="http://schemas.microsoft.com/office/drawing/2014/chart" uri="{C3380CC4-5D6E-409C-BE32-E72D297353CC}">
              <c16:uniqueId val="{0000000E-935A-4126-A144-FE499CE2B659}"/>
            </c:ext>
          </c:extLst>
        </c:ser>
        <c:ser>
          <c:idx val="15"/>
          <c:order val="12"/>
          <c:tx>
            <c:strRef>
              <c:f>'Dados Dashboard'!$AH$2</c:f>
              <c:strCache>
                <c:ptCount val="1"/>
                <c:pt idx="0">
                  <c:v> CEO</c:v>
                </c:pt>
              </c:strCache>
            </c:strRef>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Dashboard'!$AH$3:$AH$36</c:f>
              <c:numCache>
                <c:formatCode>General</c:formatCode>
                <c:ptCount val="34"/>
                <c:pt idx="0">
                  <c:v>1488</c:v>
                </c:pt>
                <c:pt idx="1">
                  <c:v>886</c:v>
                </c:pt>
                <c:pt idx="2">
                  <c:v>0</c:v>
                </c:pt>
                <c:pt idx="3">
                  <c:v>0</c:v>
                </c:pt>
                <c:pt idx="4">
                  <c:v>50</c:v>
                </c:pt>
                <c:pt idx="5">
                  <c:v>0</c:v>
                </c:pt>
                <c:pt idx="6">
                  <c:v>260</c:v>
                </c:pt>
                <c:pt idx="7">
                  <c:v>0</c:v>
                </c:pt>
                <c:pt idx="8">
                  <c:v>0</c:v>
                </c:pt>
                <c:pt idx="9">
                  <c:v>20</c:v>
                </c:pt>
                <c:pt idx="10">
                  <c:v>0</c:v>
                </c:pt>
                <c:pt idx="11">
                  <c:v>0</c:v>
                </c:pt>
                <c:pt idx="12">
                  <c:v>0</c:v>
                </c:pt>
                <c:pt idx="13">
                  <c:v>222</c:v>
                </c:pt>
                <c:pt idx="14">
                  <c:v>0</c:v>
                </c:pt>
                <c:pt idx="15">
                  <c:v>20</c:v>
                </c:pt>
                <c:pt idx="16">
                  <c:v>20</c:v>
                </c:pt>
                <c:pt idx="17">
                  <c:v>0</c:v>
                </c:pt>
                <c:pt idx="18">
                  <c:v>0</c:v>
                </c:pt>
                <c:pt idx="19">
                  <c:v>0</c:v>
                </c:pt>
                <c:pt idx="20">
                  <c:v>50</c:v>
                </c:pt>
                <c:pt idx="21">
                  <c:v>50</c:v>
                </c:pt>
                <c:pt idx="22">
                  <c:v>0</c:v>
                </c:pt>
                <c:pt idx="23">
                  <c:v>0</c:v>
                </c:pt>
                <c:pt idx="24">
                  <c:v>50</c:v>
                </c:pt>
                <c:pt idx="25">
                  <c:v>6</c:v>
                </c:pt>
                <c:pt idx="26">
                  <c:v>297</c:v>
                </c:pt>
                <c:pt idx="27">
                  <c:v>10</c:v>
                </c:pt>
                <c:pt idx="28">
                  <c:v>40</c:v>
                </c:pt>
                <c:pt idx="29">
                  <c:v>250</c:v>
                </c:pt>
                <c:pt idx="30">
                  <c:v>0</c:v>
                </c:pt>
                <c:pt idx="31">
                  <c:v>0</c:v>
                </c:pt>
                <c:pt idx="32">
                  <c:v>0</c:v>
                </c:pt>
                <c:pt idx="33">
                  <c:v>3</c:v>
                </c:pt>
              </c:numCache>
            </c:numRef>
          </c:val>
          <c:extLst>
            <c:ext xmlns:c16="http://schemas.microsoft.com/office/drawing/2014/chart" uri="{C3380CC4-5D6E-409C-BE32-E72D297353CC}">
              <c16:uniqueId val="{0000000F-935A-4126-A144-FE499CE2B659}"/>
            </c:ext>
          </c:extLst>
        </c:ser>
        <c:ser>
          <c:idx val="16"/>
          <c:order val="13"/>
          <c:tx>
            <c:strRef>
              <c:f>'Dados Dashboard'!$AI$2</c:f>
              <c:strCache>
                <c:ptCount val="1"/>
                <c:pt idx="0">
                  <c:v> CESMO</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Dashboard'!$AI$3:$AI$36</c:f>
              <c:numCache>
                <c:formatCode>General</c:formatCode>
                <c:ptCount val="34"/>
                <c:pt idx="0">
                  <c:v>240</c:v>
                </c:pt>
                <c:pt idx="1">
                  <c:v>100</c:v>
                </c:pt>
                <c:pt idx="2">
                  <c:v>200</c:v>
                </c:pt>
                <c:pt idx="3">
                  <c:v>80</c:v>
                </c:pt>
                <c:pt idx="4">
                  <c:v>40</c:v>
                </c:pt>
                <c:pt idx="5">
                  <c:v>100</c:v>
                </c:pt>
                <c:pt idx="6">
                  <c:v>100</c:v>
                </c:pt>
                <c:pt idx="7">
                  <c:v>6</c:v>
                </c:pt>
                <c:pt idx="8">
                  <c:v>4</c:v>
                </c:pt>
                <c:pt idx="9">
                  <c:v>20</c:v>
                </c:pt>
                <c:pt idx="10">
                  <c:v>50</c:v>
                </c:pt>
                <c:pt idx="11">
                  <c:v>50</c:v>
                </c:pt>
                <c:pt idx="12">
                  <c:v>100</c:v>
                </c:pt>
                <c:pt idx="13">
                  <c:v>50</c:v>
                </c:pt>
                <c:pt idx="14">
                  <c:v>25</c:v>
                </c:pt>
                <c:pt idx="15">
                  <c:v>10</c:v>
                </c:pt>
                <c:pt idx="16">
                  <c:v>30</c:v>
                </c:pt>
                <c:pt idx="17">
                  <c:v>10</c:v>
                </c:pt>
                <c:pt idx="18">
                  <c:v>20</c:v>
                </c:pt>
                <c:pt idx="19">
                  <c:v>25</c:v>
                </c:pt>
                <c:pt idx="20">
                  <c:v>5</c:v>
                </c:pt>
                <c:pt idx="21">
                  <c:v>10</c:v>
                </c:pt>
                <c:pt idx="22">
                  <c:v>2</c:v>
                </c:pt>
                <c:pt idx="23">
                  <c:v>10</c:v>
                </c:pt>
                <c:pt idx="24">
                  <c:v>10</c:v>
                </c:pt>
                <c:pt idx="25">
                  <c:v>10</c:v>
                </c:pt>
                <c:pt idx="26">
                  <c:v>50</c:v>
                </c:pt>
                <c:pt idx="27">
                  <c:v>4</c:v>
                </c:pt>
                <c:pt idx="28">
                  <c:v>40</c:v>
                </c:pt>
                <c:pt idx="29">
                  <c:v>25</c:v>
                </c:pt>
                <c:pt idx="30">
                  <c:v>25</c:v>
                </c:pt>
                <c:pt idx="31">
                  <c:v>5</c:v>
                </c:pt>
                <c:pt idx="32">
                  <c:v>5</c:v>
                </c:pt>
                <c:pt idx="33">
                  <c:v>5</c:v>
                </c:pt>
              </c:numCache>
            </c:numRef>
          </c:val>
          <c:extLst>
            <c:ext xmlns:c16="http://schemas.microsoft.com/office/drawing/2014/chart" uri="{C3380CC4-5D6E-409C-BE32-E72D297353CC}">
              <c16:uniqueId val="{00000010-935A-4126-A144-FE499CE2B659}"/>
            </c:ext>
          </c:extLst>
        </c:ser>
        <c:dLbls>
          <c:showLegendKey val="0"/>
          <c:showVal val="0"/>
          <c:showCatName val="0"/>
          <c:showSerName val="0"/>
          <c:showPercent val="0"/>
          <c:showBubbleSize val="0"/>
        </c:dLbls>
        <c:gapWidth val="219"/>
        <c:overlap val="-27"/>
        <c:axId val="403384895"/>
        <c:axId val="403396127"/>
      </c:barChart>
      <c:catAx>
        <c:axId val="4033848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3396127"/>
        <c:crosses val="autoZero"/>
        <c:auto val="1"/>
        <c:lblAlgn val="ctr"/>
        <c:lblOffset val="100"/>
        <c:noMultiLvlLbl val="0"/>
      </c:catAx>
      <c:valAx>
        <c:axId val="4033961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33848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Saldo</a:t>
            </a:r>
            <a:r>
              <a:rPr lang="pt-BR" baseline="0"/>
              <a:t> Utilizado Por Centro</a:t>
            </a:r>
            <a:endParaRPr lang="pt-B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1"/>
          <c:order val="0"/>
          <c:tx>
            <c:strRef>
              <c:f>'Dados Dashboard'!$AJ$2</c:f>
              <c:strCache>
                <c:ptCount val="1"/>
                <c:pt idx="0">
                  <c:v> Reitoria </c:v>
                </c:pt>
              </c:strCache>
            </c:strRef>
          </c:tx>
          <c:spPr>
            <a:solidFill>
              <a:schemeClr val="accent2"/>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Dashboard'!$AJ$3:$AJ$36</c:f>
              <c:numCache>
                <c:formatCode>#,##0</c:formatCode>
                <c:ptCount val="34"/>
                <c:pt idx="0">
                  <c:v>440</c:v>
                </c:pt>
                <c:pt idx="1">
                  <c:v>900</c:v>
                </c:pt>
                <c:pt idx="2">
                  <c:v>0</c:v>
                </c:pt>
                <c:pt idx="3">
                  <c:v>156</c:v>
                </c:pt>
                <c:pt idx="4">
                  <c:v>0</c:v>
                </c:pt>
                <c:pt idx="5">
                  <c:v>0</c:v>
                </c:pt>
                <c:pt idx="6">
                  <c:v>660</c:v>
                </c:pt>
                <c:pt idx="7">
                  <c:v>4</c:v>
                </c:pt>
                <c:pt idx="8">
                  <c:v>4</c:v>
                </c:pt>
                <c:pt idx="9">
                  <c:v>0</c:v>
                </c:pt>
                <c:pt idx="10">
                  <c:v>0</c:v>
                </c:pt>
                <c:pt idx="11">
                  <c:v>432</c:v>
                </c:pt>
                <c:pt idx="12">
                  <c:v>432</c:v>
                </c:pt>
                <c:pt idx="13">
                  <c:v>192</c:v>
                </c:pt>
                <c:pt idx="14">
                  <c:v>48</c:v>
                </c:pt>
                <c:pt idx="15">
                  <c:v>260</c:v>
                </c:pt>
                <c:pt idx="16">
                  <c:v>24</c:v>
                </c:pt>
                <c:pt idx="17">
                  <c:v>100</c:v>
                </c:pt>
                <c:pt idx="18">
                  <c:v>60</c:v>
                </c:pt>
                <c:pt idx="19">
                  <c:v>480</c:v>
                </c:pt>
                <c:pt idx="20">
                  <c:v>20</c:v>
                </c:pt>
                <c:pt idx="21">
                  <c:v>0</c:v>
                </c:pt>
                <c:pt idx="22">
                  <c:v>5</c:v>
                </c:pt>
                <c:pt idx="23">
                  <c:v>60</c:v>
                </c:pt>
                <c:pt idx="24">
                  <c:v>35</c:v>
                </c:pt>
                <c:pt idx="25">
                  <c:v>4</c:v>
                </c:pt>
                <c:pt idx="26">
                  <c:v>240</c:v>
                </c:pt>
                <c:pt idx="27">
                  <c:v>0</c:v>
                </c:pt>
                <c:pt idx="28">
                  <c:v>48</c:v>
                </c:pt>
                <c:pt idx="29">
                  <c:v>150</c:v>
                </c:pt>
                <c:pt idx="30">
                  <c:v>0</c:v>
                </c:pt>
                <c:pt idx="31">
                  <c:v>0</c:v>
                </c:pt>
                <c:pt idx="32">
                  <c:v>0</c:v>
                </c:pt>
                <c:pt idx="33">
                  <c:v>0</c:v>
                </c:pt>
              </c:numCache>
            </c:numRef>
          </c:val>
          <c:extLst>
            <c:ext xmlns:c16="http://schemas.microsoft.com/office/drawing/2014/chart" uri="{C3380CC4-5D6E-409C-BE32-E72D297353CC}">
              <c16:uniqueId val="{00000001-69D3-42FF-81ED-0FBDCD0908E6}"/>
            </c:ext>
          </c:extLst>
        </c:ser>
        <c:ser>
          <c:idx val="4"/>
          <c:order val="1"/>
          <c:tx>
            <c:strRef>
              <c:f>'Dados Dashboard'!$AK$2</c:f>
              <c:strCache>
                <c:ptCount val="1"/>
                <c:pt idx="0">
                  <c:v> ESAG </c:v>
                </c:pt>
              </c:strCache>
            </c:strRef>
          </c:tx>
          <c:spPr>
            <a:solidFill>
              <a:schemeClr val="accent5"/>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Dashboard'!$AK$3:$AK$36</c:f>
              <c:numCache>
                <c:formatCode>#,##0</c:formatCode>
                <c:ptCount val="34"/>
                <c:pt idx="0">
                  <c:v>160</c:v>
                </c:pt>
                <c:pt idx="1">
                  <c:v>36</c:v>
                </c:pt>
                <c:pt idx="2">
                  <c:v>1280</c:v>
                </c:pt>
                <c:pt idx="3">
                  <c:v>24</c:v>
                </c:pt>
                <c:pt idx="4">
                  <c:v>10</c:v>
                </c:pt>
                <c:pt idx="5">
                  <c:v>0</c:v>
                </c:pt>
                <c:pt idx="6">
                  <c:v>152</c:v>
                </c:pt>
                <c:pt idx="7">
                  <c:v>10</c:v>
                </c:pt>
                <c:pt idx="8">
                  <c:v>10</c:v>
                </c:pt>
                <c:pt idx="9">
                  <c:v>10</c:v>
                </c:pt>
                <c:pt idx="10">
                  <c:v>0</c:v>
                </c:pt>
                <c:pt idx="11">
                  <c:v>146</c:v>
                </c:pt>
                <c:pt idx="12">
                  <c:v>96</c:v>
                </c:pt>
                <c:pt idx="13">
                  <c:v>68</c:v>
                </c:pt>
                <c:pt idx="14">
                  <c:v>0</c:v>
                </c:pt>
                <c:pt idx="15">
                  <c:v>124</c:v>
                </c:pt>
                <c:pt idx="16">
                  <c:v>20</c:v>
                </c:pt>
                <c:pt idx="17">
                  <c:v>0</c:v>
                </c:pt>
                <c:pt idx="18">
                  <c:v>20</c:v>
                </c:pt>
                <c:pt idx="19">
                  <c:v>148</c:v>
                </c:pt>
                <c:pt idx="20">
                  <c:v>10</c:v>
                </c:pt>
                <c:pt idx="21">
                  <c:v>5</c:v>
                </c:pt>
                <c:pt idx="22">
                  <c:v>10</c:v>
                </c:pt>
                <c:pt idx="23">
                  <c:v>10</c:v>
                </c:pt>
                <c:pt idx="24">
                  <c:v>8</c:v>
                </c:pt>
                <c:pt idx="25">
                  <c:v>0</c:v>
                </c:pt>
                <c:pt idx="26">
                  <c:v>178</c:v>
                </c:pt>
                <c:pt idx="27">
                  <c:v>0</c:v>
                </c:pt>
                <c:pt idx="28">
                  <c:v>0</c:v>
                </c:pt>
                <c:pt idx="29">
                  <c:v>30</c:v>
                </c:pt>
                <c:pt idx="30">
                  <c:v>0</c:v>
                </c:pt>
                <c:pt idx="31">
                  <c:v>0</c:v>
                </c:pt>
                <c:pt idx="32">
                  <c:v>0</c:v>
                </c:pt>
                <c:pt idx="33">
                  <c:v>0</c:v>
                </c:pt>
              </c:numCache>
            </c:numRef>
          </c:val>
          <c:extLst>
            <c:ext xmlns:c16="http://schemas.microsoft.com/office/drawing/2014/chart" uri="{C3380CC4-5D6E-409C-BE32-E72D297353CC}">
              <c16:uniqueId val="{00000004-69D3-42FF-81ED-0FBDCD0908E6}"/>
            </c:ext>
          </c:extLst>
        </c:ser>
        <c:ser>
          <c:idx val="5"/>
          <c:order val="2"/>
          <c:tx>
            <c:strRef>
              <c:f>'Dados Dashboard'!$AL$2</c:f>
              <c:strCache>
                <c:ptCount val="1"/>
                <c:pt idx="0">
                  <c:v> CEART </c:v>
                </c:pt>
              </c:strCache>
            </c:strRef>
          </c:tx>
          <c:spPr>
            <a:solidFill>
              <a:schemeClr val="accent6"/>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Dashboard'!$AL$3:$AL$36</c:f>
              <c:numCache>
                <c:formatCode>#,##0</c:formatCode>
                <c:ptCount val="34"/>
                <c:pt idx="0">
                  <c:v>880</c:v>
                </c:pt>
                <c:pt idx="1">
                  <c:v>250</c:v>
                </c:pt>
                <c:pt idx="2">
                  <c:v>960</c:v>
                </c:pt>
                <c:pt idx="3">
                  <c:v>0</c:v>
                </c:pt>
                <c:pt idx="4">
                  <c:v>0</c:v>
                </c:pt>
                <c:pt idx="5">
                  <c:v>0</c:v>
                </c:pt>
                <c:pt idx="6">
                  <c:v>360</c:v>
                </c:pt>
                <c:pt idx="7">
                  <c:v>0</c:v>
                </c:pt>
                <c:pt idx="8">
                  <c:v>0</c:v>
                </c:pt>
                <c:pt idx="9">
                  <c:v>0</c:v>
                </c:pt>
                <c:pt idx="10">
                  <c:v>0</c:v>
                </c:pt>
                <c:pt idx="11">
                  <c:v>144</c:v>
                </c:pt>
                <c:pt idx="12">
                  <c:v>144</c:v>
                </c:pt>
                <c:pt idx="13">
                  <c:v>0</c:v>
                </c:pt>
                <c:pt idx="14">
                  <c:v>0</c:v>
                </c:pt>
                <c:pt idx="15">
                  <c:v>0</c:v>
                </c:pt>
                <c:pt idx="16">
                  <c:v>0</c:v>
                </c:pt>
                <c:pt idx="17">
                  <c:v>0</c:v>
                </c:pt>
                <c:pt idx="18">
                  <c:v>0</c:v>
                </c:pt>
                <c:pt idx="19">
                  <c:v>160</c:v>
                </c:pt>
                <c:pt idx="20">
                  <c:v>20</c:v>
                </c:pt>
                <c:pt idx="21">
                  <c:v>50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5-69D3-42FF-81ED-0FBDCD0908E6}"/>
            </c:ext>
          </c:extLst>
        </c:ser>
        <c:ser>
          <c:idx val="6"/>
          <c:order val="3"/>
          <c:tx>
            <c:strRef>
              <c:f>'Dados Dashboard'!$AM$2</c:f>
              <c:strCache>
                <c:ptCount val="1"/>
                <c:pt idx="0">
                  <c:v> FAED </c:v>
                </c:pt>
              </c:strCache>
            </c:strRef>
          </c:tx>
          <c:spPr>
            <a:solidFill>
              <a:schemeClr val="accent1">
                <a:lumMod val="60000"/>
              </a:schemeClr>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Dashboard'!$AM$3:$AM$36</c:f>
              <c:numCache>
                <c:formatCode>#,##0</c:formatCode>
                <c:ptCount val="34"/>
                <c:pt idx="0">
                  <c:v>640</c:v>
                </c:pt>
                <c:pt idx="1">
                  <c:v>1050</c:v>
                </c:pt>
                <c:pt idx="2">
                  <c:v>0</c:v>
                </c:pt>
                <c:pt idx="3">
                  <c:v>0</c:v>
                </c:pt>
                <c:pt idx="4">
                  <c:v>24</c:v>
                </c:pt>
                <c:pt idx="5">
                  <c:v>0</c:v>
                </c:pt>
                <c:pt idx="6">
                  <c:v>300</c:v>
                </c:pt>
                <c:pt idx="7">
                  <c:v>0</c:v>
                </c:pt>
                <c:pt idx="8">
                  <c:v>0</c:v>
                </c:pt>
                <c:pt idx="9">
                  <c:v>4</c:v>
                </c:pt>
                <c:pt idx="10">
                  <c:v>0</c:v>
                </c:pt>
                <c:pt idx="11">
                  <c:v>216</c:v>
                </c:pt>
                <c:pt idx="12">
                  <c:v>96</c:v>
                </c:pt>
                <c:pt idx="13">
                  <c:v>48</c:v>
                </c:pt>
                <c:pt idx="14">
                  <c:v>0</c:v>
                </c:pt>
                <c:pt idx="15">
                  <c:v>48</c:v>
                </c:pt>
                <c:pt idx="16">
                  <c:v>24</c:v>
                </c:pt>
                <c:pt idx="17">
                  <c:v>40</c:v>
                </c:pt>
                <c:pt idx="18">
                  <c:v>0</c:v>
                </c:pt>
                <c:pt idx="19">
                  <c:v>130</c:v>
                </c:pt>
                <c:pt idx="20">
                  <c:v>0</c:v>
                </c:pt>
                <c:pt idx="21">
                  <c:v>25</c:v>
                </c:pt>
                <c:pt idx="22">
                  <c:v>0</c:v>
                </c:pt>
                <c:pt idx="23">
                  <c:v>0</c:v>
                </c:pt>
                <c:pt idx="24">
                  <c:v>0</c:v>
                </c:pt>
                <c:pt idx="25">
                  <c:v>2</c:v>
                </c:pt>
                <c:pt idx="26">
                  <c:v>120</c:v>
                </c:pt>
                <c:pt idx="27">
                  <c:v>0</c:v>
                </c:pt>
                <c:pt idx="28">
                  <c:v>24</c:v>
                </c:pt>
                <c:pt idx="29">
                  <c:v>0</c:v>
                </c:pt>
                <c:pt idx="30">
                  <c:v>150</c:v>
                </c:pt>
                <c:pt idx="31">
                  <c:v>0</c:v>
                </c:pt>
                <c:pt idx="32">
                  <c:v>0</c:v>
                </c:pt>
                <c:pt idx="33">
                  <c:v>0</c:v>
                </c:pt>
              </c:numCache>
            </c:numRef>
          </c:val>
          <c:extLst>
            <c:ext xmlns:c16="http://schemas.microsoft.com/office/drawing/2014/chart" uri="{C3380CC4-5D6E-409C-BE32-E72D297353CC}">
              <c16:uniqueId val="{00000006-69D3-42FF-81ED-0FBDCD0908E6}"/>
            </c:ext>
          </c:extLst>
        </c:ser>
        <c:ser>
          <c:idx val="7"/>
          <c:order val="4"/>
          <c:tx>
            <c:strRef>
              <c:f>'Dados Dashboard'!$AN$2</c:f>
              <c:strCache>
                <c:ptCount val="1"/>
                <c:pt idx="0">
                  <c:v> CEAD </c:v>
                </c:pt>
              </c:strCache>
            </c:strRef>
          </c:tx>
          <c:spPr>
            <a:solidFill>
              <a:schemeClr val="accent2">
                <a:lumMod val="60000"/>
              </a:schemeClr>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Dashboard'!$AN$3:$AN$36</c:f>
              <c:numCache>
                <c:formatCode>#,##0</c:formatCode>
                <c:ptCount val="34"/>
                <c:pt idx="0">
                  <c:v>0</c:v>
                </c:pt>
                <c:pt idx="1">
                  <c:v>0</c:v>
                </c:pt>
                <c:pt idx="2">
                  <c:v>220</c:v>
                </c:pt>
                <c:pt idx="3">
                  <c:v>7</c:v>
                </c:pt>
                <c:pt idx="4">
                  <c:v>7</c:v>
                </c:pt>
                <c:pt idx="5">
                  <c:v>0</c:v>
                </c:pt>
                <c:pt idx="6">
                  <c:v>102</c:v>
                </c:pt>
                <c:pt idx="7">
                  <c:v>0</c:v>
                </c:pt>
                <c:pt idx="8">
                  <c:v>0</c:v>
                </c:pt>
                <c:pt idx="9">
                  <c:v>0</c:v>
                </c:pt>
                <c:pt idx="10">
                  <c:v>12</c:v>
                </c:pt>
                <c:pt idx="11">
                  <c:v>24</c:v>
                </c:pt>
                <c:pt idx="12">
                  <c:v>24</c:v>
                </c:pt>
                <c:pt idx="13">
                  <c:v>84</c:v>
                </c:pt>
                <c:pt idx="14">
                  <c:v>12</c:v>
                </c:pt>
                <c:pt idx="15">
                  <c:v>0</c:v>
                </c:pt>
                <c:pt idx="16">
                  <c:v>10</c:v>
                </c:pt>
                <c:pt idx="17">
                  <c:v>46</c:v>
                </c:pt>
                <c:pt idx="18">
                  <c:v>7</c:v>
                </c:pt>
                <c:pt idx="19">
                  <c:v>24</c:v>
                </c:pt>
                <c:pt idx="20">
                  <c:v>10</c:v>
                </c:pt>
                <c:pt idx="21">
                  <c:v>10</c:v>
                </c:pt>
                <c:pt idx="22">
                  <c:v>0</c:v>
                </c:pt>
                <c:pt idx="23">
                  <c:v>25</c:v>
                </c:pt>
                <c:pt idx="24">
                  <c:v>22</c:v>
                </c:pt>
                <c:pt idx="25">
                  <c:v>0</c:v>
                </c:pt>
                <c:pt idx="26">
                  <c:v>0</c:v>
                </c:pt>
                <c:pt idx="27">
                  <c:v>7</c:v>
                </c:pt>
                <c:pt idx="28">
                  <c:v>12</c:v>
                </c:pt>
                <c:pt idx="29">
                  <c:v>420</c:v>
                </c:pt>
                <c:pt idx="30">
                  <c:v>150</c:v>
                </c:pt>
                <c:pt idx="31">
                  <c:v>0</c:v>
                </c:pt>
                <c:pt idx="32">
                  <c:v>0</c:v>
                </c:pt>
                <c:pt idx="33">
                  <c:v>0</c:v>
                </c:pt>
              </c:numCache>
            </c:numRef>
          </c:val>
          <c:extLst>
            <c:ext xmlns:c16="http://schemas.microsoft.com/office/drawing/2014/chart" uri="{C3380CC4-5D6E-409C-BE32-E72D297353CC}">
              <c16:uniqueId val="{00000007-69D3-42FF-81ED-0FBDCD0908E6}"/>
            </c:ext>
          </c:extLst>
        </c:ser>
        <c:ser>
          <c:idx val="8"/>
          <c:order val="5"/>
          <c:tx>
            <c:strRef>
              <c:f>'Dados Dashboard'!$AO$2</c:f>
              <c:strCache>
                <c:ptCount val="1"/>
                <c:pt idx="0">
                  <c:v> CEFID </c:v>
                </c:pt>
              </c:strCache>
            </c:strRef>
          </c:tx>
          <c:spPr>
            <a:solidFill>
              <a:schemeClr val="accent3">
                <a:lumMod val="60000"/>
              </a:schemeClr>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Dashboard'!$AO$3:$AO$36</c:f>
              <c:numCache>
                <c:formatCode>#,##0</c:formatCode>
                <c:ptCount val="34"/>
                <c:pt idx="0">
                  <c:v>560</c:v>
                </c:pt>
                <c:pt idx="1">
                  <c:v>800</c:v>
                </c:pt>
                <c:pt idx="2">
                  <c:v>0</c:v>
                </c:pt>
                <c:pt idx="3">
                  <c:v>0</c:v>
                </c:pt>
                <c:pt idx="4">
                  <c:v>70</c:v>
                </c:pt>
                <c:pt idx="5">
                  <c:v>0</c:v>
                </c:pt>
                <c:pt idx="6">
                  <c:v>240</c:v>
                </c:pt>
                <c:pt idx="7">
                  <c:v>5</c:v>
                </c:pt>
                <c:pt idx="8">
                  <c:v>0</c:v>
                </c:pt>
                <c:pt idx="9">
                  <c:v>3</c:v>
                </c:pt>
                <c:pt idx="10">
                  <c:v>0</c:v>
                </c:pt>
                <c:pt idx="11">
                  <c:v>480</c:v>
                </c:pt>
                <c:pt idx="12">
                  <c:v>500</c:v>
                </c:pt>
                <c:pt idx="13">
                  <c:v>288</c:v>
                </c:pt>
                <c:pt idx="14">
                  <c:v>0</c:v>
                </c:pt>
                <c:pt idx="15">
                  <c:v>100</c:v>
                </c:pt>
                <c:pt idx="16">
                  <c:v>0</c:v>
                </c:pt>
                <c:pt idx="17">
                  <c:v>120</c:v>
                </c:pt>
                <c:pt idx="18">
                  <c:v>0</c:v>
                </c:pt>
                <c:pt idx="19">
                  <c:v>500</c:v>
                </c:pt>
                <c:pt idx="20">
                  <c:v>30</c:v>
                </c:pt>
                <c:pt idx="21">
                  <c:v>25</c:v>
                </c:pt>
                <c:pt idx="22">
                  <c:v>10</c:v>
                </c:pt>
                <c:pt idx="23">
                  <c:v>0</c:v>
                </c:pt>
                <c:pt idx="24">
                  <c:v>25</c:v>
                </c:pt>
                <c:pt idx="25">
                  <c:v>2</c:v>
                </c:pt>
                <c:pt idx="26">
                  <c:v>800</c:v>
                </c:pt>
                <c:pt idx="27">
                  <c:v>0</c:v>
                </c:pt>
                <c:pt idx="28">
                  <c:v>0</c:v>
                </c:pt>
                <c:pt idx="29">
                  <c:v>250</c:v>
                </c:pt>
                <c:pt idx="30">
                  <c:v>0</c:v>
                </c:pt>
                <c:pt idx="31">
                  <c:v>2</c:v>
                </c:pt>
                <c:pt idx="32">
                  <c:v>2</c:v>
                </c:pt>
                <c:pt idx="33">
                  <c:v>2</c:v>
                </c:pt>
              </c:numCache>
            </c:numRef>
          </c:val>
          <c:extLst>
            <c:ext xmlns:c16="http://schemas.microsoft.com/office/drawing/2014/chart" uri="{C3380CC4-5D6E-409C-BE32-E72D297353CC}">
              <c16:uniqueId val="{00000008-69D3-42FF-81ED-0FBDCD0908E6}"/>
            </c:ext>
          </c:extLst>
        </c:ser>
        <c:ser>
          <c:idx val="9"/>
          <c:order val="6"/>
          <c:tx>
            <c:strRef>
              <c:f>'Dados Dashboard'!$AP$2</c:f>
              <c:strCache>
                <c:ptCount val="1"/>
                <c:pt idx="0">
                  <c:v> CERES </c:v>
                </c:pt>
              </c:strCache>
            </c:strRef>
          </c:tx>
          <c:spPr>
            <a:solidFill>
              <a:schemeClr val="accent4">
                <a:lumMod val="60000"/>
              </a:schemeClr>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Dashboard'!$AP$3:$AP$36</c:f>
              <c:numCache>
                <c:formatCode>#,##0</c:formatCode>
                <c:ptCount val="34"/>
                <c:pt idx="0">
                  <c:v>240</c:v>
                </c:pt>
                <c:pt idx="1">
                  <c:v>680</c:v>
                </c:pt>
                <c:pt idx="2">
                  <c:v>0</c:v>
                </c:pt>
                <c:pt idx="3">
                  <c:v>0</c:v>
                </c:pt>
                <c:pt idx="4">
                  <c:v>40</c:v>
                </c:pt>
                <c:pt idx="5">
                  <c:v>0</c:v>
                </c:pt>
                <c:pt idx="6">
                  <c:v>700</c:v>
                </c:pt>
                <c:pt idx="7">
                  <c:v>12</c:v>
                </c:pt>
                <c:pt idx="8">
                  <c:v>0</c:v>
                </c:pt>
                <c:pt idx="9">
                  <c:v>40</c:v>
                </c:pt>
                <c:pt idx="10">
                  <c:v>136</c:v>
                </c:pt>
                <c:pt idx="11">
                  <c:v>0</c:v>
                </c:pt>
                <c:pt idx="12">
                  <c:v>600</c:v>
                </c:pt>
                <c:pt idx="13">
                  <c:v>508</c:v>
                </c:pt>
                <c:pt idx="14">
                  <c:v>0</c:v>
                </c:pt>
                <c:pt idx="15">
                  <c:v>0</c:v>
                </c:pt>
                <c:pt idx="16">
                  <c:v>24</c:v>
                </c:pt>
                <c:pt idx="17">
                  <c:v>200</c:v>
                </c:pt>
                <c:pt idx="18">
                  <c:v>50</c:v>
                </c:pt>
                <c:pt idx="19">
                  <c:v>50</c:v>
                </c:pt>
                <c:pt idx="20">
                  <c:v>30</c:v>
                </c:pt>
                <c:pt idx="21">
                  <c:v>0</c:v>
                </c:pt>
                <c:pt idx="22">
                  <c:v>50</c:v>
                </c:pt>
                <c:pt idx="23">
                  <c:v>0</c:v>
                </c:pt>
                <c:pt idx="24">
                  <c:v>0</c:v>
                </c:pt>
                <c:pt idx="25">
                  <c:v>0</c:v>
                </c:pt>
                <c:pt idx="26">
                  <c:v>200</c:v>
                </c:pt>
                <c:pt idx="27">
                  <c:v>0</c:v>
                </c:pt>
                <c:pt idx="28">
                  <c:v>0</c:v>
                </c:pt>
                <c:pt idx="29">
                  <c:v>0</c:v>
                </c:pt>
                <c:pt idx="30">
                  <c:v>0</c:v>
                </c:pt>
                <c:pt idx="31">
                  <c:v>0</c:v>
                </c:pt>
                <c:pt idx="32">
                  <c:v>8</c:v>
                </c:pt>
                <c:pt idx="33">
                  <c:v>8</c:v>
                </c:pt>
              </c:numCache>
            </c:numRef>
          </c:val>
          <c:extLst>
            <c:ext xmlns:c16="http://schemas.microsoft.com/office/drawing/2014/chart" uri="{C3380CC4-5D6E-409C-BE32-E72D297353CC}">
              <c16:uniqueId val="{00000009-69D3-42FF-81ED-0FBDCD0908E6}"/>
            </c:ext>
          </c:extLst>
        </c:ser>
        <c:ser>
          <c:idx val="10"/>
          <c:order val="7"/>
          <c:tx>
            <c:strRef>
              <c:f>'Dados Dashboard'!$AQ$2</c:f>
              <c:strCache>
                <c:ptCount val="1"/>
                <c:pt idx="0">
                  <c:v> CESFI </c:v>
                </c:pt>
              </c:strCache>
            </c:strRef>
          </c:tx>
          <c:spPr>
            <a:solidFill>
              <a:schemeClr val="accent5">
                <a:lumMod val="60000"/>
              </a:schemeClr>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Dashboard'!$AQ$3:$AQ$36</c:f>
              <c:numCache>
                <c:formatCode>#,##0</c:formatCode>
                <c:ptCount val="34"/>
                <c:pt idx="0">
                  <c:v>240</c:v>
                </c:pt>
                <c:pt idx="1">
                  <c:v>500</c:v>
                </c:pt>
                <c:pt idx="2">
                  <c:v>0</c:v>
                </c:pt>
                <c:pt idx="3">
                  <c:v>0</c:v>
                </c:pt>
                <c:pt idx="4">
                  <c:v>12</c:v>
                </c:pt>
                <c:pt idx="5">
                  <c:v>0</c:v>
                </c:pt>
                <c:pt idx="6">
                  <c:v>240</c:v>
                </c:pt>
                <c:pt idx="7">
                  <c:v>0</c:v>
                </c:pt>
                <c:pt idx="8">
                  <c:v>0</c:v>
                </c:pt>
                <c:pt idx="9">
                  <c:v>30</c:v>
                </c:pt>
                <c:pt idx="10">
                  <c:v>0</c:v>
                </c:pt>
                <c:pt idx="11">
                  <c:v>240</c:v>
                </c:pt>
                <c:pt idx="12">
                  <c:v>0</c:v>
                </c:pt>
                <c:pt idx="13">
                  <c:v>240</c:v>
                </c:pt>
                <c:pt idx="14">
                  <c:v>48</c:v>
                </c:pt>
                <c:pt idx="15">
                  <c:v>48</c:v>
                </c:pt>
                <c:pt idx="16">
                  <c:v>0</c:v>
                </c:pt>
                <c:pt idx="17">
                  <c:v>40</c:v>
                </c:pt>
                <c:pt idx="18">
                  <c:v>48</c:v>
                </c:pt>
                <c:pt idx="19">
                  <c:v>360</c:v>
                </c:pt>
                <c:pt idx="20">
                  <c:v>20</c:v>
                </c:pt>
                <c:pt idx="21">
                  <c:v>0</c:v>
                </c:pt>
                <c:pt idx="22">
                  <c:v>0</c:v>
                </c:pt>
                <c:pt idx="23">
                  <c:v>0</c:v>
                </c:pt>
                <c:pt idx="24">
                  <c:v>0</c:v>
                </c:pt>
                <c:pt idx="25">
                  <c:v>0</c:v>
                </c:pt>
                <c:pt idx="26">
                  <c:v>240</c:v>
                </c:pt>
                <c:pt idx="27">
                  <c:v>0</c:v>
                </c:pt>
                <c:pt idx="28">
                  <c:v>0</c:v>
                </c:pt>
                <c:pt idx="29">
                  <c:v>25</c:v>
                </c:pt>
                <c:pt idx="30">
                  <c:v>0</c:v>
                </c:pt>
                <c:pt idx="31">
                  <c:v>0</c:v>
                </c:pt>
                <c:pt idx="32">
                  <c:v>1</c:v>
                </c:pt>
                <c:pt idx="33">
                  <c:v>0</c:v>
                </c:pt>
              </c:numCache>
            </c:numRef>
          </c:val>
          <c:extLst>
            <c:ext xmlns:c16="http://schemas.microsoft.com/office/drawing/2014/chart" uri="{C3380CC4-5D6E-409C-BE32-E72D297353CC}">
              <c16:uniqueId val="{0000000A-69D3-42FF-81ED-0FBDCD0908E6}"/>
            </c:ext>
          </c:extLst>
        </c:ser>
        <c:ser>
          <c:idx val="11"/>
          <c:order val="8"/>
          <c:tx>
            <c:strRef>
              <c:f>'Dados Dashboard'!$AR$2</c:f>
              <c:strCache>
                <c:ptCount val="1"/>
                <c:pt idx="0">
                  <c:v> CCT </c:v>
                </c:pt>
              </c:strCache>
            </c:strRef>
          </c:tx>
          <c:spPr>
            <a:solidFill>
              <a:schemeClr val="accent6">
                <a:lumMod val="60000"/>
              </a:schemeClr>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Dashboard'!$AR$3:$AR$36</c:f>
              <c:numCache>
                <c:formatCode>#,##0</c:formatCode>
                <c:ptCount val="34"/>
                <c:pt idx="0">
                  <c:v>848</c:v>
                </c:pt>
                <c:pt idx="1">
                  <c:v>2460</c:v>
                </c:pt>
                <c:pt idx="2">
                  <c:v>480</c:v>
                </c:pt>
                <c:pt idx="3">
                  <c:v>0</c:v>
                </c:pt>
                <c:pt idx="4">
                  <c:v>88</c:v>
                </c:pt>
                <c:pt idx="5">
                  <c:v>0</c:v>
                </c:pt>
                <c:pt idx="6">
                  <c:v>1300</c:v>
                </c:pt>
                <c:pt idx="7">
                  <c:v>8</c:v>
                </c:pt>
                <c:pt idx="8">
                  <c:v>5</c:v>
                </c:pt>
                <c:pt idx="9">
                  <c:v>40</c:v>
                </c:pt>
                <c:pt idx="10">
                  <c:v>160</c:v>
                </c:pt>
                <c:pt idx="11">
                  <c:v>480</c:v>
                </c:pt>
                <c:pt idx="12">
                  <c:v>840</c:v>
                </c:pt>
                <c:pt idx="13">
                  <c:v>1044</c:v>
                </c:pt>
                <c:pt idx="14">
                  <c:v>0</c:v>
                </c:pt>
                <c:pt idx="15">
                  <c:v>65</c:v>
                </c:pt>
                <c:pt idx="16">
                  <c:v>72</c:v>
                </c:pt>
                <c:pt idx="17">
                  <c:v>480</c:v>
                </c:pt>
                <c:pt idx="18">
                  <c:v>300</c:v>
                </c:pt>
                <c:pt idx="19">
                  <c:v>680</c:v>
                </c:pt>
                <c:pt idx="20">
                  <c:v>30</c:v>
                </c:pt>
                <c:pt idx="21">
                  <c:v>30</c:v>
                </c:pt>
                <c:pt idx="22">
                  <c:v>0</c:v>
                </c:pt>
                <c:pt idx="23">
                  <c:v>120</c:v>
                </c:pt>
                <c:pt idx="24">
                  <c:v>80</c:v>
                </c:pt>
                <c:pt idx="25">
                  <c:v>30</c:v>
                </c:pt>
                <c:pt idx="26">
                  <c:v>360</c:v>
                </c:pt>
                <c:pt idx="27">
                  <c:v>0</c:v>
                </c:pt>
                <c:pt idx="28">
                  <c:v>60</c:v>
                </c:pt>
                <c:pt idx="29">
                  <c:v>920</c:v>
                </c:pt>
                <c:pt idx="30">
                  <c:v>0</c:v>
                </c:pt>
                <c:pt idx="31">
                  <c:v>0</c:v>
                </c:pt>
                <c:pt idx="32">
                  <c:v>0</c:v>
                </c:pt>
                <c:pt idx="33">
                  <c:v>0</c:v>
                </c:pt>
              </c:numCache>
            </c:numRef>
          </c:val>
          <c:extLst>
            <c:ext xmlns:c16="http://schemas.microsoft.com/office/drawing/2014/chart" uri="{C3380CC4-5D6E-409C-BE32-E72D297353CC}">
              <c16:uniqueId val="{0000000B-69D3-42FF-81ED-0FBDCD0908E6}"/>
            </c:ext>
          </c:extLst>
        </c:ser>
        <c:ser>
          <c:idx val="12"/>
          <c:order val="9"/>
          <c:tx>
            <c:strRef>
              <c:f>'Dados Dashboard'!$AS$2</c:f>
              <c:strCache>
                <c:ptCount val="1"/>
                <c:pt idx="0">
                  <c:v> CEPLAN </c:v>
                </c:pt>
              </c:strCache>
            </c:strRef>
          </c:tx>
          <c:spPr>
            <a:solidFill>
              <a:schemeClr val="accent1">
                <a:lumMod val="80000"/>
                <a:lumOff val="20000"/>
              </a:schemeClr>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Dashboard'!$AS$3:$AS$36</c:f>
              <c:numCache>
                <c:formatCode>#,##0</c:formatCode>
                <c:ptCount val="34"/>
                <c:pt idx="0">
                  <c:v>0</c:v>
                </c:pt>
                <c:pt idx="1">
                  <c:v>160</c:v>
                </c:pt>
                <c:pt idx="2">
                  <c:v>0</c:v>
                </c:pt>
                <c:pt idx="3">
                  <c:v>0</c:v>
                </c:pt>
                <c:pt idx="4">
                  <c:v>30</c:v>
                </c:pt>
                <c:pt idx="5">
                  <c:v>0</c:v>
                </c:pt>
                <c:pt idx="6">
                  <c:v>200</c:v>
                </c:pt>
                <c:pt idx="7">
                  <c:v>0</c:v>
                </c:pt>
                <c:pt idx="8">
                  <c:v>0</c:v>
                </c:pt>
                <c:pt idx="9">
                  <c:v>0</c:v>
                </c:pt>
                <c:pt idx="10">
                  <c:v>60</c:v>
                </c:pt>
                <c:pt idx="11">
                  <c:v>0</c:v>
                </c:pt>
                <c:pt idx="12">
                  <c:v>336</c:v>
                </c:pt>
                <c:pt idx="13">
                  <c:v>0</c:v>
                </c:pt>
                <c:pt idx="14">
                  <c:v>0</c:v>
                </c:pt>
                <c:pt idx="15">
                  <c:v>20</c:v>
                </c:pt>
                <c:pt idx="16">
                  <c:v>12</c:v>
                </c:pt>
                <c:pt idx="17">
                  <c:v>0</c:v>
                </c:pt>
                <c:pt idx="18">
                  <c:v>80</c:v>
                </c:pt>
                <c:pt idx="19">
                  <c:v>12</c:v>
                </c:pt>
                <c:pt idx="20">
                  <c:v>0</c:v>
                </c:pt>
                <c:pt idx="21">
                  <c:v>0</c:v>
                </c:pt>
                <c:pt idx="22">
                  <c:v>0</c:v>
                </c:pt>
                <c:pt idx="23">
                  <c:v>0</c:v>
                </c:pt>
                <c:pt idx="24">
                  <c:v>0</c:v>
                </c:pt>
                <c:pt idx="25">
                  <c:v>0</c:v>
                </c:pt>
                <c:pt idx="26">
                  <c:v>200</c:v>
                </c:pt>
                <c:pt idx="27">
                  <c:v>0</c:v>
                </c:pt>
                <c:pt idx="28">
                  <c:v>24</c:v>
                </c:pt>
                <c:pt idx="29">
                  <c:v>25</c:v>
                </c:pt>
                <c:pt idx="30">
                  <c:v>0</c:v>
                </c:pt>
                <c:pt idx="31">
                  <c:v>0</c:v>
                </c:pt>
                <c:pt idx="32">
                  <c:v>0</c:v>
                </c:pt>
                <c:pt idx="33">
                  <c:v>0</c:v>
                </c:pt>
              </c:numCache>
            </c:numRef>
          </c:val>
          <c:extLst>
            <c:ext xmlns:c16="http://schemas.microsoft.com/office/drawing/2014/chart" uri="{C3380CC4-5D6E-409C-BE32-E72D297353CC}">
              <c16:uniqueId val="{0000000C-69D3-42FF-81ED-0FBDCD0908E6}"/>
            </c:ext>
          </c:extLst>
        </c:ser>
        <c:ser>
          <c:idx val="13"/>
          <c:order val="10"/>
          <c:tx>
            <c:strRef>
              <c:f>'Dados Dashboard'!$AT$2</c:f>
              <c:strCache>
                <c:ptCount val="1"/>
                <c:pt idx="0">
                  <c:v> CEAVI </c:v>
                </c:pt>
              </c:strCache>
            </c:strRef>
          </c:tx>
          <c:spPr>
            <a:solidFill>
              <a:schemeClr val="accent2">
                <a:lumMod val="80000"/>
                <a:lumOff val="20000"/>
              </a:schemeClr>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Dashboard'!$AT$3:$AT$36</c:f>
              <c:numCache>
                <c:formatCode>#,##0</c:formatCode>
                <c:ptCount val="34"/>
                <c:pt idx="0">
                  <c:v>0</c:v>
                </c:pt>
                <c:pt idx="1">
                  <c:v>300</c:v>
                </c:pt>
                <c:pt idx="2">
                  <c:v>0</c:v>
                </c:pt>
                <c:pt idx="3">
                  <c:v>0</c:v>
                </c:pt>
                <c:pt idx="4">
                  <c:v>0</c:v>
                </c:pt>
                <c:pt idx="5">
                  <c:v>0</c:v>
                </c:pt>
                <c:pt idx="6">
                  <c:v>366</c:v>
                </c:pt>
                <c:pt idx="7">
                  <c:v>0</c:v>
                </c:pt>
                <c:pt idx="8">
                  <c:v>0</c:v>
                </c:pt>
                <c:pt idx="9">
                  <c:v>0</c:v>
                </c:pt>
                <c:pt idx="10">
                  <c:v>100</c:v>
                </c:pt>
                <c:pt idx="11">
                  <c:v>400</c:v>
                </c:pt>
                <c:pt idx="12">
                  <c:v>0</c:v>
                </c:pt>
                <c:pt idx="13">
                  <c:v>0</c:v>
                </c:pt>
                <c:pt idx="14">
                  <c:v>0</c:v>
                </c:pt>
                <c:pt idx="15">
                  <c:v>0</c:v>
                </c:pt>
                <c:pt idx="16">
                  <c:v>15</c:v>
                </c:pt>
                <c:pt idx="17">
                  <c:v>0</c:v>
                </c:pt>
                <c:pt idx="18">
                  <c:v>4</c:v>
                </c:pt>
                <c:pt idx="19">
                  <c:v>100</c:v>
                </c:pt>
                <c:pt idx="20">
                  <c:v>0</c:v>
                </c:pt>
                <c:pt idx="21">
                  <c:v>0</c:v>
                </c:pt>
                <c:pt idx="22">
                  <c:v>0</c:v>
                </c:pt>
                <c:pt idx="23">
                  <c:v>0</c:v>
                </c:pt>
                <c:pt idx="24">
                  <c:v>0</c:v>
                </c:pt>
                <c:pt idx="25">
                  <c:v>50</c:v>
                </c:pt>
                <c:pt idx="26">
                  <c:v>300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D-69D3-42FF-81ED-0FBDCD0908E6}"/>
            </c:ext>
          </c:extLst>
        </c:ser>
        <c:ser>
          <c:idx val="14"/>
          <c:order val="11"/>
          <c:tx>
            <c:strRef>
              <c:f>'Dados Dashboard'!$AU$2</c:f>
              <c:strCache>
                <c:ptCount val="1"/>
                <c:pt idx="0">
                  <c:v> CAV </c:v>
                </c:pt>
              </c:strCache>
            </c:strRef>
          </c:tx>
          <c:spPr>
            <a:solidFill>
              <a:schemeClr val="accent3">
                <a:lumMod val="80000"/>
                <a:lumOff val="20000"/>
              </a:schemeClr>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Dashboard'!$AU$3:$AU$36</c:f>
              <c:numCache>
                <c:formatCode>#,##0</c:formatCode>
                <c:ptCount val="34"/>
                <c:pt idx="0">
                  <c:v>880</c:v>
                </c:pt>
                <c:pt idx="1">
                  <c:v>1250</c:v>
                </c:pt>
                <c:pt idx="2">
                  <c:v>0</c:v>
                </c:pt>
                <c:pt idx="3">
                  <c:v>0</c:v>
                </c:pt>
                <c:pt idx="4">
                  <c:v>110</c:v>
                </c:pt>
                <c:pt idx="5">
                  <c:v>0</c:v>
                </c:pt>
                <c:pt idx="6">
                  <c:v>672</c:v>
                </c:pt>
                <c:pt idx="7">
                  <c:v>30</c:v>
                </c:pt>
                <c:pt idx="8">
                  <c:v>0</c:v>
                </c:pt>
                <c:pt idx="9">
                  <c:v>0</c:v>
                </c:pt>
                <c:pt idx="10">
                  <c:v>35</c:v>
                </c:pt>
                <c:pt idx="11">
                  <c:v>0</c:v>
                </c:pt>
                <c:pt idx="12">
                  <c:v>0</c:v>
                </c:pt>
                <c:pt idx="13">
                  <c:v>960</c:v>
                </c:pt>
                <c:pt idx="14">
                  <c:v>0</c:v>
                </c:pt>
                <c:pt idx="15">
                  <c:v>0</c:v>
                </c:pt>
                <c:pt idx="16">
                  <c:v>0</c:v>
                </c:pt>
                <c:pt idx="17">
                  <c:v>0</c:v>
                </c:pt>
                <c:pt idx="18">
                  <c:v>540</c:v>
                </c:pt>
                <c:pt idx="19">
                  <c:v>0</c:v>
                </c:pt>
                <c:pt idx="20">
                  <c:v>25</c:v>
                </c:pt>
                <c:pt idx="21">
                  <c:v>0</c:v>
                </c:pt>
                <c:pt idx="22">
                  <c:v>0</c:v>
                </c:pt>
                <c:pt idx="23">
                  <c:v>0</c:v>
                </c:pt>
                <c:pt idx="24">
                  <c:v>0</c:v>
                </c:pt>
                <c:pt idx="25">
                  <c:v>0</c:v>
                </c:pt>
                <c:pt idx="26">
                  <c:v>1008</c:v>
                </c:pt>
                <c:pt idx="27">
                  <c:v>0</c:v>
                </c:pt>
                <c:pt idx="28">
                  <c:v>60</c:v>
                </c:pt>
                <c:pt idx="29">
                  <c:v>50</c:v>
                </c:pt>
                <c:pt idx="30">
                  <c:v>0</c:v>
                </c:pt>
                <c:pt idx="31">
                  <c:v>10</c:v>
                </c:pt>
                <c:pt idx="32">
                  <c:v>10</c:v>
                </c:pt>
                <c:pt idx="33">
                  <c:v>5</c:v>
                </c:pt>
              </c:numCache>
            </c:numRef>
          </c:val>
          <c:extLst>
            <c:ext xmlns:c16="http://schemas.microsoft.com/office/drawing/2014/chart" uri="{C3380CC4-5D6E-409C-BE32-E72D297353CC}">
              <c16:uniqueId val="{0000000E-69D3-42FF-81ED-0FBDCD0908E6}"/>
            </c:ext>
          </c:extLst>
        </c:ser>
        <c:ser>
          <c:idx val="15"/>
          <c:order val="12"/>
          <c:tx>
            <c:strRef>
              <c:f>'Dados Dashboard'!$AV$2</c:f>
              <c:strCache>
                <c:ptCount val="1"/>
                <c:pt idx="0">
                  <c:v> CEO </c:v>
                </c:pt>
              </c:strCache>
            </c:strRef>
          </c:tx>
          <c:spPr>
            <a:solidFill>
              <a:schemeClr val="accent4">
                <a:lumMod val="80000"/>
                <a:lumOff val="20000"/>
              </a:schemeClr>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Dashboard'!$AV$3:$AV$36</c:f>
              <c:numCache>
                <c:formatCode>#,##0</c:formatCode>
                <c:ptCount val="34"/>
                <c:pt idx="0">
                  <c:v>0</c:v>
                </c:pt>
                <c:pt idx="1">
                  <c:v>250</c:v>
                </c:pt>
                <c:pt idx="2">
                  <c:v>0</c:v>
                </c:pt>
                <c:pt idx="3">
                  <c:v>0</c:v>
                </c:pt>
                <c:pt idx="4">
                  <c:v>0</c:v>
                </c:pt>
                <c:pt idx="5">
                  <c:v>0</c:v>
                </c:pt>
                <c:pt idx="6">
                  <c:v>192</c:v>
                </c:pt>
                <c:pt idx="7">
                  <c:v>0</c:v>
                </c:pt>
                <c:pt idx="8">
                  <c:v>0</c:v>
                </c:pt>
                <c:pt idx="9">
                  <c:v>0</c:v>
                </c:pt>
                <c:pt idx="10">
                  <c:v>12</c:v>
                </c:pt>
                <c:pt idx="11">
                  <c:v>200</c:v>
                </c:pt>
                <c:pt idx="12">
                  <c:v>20</c:v>
                </c:pt>
                <c:pt idx="13">
                  <c:v>192</c:v>
                </c:pt>
                <c:pt idx="14">
                  <c:v>20</c:v>
                </c:pt>
                <c:pt idx="15">
                  <c:v>0</c:v>
                </c:pt>
                <c:pt idx="16">
                  <c:v>0</c:v>
                </c:pt>
                <c:pt idx="17">
                  <c:v>20</c:v>
                </c:pt>
                <c:pt idx="18">
                  <c:v>10</c:v>
                </c:pt>
                <c:pt idx="19">
                  <c:v>20</c:v>
                </c:pt>
                <c:pt idx="20">
                  <c:v>0</c:v>
                </c:pt>
                <c:pt idx="21">
                  <c:v>0</c:v>
                </c:pt>
                <c:pt idx="22">
                  <c:v>0</c:v>
                </c:pt>
                <c:pt idx="23">
                  <c:v>50</c:v>
                </c:pt>
                <c:pt idx="24">
                  <c:v>0</c:v>
                </c:pt>
                <c:pt idx="25">
                  <c:v>4</c:v>
                </c:pt>
                <c:pt idx="26">
                  <c:v>144</c:v>
                </c:pt>
                <c:pt idx="27">
                  <c:v>0</c:v>
                </c:pt>
                <c:pt idx="28">
                  <c:v>10</c:v>
                </c:pt>
                <c:pt idx="29">
                  <c:v>0</c:v>
                </c:pt>
                <c:pt idx="30">
                  <c:v>0</c:v>
                </c:pt>
                <c:pt idx="31">
                  <c:v>7</c:v>
                </c:pt>
                <c:pt idx="32">
                  <c:v>5</c:v>
                </c:pt>
                <c:pt idx="33">
                  <c:v>1</c:v>
                </c:pt>
              </c:numCache>
            </c:numRef>
          </c:val>
          <c:extLst>
            <c:ext xmlns:c16="http://schemas.microsoft.com/office/drawing/2014/chart" uri="{C3380CC4-5D6E-409C-BE32-E72D297353CC}">
              <c16:uniqueId val="{0000000F-69D3-42FF-81ED-0FBDCD0908E6}"/>
            </c:ext>
          </c:extLst>
        </c:ser>
        <c:ser>
          <c:idx val="16"/>
          <c:order val="13"/>
          <c:tx>
            <c:strRef>
              <c:f>'Dados Dashboard'!$AW$2</c:f>
              <c:strCache>
                <c:ptCount val="1"/>
                <c:pt idx="0">
                  <c:v> CESMO </c:v>
                </c:pt>
              </c:strCache>
            </c:strRef>
          </c:tx>
          <c:spPr>
            <a:solidFill>
              <a:schemeClr val="accent5">
                <a:lumMod val="80000"/>
                <a:lumOff val="20000"/>
              </a:schemeClr>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Dashboard'!$AW$3:$AW$36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10-69D3-42FF-81ED-0FBDCD0908E6}"/>
            </c:ext>
          </c:extLst>
        </c:ser>
        <c:dLbls>
          <c:showLegendKey val="0"/>
          <c:showVal val="0"/>
          <c:showCatName val="0"/>
          <c:showSerName val="0"/>
          <c:showPercent val="0"/>
          <c:showBubbleSize val="0"/>
        </c:dLbls>
        <c:gapWidth val="219"/>
        <c:overlap val="-27"/>
        <c:axId val="444984111"/>
        <c:axId val="444985775"/>
      </c:barChart>
      <c:catAx>
        <c:axId val="444984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44985775"/>
        <c:crosses val="autoZero"/>
        <c:auto val="1"/>
        <c:lblAlgn val="ctr"/>
        <c:lblOffset val="100"/>
        <c:noMultiLvlLbl val="0"/>
      </c:catAx>
      <c:valAx>
        <c:axId val="4449857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44984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Percentual Utilizado da Ata por Item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1"/>
          <c:order val="0"/>
          <c:tx>
            <c:strRef>
              <c:f>'Dados Dashboard'!$B$2</c:f>
              <c:strCache>
                <c:ptCount val="1"/>
                <c:pt idx="0">
                  <c:v>Percentual Utilizado</c:v>
                </c:pt>
              </c:strCache>
            </c:strRef>
          </c:tx>
          <c:spPr>
            <a:solidFill>
              <a:schemeClr val="accent2"/>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Dashboard'!$B$3:$B$36</c:f>
              <c:numCache>
                <c:formatCode>0.00%</c:formatCode>
                <c:ptCount val="34"/>
                <c:pt idx="0">
                  <c:v>0.26704545454545453</c:v>
                </c:pt>
                <c:pt idx="1">
                  <c:v>0.51212714226412859</c:v>
                </c:pt>
                <c:pt idx="2">
                  <c:v>0.31303236797274275</c:v>
                </c:pt>
                <c:pt idx="3">
                  <c:v>0.2017259978425027</c:v>
                </c:pt>
                <c:pt idx="4">
                  <c:v>0.34298245614035089</c:v>
                </c:pt>
                <c:pt idx="5">
                  <c:v>0</c:v>
                </c:pt>
                <c:pt idx="6">
                  <c:v>0.49432125473228772</c:v>
                </c:pt>
                <c:pt idx="7">
                  <c:v>0.35025380710659898</c:v>
                </c:pt>
                <c:pt idx="8">
                  <c:v>0.1743119266055046</c:v>
                </c:pt>
                <c:pt idx="9">
                  <c:v>0.23007246376811594</c:v>
                </c:pt>
                <c:pt idx="10">
                  <c:v>0.65688775510204078</c:v>
                </c:pt>
                <c:pt idx="11">
                  <c:v>0.37158616978339837</c:v>
                </c:pt>
                <c:pt idx="12">
                  <c:v>0.36184673072416218</c:v>
                </c:pt>
                <c:pt idx="13">
                  <c:v>0.47765915381573743</c:v>
                </c:pt>
                <c:pt idx="14">
                  <c:v>0.10039215686274509</c:v>
                </c:pt>
                <c:pt idx="15">
                  <c:v>0.60786106032906762</c:v>
                </c:pt>
                <c:pt idx="16">
                  <c:v>0.27162162162162162</c:v>
                </c:pt>
                <c:pt idx="17">
                  <c:v>0.48314087759815244</c:v>
                </c:pt>
                <c:pt idx="18">
                  <c:v>0.48129032258064514</c:v>
                </c:pt>
                <c:pt idx="19">
                  <c:v>0.82732919254658388</c:v>
                </c:pt>
                <c:pt idx="20">
                  <c:v>0.23049645390070922</c:v>
                </c:pt>
                <c:pt idx="21">
                  <c:v>0.19917582417582416</c:v>
                </c:pt>
                <c:pt idx="22">
                  <c:v>0.45731707317073172</c:v>
                </c:pt>
                <c:pt idx="23">
                  <c:v>0.34193548387096773</c:v>
                </c:pt>
                <c:pt idx="24">
                  <c:v>0.2176696542893726</c:v>
                </c:pt>
                <c:pt idx="25">
                  <c:v>0.31186440677966104</c:v>
                </c:pt>
                <c:pt idx="26">
                  <c:v>0.4163920017578554</c:v>
                </c:pt>
                <c:pt idx="27">
                  <c:v>5.5118110236220472E-2</c:v>
                </c:pt>
                <c:pt idx="28">
                  <c:v>0.18140243902439024</c:v>
                </c:pt>
                <c:pt idx="29">
                  <c:v>0.61900033101621976</c:v>
                </c:pt>
                <c:pt idx="30">
                  <c:v>0.31612223393045313</c:v>
                </c:pt>
                <c:pt idx="31">
                  <c:v>0.22093023255813954</c:v>
                </c:pt>
                <c:pt idx="32">
                  <c:v>0.27083333333333331</c:v>
                </c:pt>
                <c:pt idx="33">
                  <c:v>0.21621621621621623</c:v>
                </c:pt>
              </c:numCache>
            </c:numRef>
          </c:val>
          <c:extLst>
            <c:ext xmlns:c16="http://schemas.microsoft.com/office/drawing/2014/chart" uri="{C3380CC4-5D6E-409C-BE32-E72D297353CC}">
              <c16:uniqueId val="{00000000-CE64-4C23-A701-7BA589B89C6B}"/>
            </c:ext>
          </c:extLst>
        </c:ser>
        <c:dLbls>
          <c:showLegendKey val="0"/>
          <c:showVal val="0"/>
          <c:showCatName val="0"/>
          <c:showSerName val="0"/>
          <c:showPercent val="0"/>
          <c:showBubbleSize val="0"/>
        </c:dLbls>
        <c:gapWidth val="219"/>
        <c:overlap val="-27"/>
        <c:axId val="403394879"/>
        <c:axId val="403385727"/>
      </c:barChart>
      <c:catAx>
        <c:axId val="4033948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3385727"/>
        <c:crosses val="autoZero"/>
        <c:auto val="1"/>
        <c:lblAlgn val="ctr"/>
        <c:lblOffset val="100"/>
        <c:noMultiLvlLbl val="0"/>
      </c:catAx>
      <c:valAx>
        <c:axId val="4033857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33948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Percentual</a:t>
            </a:r>
            <a:r>
              <a:rPr lang="pt-BR" baseline="0"/>
              <a:t> Utilizado da Ata por Centro em Relação ao Registrado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1"/>
          <c:order val="0"/>
          <c:tx>
            <c:strRef>
              <c:f>'Dados Dashboard'!$AX$2</c:f>
              <c:strCache>
                <c:ptCount val="1"/>
                <c:pt idx="0">
                  <c:v>Reitoria </c:v>
                </c:pt>
              </c:strCache>
            </c:strRef>
          </c:tx>
          <c:spPr>
            <a:solidFill>
              <a:schemeClr val="accent2"/>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Dashboard'!$AX$3:$AX$36</c:f>
              <c:numCache>
                <c:formatCode>0.00%</c:formatCode>
                <c:ptCount val="34"/>
                <c:pt idx="0">
                  <c:v>0.36666666666666664</c:v>
                </c:pt>
                <c:pt idx="1">
                  <c:v>0.6428571428571429</c:v>
                </c:pt>
                <c:pt idx="2">
                  <c:v>0</c:v>
                </c:pt>
                <c:pt idx="3">
                  <c:v>0.68421052631578949</c:v>
                </c:pt>
                <c:pt idx="4">
                  <c:v>0</c:v>
                </c:pt>
                <c:pt idx="5">
                  <c:v>0</c:v>
                </c:pt>
                <c:pt idx="6">
                  <c:v>0.44</c:v>
                </c:pt>
                <c:pt idx="7">
                  <c:v>0.5</c:v>
                </c:pt>
                <c:pt idx="8">
                  <c:v>0.66666666666666663</c:v>
                </c:pt>
                <c:pt idx="9">
                  <c:v>0</c:v>
                </c:pt>
                <c:pt idx="10">
                  <c:v>0</c:v>
                </c:pt>
                <c:pt idx="11">
                  <c:v>0.36</c:v>
                </c:pt>
                <c:pt idx="12">
                  <c:v>0.36</c:v>
                </c:pt>
                <c:pt idx="13">
                  <c:v>0.4</c:v>
                </c:pt>
                <c:pt idx="14">
                  <c:v>0.36923076923076925</c:v>
                </c:pt>
                <c:pt idx="15">
                  <c:v>1</c:v>
                </c:pt>
                <c:pt idx="16">
                  <c:v>0.2</c:v>
                </c:pt>
                <c:pt idx="17">
                  <c:v>0.4</c:v>
                </c:pt>
                <c:pt idx="18">
                  <c:v>0.4</c:v>
                </c:pt>
                <c:pt idx="19">
                  <c:v>0.8</c:v>
                </c:pt>
                <c:pt idx="20">
                  <c:v>0.33333333333333331</c:v>
                </c:pt>
                <c:pt idx="21">
                  <c:v>0</c:v>
                </c:pt>
                <c:pt idx="22">
                  <c:v>0.5</c:v>
                </c:pt>
                <c:pt idx="23">
                  <c:v>0.4</c:v>
                </c:pt>
                <c:pt idx="24">
                  <c:v>0.23333333333333334</c:v>
                </c:pt>
                <c:pt idx="25">
                  <c:v>0.4</c:v>
                </c:pt>
                <c:pt idx="26">
                  <c:v>0.20833333333333334</c:v>
                </c:pt>
                <c:pt idx="27">
                  <c:v>0</c:v>
                </c:pt>
                <c:pt idx="28">
                  <c:v>0.4</c:v>
                </c:pt>
                <c:pt idx="29">
                  <c:v>0.6</c:v>
                </c:pt>
                <c:pt idx="30">
                  <c:v>0</c:v>
                </c:pt>
                <c:pt idx="31">
                  <c:v>0</c:v>
                </c:pt>
                <c:pt idx="32">
                  <c:v>0</c:v>
                </c:pt>
                <c:pt idx="33">
                  <c:v>0</c:v>
                </c:pt>
              </c:numCache>
            </c:numRef>
          </c:val>
          <c:extLst>
            <c:ext xmlns:c16="http://schemas.microsoft.com/office/drawing/2014/chart" uri="{C3380CC4-5D6E-409C-BE32-E72D297353CC}">
              <c16:uniqueId val="{00000001-31B2-40DC-A629-B8E11066DA06}"/>
            </c:ext>
          </c:extLst>
        </c:ser>
        <c:ser>
          <c:idx val="4"/>
          <c:order val="1"/>
          <c:tx>
            <c:strRef>
              <c:f>'Dados Dashboard'!$AY$2</c:f>
              <c:strCache>
                <c:ptCount val="1"/>
                <c:pt idx="0">
                  <c:v>ESAG </c:v>
                </c:pt>
              </c:strCache>
            </c:strRef>
          </c:tx>
          <c:spPr>
            <a:solidFill>
              <a:schemeClr val="accent5"/>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Dashboard'!$AY$3:$AY$36</c:f>
              <c:numCache>
                <c:formatCode>0.00%</c:formatCode>
                <c:ptCount val="34"/>
                <c:pt idx="0">
                  <c:v>8.3333333333333329E-2</c:v>
                </c:pt>
                <c:pt idx="1">
                  <c:v>1</c:v>
                </c:pt>
                <c:pt idx="2">
                  <c:v>0.26229508196721313</c:v>
                </c:pt>
                <c:pt idx="3">
                  <c:v>4.2704626334519574E-2</c:v>
                </c:pt>
                <c:pt idx="4">
                  <c:v>8.0645161290322578E-2</c:v>
                </c:pt>
                <c:pt idx="5">
                  <c:v>0</c:v>
                </c:pt>
                <c:pt idx="6">
                  <c:v>0.24358974358974358</c:v>
                </c:pt>
                <c:pt idx="7">
                  <c:v>0.22727272727272727</c:v>
                </c:pt>
                <c:pt idx="8">
                  <c:v>0.15873015873015872</c:v>
                </c:pt>
                <c:pt idx="9">
                  <c:v>0.27777777777777779</c:v>
                </c:pt>
                <c:pt idx="10">
                  <c:v>0</c:v>
                </c:pt>
                <c:pt idx="11">
                  <c:v>0.23397435897435898</c:v>
                </c:pt>
                <c:pt idx="12">
                  <c:v>8.5409252669039148E-2</c:v>
                </c:pt>
                <c:pt idx="13">
                  <c:v>0.47222222222222221</c:v>
                </c:pt>
                <c:pt idx="14">
                  <c:v>0</c:v>
                </c:pt>
                <c:pt idx="15">
                  <c:v>1</c:v>
                </c:pt>
                <c:pt idx="16">
                  <c:v>0.08</c:v>
                </c:pt>
                <c:pt idx="17">
                  <c:v>0</c:v>
                </c:pt>
                <c:pt idx="18">
                  <c:v>0.16129032258064516</c:v>
                </c:pt>
                <c:pt idx="19">
                  <c:v>0.59199999999999997</c:v>
                </c:pt>
                <c:pt idx="20">
                  <c:v>0.16666666666666666</c:v>
                </c:pt>
                <c:pt idx="21">
                  <c:v>8.3333333333333329E-2</c:v>
                </c:pt>
                <c:pt idx="22">
                  <c:v>0.66666666666666663</c:v>
                </c:pt>
                <c:pt idx="23">
                  <c:v>0.08</c:v>
                </c:pt>
                <c:pt idx="24">
                  <c:v>8.5106382978723402E-2</c:v>
                </c:pt>
                <c:pt idx="25">
                  <c:v>0</c:v>
                </c:pt>
                <c:pt idx="26">
                  <c:v>0.28525641025641024</c:v>
                </c:pt>
                <c:pt idx="27">
                  <c:v>0</c:v>
                </c:pt>
                <c:pt idx="28">
                  <c:v>0</c:v>
                </c:pt>
                <c:pt idx="29">
                  <c:v>0.6</c:v>
                </c:pt>
                <c:pt idx="30">
                  <c:v>0</c:v>
                </c:pt>
                <c:pt idx="31">
                  <c:v>0</c:v>
                </c:pt>
                <c:pt idx="32">
                  <c:v>0</c:v>
                </c:pt>
                <c:pt idx="33">
                  <c:v>0</c:v>
                </c:pt>
              </c:numCache>
            </c:numRef>
          </c:val>
          <c:extLst>
            <c:ext xmlns:c16="http://schemas.microsoft.com/office/drawing/2014/chart" uri="{C3380CC4-5D6E-409C-BE32-E72D297353CC}">
              <c16:uniqueId val="{00000004-31B2-40DC-A629-B8E11066DA06}"/>
            </c:ext>
          </c:extLst>
        </c:ser>
        <c:ser>
          <c:idx val="5"/>
          <c:order val="2"/>
          <c:tx>
            <c:strRef>
              <c:f>'Dados Dashboard'!$AZ$2</c:f>
              <c:strCache>
                <c:ptCount val="1"/>
                <c:pt idx="0">
                  <c:v>CEART </c:v>
                </c:pt>
              </c:strCache>
            </c:strRef>
          </c:tx>
          <c:spPr>
            <a:solidFill>
              <a:schemeClr val="accent6"/>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Dashboard'!$AZ$3:$AZ$36</c:f>
              <c:numCache>
                <c:formatCode>0.00%</c:formatCode>
                <c:ptCount val="34"/>
                <c:pt idx="0">
                  <c:v>0.40145985401459855</c:v>
                </c:pt>
                <c:pt idx="1">
                  <c:v>0.29069767441860467</c:v>
                </c:pt>
                <c:pt idx="2">
                  <c:v>0.60606060606060608</c:v>
                </c:pt>
                <c:pt idx="3">
                  <c:v>0</c:v>
                </c:pt>
                <c:pt idx="4">
                  <c:v>0</c:v>
                </c:pt>
                <c:pt idx="5">
                  <c:v>0</c:v>
                </c:pt>
                <c:pt idx="6">
                  <c:v>0.45340050377833752</c:v>
                </c:pt>
                <c:pt idx="7">
                  <c:v>0</c:v>
                </c:pt>
                <c:pt idx="8">
                  <c:v>0</c:v>
                </c:pt>
                <c:pt idx="9">
                  <c:v>0</c:v>
                </c:pt>
                <c:pt idx="10">
                  <c:v>0</c:v>
                </c:pt>
                <c:pt idx="11">
                  <c:v>0.16861826697892271</c:v>
                </c:pt>
                <c:pt idx="12">
                  <c:v>0.20571428571428571</c:v>
                </c:pt>
                <c:pt idx="13">
                  <c:v>0</c:v>
                </c:pt>
                <c:pt idx="14">
                  <c:v>0</c:v>
                </c:pt>
                <c:pt idx="15">
                  <c:v>0</c:v>
                </c:pt>
                <c:pt idx="16">
                  <c:v>0</c:v>
                </c:pt>
                <c:pt idx="17">
                  <c:v>0</c:v>
                </c:pt>
                <c:pt idx="18">
                  <c:v>0</c:v>
                </c:pt>
                <c:pt idx="19">
                  <c:v>1</c:v>
                </c:pt>
                <c:pt idx="20">
                  <c:v>0.2857142857142857</c:v>
                </c:pt>
                <c:pt idx="21">
                  <c:v>0.7142857142857143</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5-31B2-40DC-A629-B8E11066DA06}"/>
            </c:ext>
          </c:extLst>
        </c:ser>
        <c:ser>
          <c:idx val="6"/>
          <c:order val="3"/>
          <c:tx>
            <c:strRef>
              <c:f>'Dados Dashboard'!$BA$2</c:f>
              <c:strCache>
                <c:ptCount val="1"/>
                <c:pt idx="0">
                  <c:v>FAED </c:v>
                </c:pt>
              </c:strCache>
            </c:strRef>
          </c:tx>
          <c:spPr>
            <a:solidFill>
              <a:schemeClr val="accent1">
                <a:lumMod val="60000"/>
              </a:schemeClr>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Dashboard'!$BA$3:$BA$36</c:f>
              <c:numCache>
                <c:formatCode>0.00%</c:formatCode>
                <c:ptCount val="34"/>
                <c:pt idx="0">
                  <c:v>0.41666666666666669</c:v>
                </c:pt>
                <c:pt idx="1">
                  <c:v>0.75</c:v>
                </c:pt>
                <c:pt idx="2">
                  <c:v>0</c:v>
                </c:pt>
                <c:pt idx="3">
                  <c:v>0</c:v>
                </c:pt>
                <c:pt idx="4">
                  <c:v>0.28235294117647058</c:v>
                </c:pt>
                <c:pt idx="5">
                  <c:v>0</c:v>
                </c:pt>
                <c:pt idx="6">
                  <c:v>0.36764705882352944</c:v>
                </c:pt>
                <c:pt idx="7">
                  <c:v>0</c:v>
                </c:pt>
                <c:pt idx="8">
                  <c:v>0</c:v>
                </c:pt>
                <c:pt idx="9">
                  <c:v>0.4</c:v>
                </c:pt>
                <c:pt idx="10">
                  <c:v>0</c:v>
                </c:pt>
                <c:pt idx="11">
                  <c:v>0.47368421052631576</c:v>
                </c:pt>
                <c:pt idx="12">
                  <c:v>0.26815642458100558</c:v>
                </c:pt>
                <c:pt idx="13">
                  <c:v>0.24</c:v>
                </c:pt>
                <c:pt idx="14">
                  <c:v>0</c:v>
                </c:pt>
                <c:pt idx="15">
                  <c:v>1</c:v>
                </c:pt>
                <c:pt idx="16">
                  <c:v>0.44444444444444442</c:v>
                </c:pt>
                <c:pt idx="17">
                  <c:v>1</c:v>
                </c:pt>
                <c:pt idx="18">
                  <c:v>0</c:v>
                </c:pt>
                <c:pt idx="19">
                  <c:v>1</c:v>
                </c:pt>
                <c:pt idx="20">
                  <c:v>0</c:v>
                </c:pt>
                <c:pt idx="21">
                  <c:v>0.33333333333333331</c:v>
                </c:pt>
                <c:pt idx="22">
                  <c:v>0</c:v>
                </c:pt>
                <c:pt idx="23">
                  <c:v>0</c:v>
                </c:pt>
                <c:pt idx="24">
                  <c:v>0</c:v>
                </c:pt>
                <c:pt idx="25">
                  <c:v>0.5</c:v>
                </c:pt>
                <c:pt idx="26">
                  <c:v>0.27586206896551724</c:v>
                </c:pt>
                <c:pt idx="27">
                  <c:v>0</c:v>
                </c:pt>
                <c:pt idx="28">
                  <c:v>0.52173913043478259</c:v>
                </c:pt>
                <c:pt idx="29">
                  <c:v>0</c:v>
                </c:pt>
                <c:pt idx="30">
                  <c:v>0.42857142857142855</c:v>
                </c:pt>
                <c:pt idx="31">
                  <c:v>0</c:v>
                </c:pt>
                <c:pt idx="32">
                  <c:v>0</c:v>
                </c:pt>
                <c:pt idx="33">
                  <c:v>0</c:v>
                </c:pt>
              </c:numCache>
            </c:numRef>
          </c:val>
          <c:extLst>
            <c:ext xmlns:c16="http://schemas.microsoft.com/office/drawing/2014/chart" uri="{C3380CC4-5D6E-409C-BE32-E72D297353CC}">
              <c16:uniqueId val="{00000006-31B2-40DC-A629-B8E11066DA06}"/>
            </c:ext>
          </c:extLst>
        </c:ser>
        <c:ser>
          <c:idx val="7"/>
          <c:order val="4"/>
          <c:tx>
            <c:strRef>
              <c:f>'Dados Dashboard'!$BB$2</c:f>
              <c:strCache>
                <c:ptCount val="1"/>
                <c:pt idx="0">
                  <c:v>CEAD </c:v>
                </c:pt>
              </c:strCache>
            </c:strRef>
          </c:tx>
          <c:spPr>
            <a:solidFill>
              <a:schemeClr val="accent2">
                <a:lumMod val="60000"/>
              </a:schemeClr>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Dashboard'!$BB$3:$BB$36</c:f>
              <c:numCache>
                <c:formatCode>0.00%</c:formatCode>
                <c:ptCount val="34"/>
                <c:pt idx="0">
                  <c:v>0</c:v>
                </c:pt>
                <c:pt idx="1">
                  <c:v>0</c:v>
                </c:pt>
                <c:pt idx="2">
                  <c:v>0.42307692307692307</c:v>
                </c:pt>
                <c:pt idx="3">
                  <c:v>1</c:v>
                </c:pt>
                <c:pt idx="4">
                  <c:v>1</c:v>
                </c:pt>
                <c:pt idx="5">
                  <c:v>0</c:v>
                </c:pt>
                <c:pt idx="6">
                  <c:v>0.50495049504950495</c:v>
                </c:pt>
                <c:pt idx="7">
                  <c:v>0</c:v>
                </c:pt>
                <c:pt idx="8">
                  <c:v>0</c:v>
                </c:pt>
                <c:pt idx="9">
                  <c:v>0</c:v>
                </c:pt>
                <c:pt idx="10">
                  <c:v>1</c:v>
                </c:pt>
                <c:pt idx="11">
                  <c:v>1</c:v>
                </c:pt>
                <c:pt idx="12">
                  <c:v>0.192</c:v>
                </c:pt>
                <c:pt idx="13">
                  <c:v>1</c:v>
                </c:pt>
                <c:pt idx="14">
                  <c:v>1</c:v>
                </c:pt>
                <c:pt idx="15">
                  <c:v>0</c:v>
                </c:pt>
                <c:pt idx="16">
                  <c:v>1</c:v>
                </c:pt>
                <c:pt idx="17">
                  <c:v>1</c:v>
                </c:pt>
                <c:pt idx="18">
                  <c:v>1</c:v>
                </c:pt>
                <c:pt idx="19">
                  <c:v>0.70588235294117652</c:v>
                </c:pt>
                <c:pt idx="20">
                  <c:v>1</c:v>
                </c:pt>
                <c:pt idx="21">
                  <c:v>1</c:v>
                </c:pt>
                <c:pt idx="22">
                  <c:v>0</c:v>
                </c:pt>
                <c:pt idx="23">
                  <c:v>0.5</c:v>
                </c:pt>
                <c:pt idx="24">
                  <c:v>1</c:v>
                </c:pt>
                <c:pt idx="25">
                  <c:v>0</c:v>
                </c:pt>
                <c:pt idx="26">
                  <c:v>0</c:v>
                </c:pt>
                <c:pt idx="27">
                  <c:v>0.58333333333333337</c:v>
                </c:pt>
                <c:pt idx="28">
                  <c:v>1</c:v>
                </c:pt>
                <c:pt idx="29">
                  <c:v>1</c:v>
                </c:pt>
                <c:pt idx="30">
                  <c:v>0.5</c:v>
                </c:pt>
                <c:pt idx="31">
                  <c:v>0</c:v>
                </c:pt>
                <c:pt idx="32">
                  <c:v>0</c:v>
                </c:pt>
                <c:pt idx="33">
                  <c:v>0</c:v>
                </c:pt>
              </c:numCache>
            </c:numRef>
          </c:val>
          <c:extLst>
            <c:ext xmlns:c16="http://schemas.microsoft.com/office/drawing/2014/chart" uri="{C3380CC4-5D6E-409C-BE32-E72D297353CC}">
              <c16:uniqueId val="{00000007-31B2-40DC-A629-B8E11066DA06}"/>
            </c:ext>
          </c:extLst>
        </c:ser>
        <c:ser>
          <c:idx val="8"/>
          <c:order val="5"/>
          <c:tx>
            <c:strRef>
              <c:f>'Dados Dashboard'!$BC$2</c:f>
              <c:strCache>
                <c:ptCount val="1"/>
                <c:pt idx="0">
                  <c:v>CEFID </c:v>
                </c:pt>
              </c:strCache>
            </c:strRef>
          </c:tx>
          <c:spPr>
            <a:solidFill>
              <a:schemeClr val="accent3">
                <a:lumMod val="60000"/>
              </a:schemeClr>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Dashboard'!$BC$3:$BC$36</c:f>
              <c:numCache>
                <c:formatCode>0.00%</c:formatCode>
                <c:ptCount val="34"/>
                <c:pt idx="0">
                  <c:v>0.3783783783783784</c:v>
                </c:pt>
                <c:pt idx="1">
                  <c:v>0.5</c:v>
                </c:pt>
                <c:pt idx="2">
                  <c:v>0</c:v>
                </c:pt>
                <c:pt idx="3">
                  <c:v>0</c:v>
                </c:pt>
                <c:pt idx="4">
                  <c:v>0.58333333333333337</c:v>
                </c:pt>
                <c:pt idx="5">
                  <c:v>0</c:v>
                </c:pt>
                <c:pt idx="6">
                  <c:v>0.2857142857142857</c:v>
                </c:pt>
                <c:pt idx="7">
                  <c:v>1</c:v>
                </c:pt>
                <c:pt idx="8">
                  <c:v>0</c:v>
                </c:pt>
                <c:pt idx="9">
                  <c:v>1</c:v>
                </c:pt>
                <c:pt idx="10">
                  <c:v>0</c:v>
                </c:pt>
                <c:pt idx="11">
                  <c:v>0.53333333333333333</c:v>
                </c:pt>
                <c:pt idx="12">
                  <c:v>1</c:v>
                </c:pt>
                <c:pt idx="13">
                  <c:v>0.48</c:v>
                </c:pt>
                <c:pt idx="14">
                  <c:v>0</c:v>
                </c:pt>
                <c:pt idx="15">
                  <c:v>1</c:v>
                </c:pt>
                <c:pt idx="16">
                  <c:v>0</c:v>
                </c:pt>
                <c:pt idx="17">
                  <c:v>1</c:v>
                </c:pt>
                <c:pt idx="18">
                  <c:v>0</c:v>
                </c:pt>
                <c:pt idx="19">
                  <c:v>1</c:v>
                </c:pt>
                <c:pt idx="20">
                  <c:v>0.5</c:v>
                </c:pt>
                <c:pt idx="21">
                  <c:v>0.41666666666666669</c:v>
                </c:pt>
                <c:pt idx="22">
                  <c:v>0.5</c:v>
                </c:pt>
                <c:pt idx="23">
                  <c:v>0</c:v>
                </c:pt>
                <c:pt idx="24">
                  <c:v>0.5</c:v>
                </c:pt>
                <c:pt idx="25">
                  <c:v>1</c:v>
                </c:pt>
                <c:pt idx="26">
                  <c:v>1</c:v>
                </c:pt>
                <c:pt idx="27">
                  <c:v>0</c:v>
                </c:pt>
                <c:pt idx="28">
                  <c:v>0</c:v>
                </c:pt>
                <c:pt idx="29">
                  <c:v>0.5</c:v>
                </c:pt>
                <c:pt idx="30">
                  <c:v>0</c:v>
                </c:pt>
                <c:pt idx="31">
                  <c:v>1</c:v>
                </c:pt>
                <c:pt idx="32">
                  <c:v>1</c:v>
                </c:pt>
                <c:pt idx="33">
                  <c:v>1</c:v>
                </c:pt>
              </c:numCache>
            </c:numRef>
          </c:val>
          <c:extLst>
            <c:ext xmlns:c16="http://schemas.microsoft.com/office/drawing/2014/chart" uri="{C3380CC4-5D6E-409C-BE32-E72D297353CC}">
              <c16:uniqueId val="{00000008-31B2-40DC-A629-B8E11066DA06}"/>
            </c:ext>
          </c:extLst>
        </c:ser>
        <c:ser>
          <c:idx val="9"/>
          <c:order val="6"/>
          <c:tx>
            <c:strRef>
              <c:f>'Dados Dashboard'!$BD$2</c:f>
              <c:strCache>
                <c:ptCount val="1"/>
                <c:pt idx="0">
                  <c:v>CERES </c:v>
                </c:pt>
              </c:strCache>
            </c:strRef>
          </c:tx>
          <c:spPr>
            <a:solidFill>
              <a:schemeClr val="accent4">
                <a:lumMod val="60000"/>
              </a:schemeClr>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Dashboard'!$BD$3:$BD$36</c:f>
              <c:numCache>
                <c:formatCode>0.00%</c:formatCode>
                <c:ptCount val="34"/>
                <c:pt idx="0">
                  <c:v>0.14851485148514851</c:v>
                </c:pt>
                <c:pt idx="1">
                  <c:v>0.58925476603119586</c:v>
                </c:pt>
                <c:pt idx="2">
                  <c:v>0</c:v>
                </c:pt>
                <c:pt idx="3">
                  <c:v>0</c:v>
                </c:pt>
                <c:pt idx="4">
                  <c:v>1</c:v>
                </c:pt>
                <c:pt idx="5">
                  <c:v>0</c:v>
                </c:pt>
                <c:pt idx="6">
                  <c:v>0.5573248407643312</c:v>
                </c:pt>
                <c:pt idx="7">
                  <c:v>1</c:v>
                </c:pt>
                <c:pt idx="8">
                  <c:v>0</c:v>
                </c:pt>
                <c:pt idx="9">
                  <c:v>0.625</c:v>
                </c:pt>
                <c:pt idx="10">
                  <c:v>1</c:v>
                </c:pt>
                <c:pt idx="11">
                  <c:v>0</c:v>
                </c:pt>
                <c:pt idx="12">
                  <c:v>1</c:v>
                </c:pt>
                <c:pt idx="13">
                  <c:v>1</c:v>
                </c:pt>
                <c:pt idx="14">
                  <c:v>0</c:v>
                </c:pt>
                <c:pt idx="15">
                  <c:v>0</c:v>
                </c:pt>
                <c:pt idx="16">
                  <c:v>1</c:v>
                </c:pt>
                <c:pt idx="17">
                  <c:v>0.95238095238095233</c:v>
                </c:pt>
                <c:pt idx="18">
                  <c:v>0.5</c:v>
                </c:pt>
                <c:pt idx="19">
                  <c:v>1</c:v>
                </c:pt>
                <c:pt idx="20">
                  <c:v>0.3</c:v>
                </c:pt>
                <c:pt idx="21">
                  <c:v>0</c:v>
                </c:pt>
                <c:pt idx="22">
                  <c:v>0.90909090909090906</c:v>
                </c:pt>
                <c:pt idx="23">
                  <c:v>0</c:v>
                </c:pt>
                <c:pt idx="24">
                  <c:v>0</c:v>
                </c:pt>
                <c:pt idx="25">
                  <c:v>0</c:v>
                </c:pt>
                <c:pt idx="26">
                  <c:v>0.24271844660194175</c:v>
                </c:pt>
                <c:pt idx="27">
                  <c:v>0</c:v>
                </c:pt>
                <c:pt idx="28">
                  <c:v>0</c:v>
                </c:pt>
                <c:pt idx="29">
                  <c:v>0</c:v>
                </c:pt>
                <c:pt idx="30">
                  <c:v>0</c:v>
                </c:pt>
                <c:pt idx="31">
                  <c:v>0</c:v>
                </c:pt>
                <c:pt idx="32">
                  <c:v>1</c:v>
                </c:pt>
                <c:pt idx="33">
                  <c:v>0.8</c:v>
                </c:pt>
              </c:numCache>
            </c:numRef>
          </c:val>
          <c:extLst>
            <c:ext xmlns:c16="http://schemas.microsoft.com/office/drawing/2014/chart" uri="{C3380CC4-5D6E-409C-BE32-E72D297353CC}">
              <c16:uniqueId val="{00000009-31B2-40DC-A629-B8E11066DA06}"/>
            </c:ext>
          </c:extLst>
        </c:ser>
        <c:ser>
          <c:idx val="10"/>
          <c:order val="7"/>
          <c:tx>
            <c:strRef>
              <c:f>'Dados Dashboard'!$BE$2</c:f>
              <c:strCache>
                <c:ptCount val="1"/>
                <c:pt idx="0">
                  <c:v>CESFI </c:v>
                </c:pt>
              </c:strCache>
            </c:strRef>
          </c:tx>
          <c:spPr>
            <a:solidFill>
              <a:schemeClr val="accent5">
                <a:lumMod val="60000"/>
              </a:schemeClr>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Dashboard'!$BE$3:$BE$36</c:f>
              <c:numCache>
                <c:formatCode>0.00%</c:formatCode>
                <c:ptCount val="34"/>
                <c:pt idx="0">
                  <c:v>0.56603773584905659</c:v>
                </c:pt>
                <c:pt idx="1">
                  <c:v>0.59031877213695394</c:v>
                </c:pt>
                <c:pt idx="2">
                  <c:v>0</c:v>
                </c:pt>
                <c:pt idx="3">
                  <c:v>0</c:v>
                </c:pt>
                <c:pt idx="4">
                  <c:v>0.46153846153846156</c:v>
                </c:pt>
                <c:pt idx="5">
                  <c:v>0</c:v>
                </c:pt>
                <c:pt idx="6">
                  <c:v>0.51063829787234039</c:v>
                </c:pt>
                <c:pt idx="7">
                  <c:v>0</c:v>
                </c:pt>
                <c:pt idx="8">
                  <c:v>0</c:v>
                </c:pt>
                <c:pt idx="9">
                  <c:v>0.51724137931034486</c:v>
                </c:pt>
                <c:pt idx="10">
                  <c:v>0</c:v>
                </c:pt>
                <c:pt idx="11">
                  <c:v>0.49792531120331951</c:v>
                </c:pt>
                <c:pt idx="12">
                  <c:v>0</c:v>
                </c:pt>
                <c:pt idx="13">
                  <c:v>0.56206088992974235</c:v>
                </c:pt>
                <c:pt idx="14">
                  <c:v>1</c:v>
                </c:pt>
                <c:pt idx="15">
                  <c:v>0.71641791044776115</c:v>
                </c:pt>
                <c:pt idx="16">
                  <c:v>0</c:v>
                </c:pt>
                <c:pt idx="17">
                  <c:v>0.449438202247191</c:v>
                </c:pt>
                <c:pt idx="18">
                  <c:v>0.48979591836734693</c:v>
                </c:pt>
                <c:pt idx="19">
                  <c:v>0.96256684491978606</c:v>
                </c:pt>
                <c:pt idx="20">
                  <c:v>0.48780487804878048</c:v>
                </c:pt>
                <c:pt idx="21">
                  <c:v>0</c:v>
                </c:pt>
                <c:pt idx="22">
                  <c:v>0</c:v>
                </c:pt>
                <c:pt idx="23">
                  <c:v>0</c:v>
                </c:pt>
                <c:pt idx="24">
                  <c:v>0</c:v>
                </c:pt>
                <c:pt idx="25">
                  <c:v>0</c:v>
                </c:pt>
                <c:pt idx="26">
                  <c:v>0.56470588235294117</c:v>
                </c:pt>
                <c:pt idx="27">
                  <c:v>0</c:v>
                </c:pt>
                <c:pt idx="28">
                  <c:v>0</c:v>
                </c:pt>
                <c:pt idx="29">
                  <c:v>0.80645161290322576</c:v>
                </c:pt>
                <c:pt idx="30">
                  <c:v>0</c:v>
                </c:pt>
                <c:pt idx="31">
                  <c:v>0</c:v>
                </c:pt>
                <c:pt idx="32">
                  <c:v>0.14285714285714285</c:v>
                </c:pt>
                <c:pt idx="33">
                  <c:v>0</c:v>
                </c:pt>
              </c:numCache>
            </c:numRef>
          </c:val>
          <c:extLst>
            <c:ext xmlns:c16="http://schemas.microsoft.com/office/drawing/2014/chart" uri="{C3380CC4-5D6E-409C-BE32-E72D297353CC}">
              <c16:uniqueId val="{0000000A-31B2-40DC-A629-B8E11066DA06}"/>
            </c:ext>
          </c:extLst>
        </c:ser>
        <c:ser>
          <c:idx val="11"/>
          <c:order val="8"/>
          <c:tx>
            <c:strRef>
              <c:f>'Dados Dashboard'!$BF$2</c:f>
              <c:strCache>
                <c:ptCount val="1"/>
                <c:pt idx="0">
                  <c:v>CCT </c:v>
                </c:pt>
              </c:strCache>
            </c:strRef>
          </c:tx>
          <c:spPr>
            <a:solidFill>
              <a:schemeClr val="accent6">
                <a:lumMod val="60000"/>
              </a:schemeClr>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Dashboard'!$BF$3:$BF$36</c:f>
              <c:numCache>
                <c:formatCode>0.00%</c:formatCode>
                <c:ptCount val="34"/>
                <c:pt idx="0">
                  <c:v>0.27894736842105261</c:v>
                </c:pt>
                <c:pt idx="1">
                  <c:v>0.5720930232558139</c:v>
                </c:pt>
                <c:pt idx="2">
                  <c:v>0.27777777777777779</c:v>
                </c:pt>
                <c:pt idx="3">
                  <c:v>0</c:v>
                </c:pt>
                <c:pt idx="4">
                  <c:v>0.41904761904761906</c:v>
                </c:pt>
                <c:pt idx="5">
                  <c:v>0</c:v>
                </c:pt>
                <c:pt idx="6">
                  <c:v>1</c:v>
                </c:pt>
                <c:pt idx="7">
                  <c:v>0.2857142857142857</c:v>
                </c:pt>
                <c:pt idx="8">
                  <c:v>0.29411764705882354</c:v>
                </c:pt>
                <c:pt idx="9">
                  <c:v>0.29629629629629628</c:v>
                </c:pt>
                <c:pt idx="10">
                  <c:v>0.84210526315789469</c:v>
                </c:pt>
                <c:pt idx="11">
                  <c:v>0.6</c:v>
                </c:pt>
                <c:pt idx="12">
                  <c:v>0.56000000000000005</c:v>
                </c:pt>
                <c:pt idx="13">
                  <c:v>0.52462311557788943</c:v>
                </c:pt>
                <c:pt idx="14">
                  <c:v>0</c:v>
                </c:pt>
                <c:pt idx="15">
                  <c:v>1</c:v>
                </c:pt>
                <c:pt idx="16">
                  <c:v>0.57599999999999996</c:v>
                </c:pt>
                <c:pt idx="17">
                  <c:v>0.56470588235294117</c:v>
                </c:pt>
                <c:pt idx="18">
                  <c:v>0.75</c:v>
                </c:pt>
                <c:pt idx="19">
                  <c:v>1</c:v>
                </c:pt>
                <c:pt idx="20">
                  <c:v>0.15789473684210525</c:v>
                </c:pt>
                <c:pt idx="21">
                  <c:v>0.23076923076923078</c:v>
                </c:pt>
                <c:pt idx="22">
                  <c:v>0</c:v>
                </c:pt>
                <c:pt idx="23">
                  <c:v>0.75</c:v>
                </c:pt>
                <c:pt idx="24">
                  <c:v>1</c:v>
                </c:pt>
                <c:pt idx="25">
                  <c:v>0.8571428571428571</c:v>
                </c:pt>
                <c:pt idx="26">
                  <c:v>0.45</c:v>
                </c:pt>
                <c:pt idx="27">
                  <c:v>0</c:v>
                </c:pt>
                <c:pt idx="28">
                  <c:v>0.10909090909090909</c:v>
                </c:pt>
                <c:pt idx="29">
                  <c:v>1</c:v>
                </c:pt>
                <c:pt idx="30">
                  <c:v>0</c:v>
                </c:pt>
                <c:pt idx="31">
                  <c:v>0</c:v>
                </c:pt>
                <c:pt idx="32">
                  <c:v>0</c:v>
                </c:pt>
                <c:pt idx="33">
                  <c:v>0</c:v>
                </c:pt>
              </c:numCache>
            </c:numRef>
          </c:val>
          <c:extLst>
            <c:ext xmlns:c16="http://schemas.microsoft.com/office/drawing/2014/chart" uri="{C3380CC4-5D6E-409C-BE32-E72D297353CC}">
              <c16:uniqueId val="{0000000B-31B2-40DC-A629-B8E11066DA06}"/>
            </c:ext>
          </c:extLst>
        </c:ser>
        <c:ser>
          <c:idx val="12"/>
          <c:order val="9"/>
          <c:tx>
            <c:strRef>
              <c:f>'Dados Dashboard'!$BG$2</c:f>
              <c:strCache>
                <c:ptCount val="1"/>
                <c:pt idx="0">
                  <c:v>CEPLAN </c:v>
                </c:pt>
              </c:strCache>
            </c:strRef>
          </c:tx>
          <c:spPr>
            <a:solidFill>
              <a:schemeClr val="accent1">
                <a:lumMod val="80000"/>
                <a:lumOff val="20000"/>
              </a:schemeClr>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Dashboard'!$BG$3:$BG$36</c:f>
              <c:numCache>
                <c:formatCode>0.00%</c:formatCode>
                <c:ptCount val="34"/>
                <c:pt idx="0">
                  <c:v>0</c:v>
                </c:pt>
                <c:pt idx="1">
                  <c:v>0.32</c:v>
                </c:pt>
                <c:pt idx="2">
                  <c:v>0</c:v>
                </c:pt>
                <c:pt idx="3">
                  <c:v>0</c:v>
                </c:pt>
                <c:pt idx="4">
                  <c:v>0.46153846153846156</c:v>
                </c:pt>
                <c:pt idx="5">
                  <c:v>0</c:v>
                </c:pt>
                <c:pt idx="6">
                  <c:v>0.33333333333333331</c:v>
                </c:pt>
                <c:pt idx="7">
                  <c:v>0</c:v>
                </c:pt>
                <c:pt idx="8">
                  <c:v>0</c:v>
                </c:pt>
                <c:pt idx="9">
                  <c:v>0</c:v>
                </c:pt>
                <c:pt idx="10">
                  <c:v>0.5</c:v>
                </c:pt>
                <c:pt idx="11">
                  <c:v>0</c:v>
                </c:pt>
                <c:pt idx="12">
                  <c:v>0.51851851851851849</c:v>
                </c:pt>
                <c:pt idx="13">
                  <c:v>0</c:v>
                </c:pt>
                <c:pt idx="14">
                  <c:v>0</c:v>
                </c:pt>
                <c:pt idx="15">
                  <c:v>1</c:v>
                </c:pt>
                <c:pt idx="16">
                  <c:v>1</c:v>
                </c:pt>
                <c:pt idx="17">
                  <c:v>0</c:v>
                </c:pt>
                <c:pt idx="18">
                  <c:v>0.33333333333333331</c:v>
                </c:pt>
                <c:pt idx="19">
                  <c:v>1</c:v>
                </c:pt>
                <c:pt idx="20">
                  <c:v>0</c:v>
                </c:pt>
                <c:pt idx="21">
                  <c:v>0</c:v>
                </c:pt>
                <c:pt idx="22">
                  <c:v>0</c:v>
                </c:pt>
                <c:pt idx="23">
                  <c:v>0</c:v>
                </c:pt>
                <c:pt idx="24">
                  <c:v>0</c:v>
                </c:pt>
                <c:pt idx="25">
                  <c:v>0</c:v>
                </c:pt>
                <c:pt idx="26">
                  <c:v>0.33333333333333331</c:v>
                </c:pt>
                <c:pt idx="27">
                  <c:v>0</c:v>
                </c:pt>
                <c:pt idx="28">
                  <c:v>1</c:v>
                </c:pt>
                <c:pt idx="29">
                  <c:v>1</c:v>
                </c:pt>
                <c:pt idx="30">
                  <c:v>0</c:v>
                </c:pt>
                <c:pt idx="31">
                  <c:v>0</c:v>
                </c:pt>
                <c:pt idx="32">
                  <c:v>0</c:v>
                </c:pt>
                <c:pt idx="33">
                  <c:v>0</c:v>
                </c:pt>
              </c:numCache>
            </c:numRef>
          </c:val>
          <c:extLst>
            <c:ext xmlns:c16="http://schemas.microsoft.com/office/drawing/2014/chart" uri="{C3380CC4-5D6E-409C-BE32-E72D297353CC}">
              <c16:uniqueId val="{0000000C-31B2-40DC-A629-B8E11066DA06}"/>
            </c:ext>
          </c:extLst>
        </c:ser>
        <c:ser>
          <c:idx val="13"/>
          <c:order val="10"/>
          <c:tx>
            <c:strRef>
              <c:f>'Dados Dashboard'!$BH$2</c:f>
              <c:strCache>
                <c:ptCount val="1"/>
                <c:pt idx="0">
                  <c:v>CEAVI </c:v>
                </c:pt>
              </c:strCache>
            </c:strRef>
          </c:tx>
          <c:spPr>
            <a:solidFill>
              <a:schemeClr val="accent2">
                <a:lumMod val="80000"/>
                <a:lumOff val="20000"/>
              </a:schemeClr>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Dashboard'!$BH$3:$BH$36</c:f>
              <c:numCache>
                <c:formatCode>0.00%</c:formatCode>
                <c:ptCount val="34"/>
                <c:pt idx="0">
                  <c:v>0</c:v>
                </c:pt>
                <c:pt idx="1">
                  <c:v>0.33333333333333331</c:v>
                </c:pt>
                <c:pt idx="2">
                  <c:v>0</c:v>
                </c:pt>
                <c:pt idx="3">
                  <c:v>0</c:v>
                </c:pt>
                <c:pt idx="4">
                  <c:v>0</c:v>
                </c:pt>
                <c:pt idx="5">
                  <c:v>0</c:v>
                </c:pt>
                <c:pt idx="6">
                  <c:v>0.91500000000000004</c:v>
                </c:pt>
                <c:pt idx="7">
                  <c:v>0</c:v>
                </c:pt>
                <c:pt idx="8">
                  <c:v>0</c:v>
                </c:pt>
                <c:pt idx="9">
                  <c:v>0</c:v>
                </c:pt>
                <c:pt idx="10">
                  <c:v>0.5</c:v>
                </c:pt>
                <c:pt idx="11">
                  <c:v>0.66666666666666663</c:v>
                </c:pt>
                <c:pt idx="12">
                  <c:v>0</c:v>
                </c:pt>
                <c:pt idx="13">
                  <c:v>0</c:v>
                </c:pt>
                <c:pt idx="14">
                  <c:v>0</c:v>
                </c:pt>
                <c:pt idx="15">
                  <c:v>0</c:v>
                </c:pt>
                <c:pt idx="16">
                  <c:v>1</c:v>
                </c:pt>
                <c:pt idx="17">
                  <c:v>0</c:v>
                </c:pt>
                <c:pt idx="18">
                  <c:v>0.04</c:v>
                </c:pt>
                <c:pt idx="19">
                  <c:v>1</c:v>
                </c:pt>
                <c:pt idx="20">
                  <c:v>0</c:v>
                </c:pt>
                <c:pt idx="21">
                  <c:v>0</c:v>
                </c:pt>
                <c:pt idx="22">
                  <c:v>0</c:v>
                </c:pt>
                <c:pt idx="23">
                  <c:v>0</c:v>
                </c:pt>
                <c:pt idx="24">
                  <c:v>0</c:v>
                </c:pt>
                <c:pt idx="25">
                  <c:v>0.33333333333333331</c:v>
                </c:pt>
                <c:pt idx="26">
                  <c:v>0.42857142857142855</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D-31B2-40DC-A629-B8E11066DA06}"/>
            </c:ext>
          </c:extLst>
        </c:ser>
        <c:ser>
          <c:idx val="14"/>
          <c:order val="11"/>
          <c:tx>
            <c:strRef>
              <c:f>'Dados Dashboard'!$BI$2</c:f>
              <c:strCache>
                <c:ptCount val="1"/>
                <c:pt idx="0">
                  <c:v>CAV </c:v>
                </c:pt>
              </c:strCache>
            </c:strRef>
          </c:tx>
          <c:spPr>
            <a:solidFill>
              <a:schemeClr val="accent3">
                <a:lumMod val="80000"/>
                <a:lumOff val="20000"/>
              </a:schemeClr>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Dashboard'!$BI$3:$BI$36</c:f>
              <c:numCache>
                <c:formatCode>0.00%</c:formatCode>
                <c:ptCount val="34"/>
                <c:pt idx="0">
                  <c:v>0.51162790697674421</c:v>
                </c:pt>
                <c:pt idx="1">
                  <c:v>0.47528517110266161</c:v>
                </c:pt>
                <c:pt idx="2">
                  <c:v>0</c:v>
                </c:pt>
                <c:pt idx="3">
                  <c:v>0</c:v>
                </c:pt>
                <c:pt idx="4">
                  <c:v>0.84615384615384615</c:v>
                </c:pt>
                <c:pt idx="5">
                  <c:v>0</c:v>
                </c:pt>
                <c:pt idx="6">
                  <c:v>0.38620689655172413</c:v>
                </c:pt>
                <c:pt idx="7">
                  <c:v>0.375</c:v>
                </c:pt>
                <c:pt idx="8">
                  <c:v>0</c:v>
                </c:pt>
                <c:pt idx="9">
                  <c:v>0</c:v>
                </c:pt>
                <c:pt idx="10">
                  <c:v>1</c:v>
                </c:pt>
                <c:pt idx="11">
                  <c:v>0</c:v>
                </c:pt>
                <c:pt idx="12">
                  <c:v>0</c:v>
                </c:pt>
                <c:pt idx="13">
                  <c:v>0.49484536082474229</c:v>
                </c:pt>
                <c:pt idx="14">
                  <c:v>0</c:v>
                </c:pt>
                <c:pt idx="15">
                  <c:v>0</c:v>
                </c:pt>
                <c:pt idx="16">
                  <c:v>0</c:v>
                </c:pt>
                <c:pt idx="17">
                  <c:v>0</c:v>
                </c:pt>
                <c:pt idx="18">
                  <c:v>0.5625</c:v>
                </c:pt>
                <c:pt idx="19">
                  <c:v>0</c:v>
                </c:pt>
                <c:pt idx="20">
                  <c:v>0.41666666666666669</c:v>
                </c:pt>
                <c:pt idx="21">
                  <c:v>0</c:v>
                </c:pt>
                <c:pt idx="22">
                  <c:v>0</c:v>
                </c:pt>
                <c:pt idx="23">
                  <c:v>0</c:v>
                </c:pt>
                <c:pt idx="24">
                  <c:v>0</c:v>
                </c:pt>
                <c:pt idx="25">
                  <c:v>0</c:v>
                </c:pt>
                <c:pt idx="26">
                  <c:v>0.67200000000000004</c:v>
                </c:pt>
                <c:pt idx="27">
                  <c:v>0</c:v>
                </c:pt>
                <c:pt idx="28">
                  <c:v>0.75</c:v>
                </c:pt>
                <c:pt idx="29">
                  <c:v>0.33333333333333331</c:v>
                </c:pt>
                <c:pt idx="30">
                  <c:v>0</c:v>
                </c:pt>
                <c:pt idx="31">
                  <c:v>0.55555555555555558</c:v>
                </c:pt>
                <c:pt idx="32">
                  <c:v>0.55555555555555558</c:v>
                </c:pt>
                <c:pt idx="33">
                  <c:v>0.27777777777777779</c:v>
                </c:pt>
              </c:numCache>
            </c:numRef>
          </c:val>
          <c:extLst>
            <c:ext xmlns:c16="http://schemas.microsoft.com/office/drawing/2014/chart" uri="{C3380CC4-5D6E-409C-BE32-E72D297353CC}">
              <c16:uniqueId val="{0000000E-31B2-40DC-A629-B8E11066DA06}"/>
            </c:ext>
          </c:extLst>
        </c:ser>
        <c:ser>
          <c:idx val="15"/>
          <c:order val="12"/>
          <c:tx>
            <c:strRef>
              <c:f>'Dados Dashboard'!$BJ$2</c:f>
              <c:strCache>
                <c:ptCount val="1"/>
                <c:pt idx="0">
                  <c:v>CEO </c:v>
                </c:pt>
              </c:strCache>
            </c:strRef>
          </c:tx>
          <c:spPr>
            <a:solidFill>
              <a:schemeClr val="accent4">
                <a:lumMod val="80000"/>
                <a:lumOff val="20000"/>
              </a:schemeClr>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Dashboard'!$BJ$3:$BJ$36</c:f>
              <c:numCache>
                <c:formatCode>0.00%</c:formatCode>
                <c:ptCount val="34"/>
                <c:pt idx="0">
                  <c:v>0</c:v>
                </c:pt>
                <c:pt idx="1">
                  <c:v>0.22007042253521128</c:v>
                </c:pt>
                <c:pt idx="2">
                  <c:v>0</c:v>
                </c:pt>
                <c:pt idx="3">
                  <c:v>0</c:v>
                </c:pt>
                <c:pt idx="4">
                  <c:v>0</c:v>
                </c:pt>
                <c:pt idx="5">
                  <c:v>0</c:v>
                </c:pt>
                <c:pt idx="6">
                  <c:v>0.4247787610619469</c:v>
                </c:pt>
                <c:pt idx="7">
                  <c:v>0</c:v>
                </c:pt>
                <c:pt idx="8">
                  <c:v>0</c:v>
                </c:pt>
                <c:pt idx="9">
                  <c:v>0</c:v>
                </c:pt>
                <c:pt idx="10">
                  <c:v>1</c:v>
                </c:pt>
                <c:pt idx="11">
                  <c:v>1</c:v>
                </c:pt>
                <c:pt idx="12">
                  <c:v>1</c:v>
                </c:pt>
                <c:pt idx="13">
                  <c:v>0.46376811594202899</c:v>
                </c:pt>
                <c:pt idx="14">
                  <c:v>1</c:v>
                </c:pt>
                <c:pt idx="15">
                  <c:v>0</c:v>
                </c:pt>
                <c:pt idx="16">
                  <c:v>0</c:v>
                </c:pt>
                <c:pt idx="17">
                  <c:v>1</c:v>
                </c:pt>
                <c:pt idx="18">
                  <c:v>1</c:v>
                </c:pt>
                <c:pt idx="19">
                  <c:v>1</c:v>
                </c:pt>
                <c:pt idx="20">
                  <c:v>0</c:v>
                </c:pt>
                <c:pt idx="21">
                  <c:v>0</c:v>
                </c:pt>
                <c:pt idx="22">
                  <c:v>0</c:v>
                </c:pt>
                <c:pt idx="23">
                  <c:v>1</c:v>
                </c:pt>
                <c:pt idx="24">
                  <c:v>0</c:v>
                </c:pt>
                <c:pt idx="25">
                  <c:v>0.4</c:v>
                </c:pt>
                <c:pt idx="26">
                  <c:v>0.32653061224489793</c:v>
                </c:pt>
                <c:pt idx="27">
                  <c:v>0</c:v>
                </c:pt>
                <c:pt idx="28">
                  <c:v>0.2</c:v>
                </c:pt>
                <c:pt idx="29">
                  <c:v>0</c:v>
                </c:pt>
                <c:pt idx="30">
                  <c:v>0</c:v>
                </c:pt>
                <c:pt idx="31">
                  <c:v>1</c:v>
                </c:pt>
                <c:pt idx="32">
                  <c:v>1</c:v>
                </c:pt>
                <c:pt idx="33">
                  <c:v>0.25</c:v>
                </c:pt>
              </c:numCache>
            </c:numRef>
          </c:val>
          <c:extLst>
            <c:ext xmlns:c16="http://schemas.microsoft.com/office/drawing/2014/chart" uri="{C3380CC4-5D6E-409C-BE32-E72D297353CC}">
              <c16:uniqueId val="{0000000F-31B2-40DC-A629-B8E11066DA06}"/>
            </c:ext>
          </c:extLst>
        </c:ser>
        <c:ser>
          <c:idx val="16"/>
          <c:order val="13"/>
          <c:tx>
            <c:strRef>
              <c:f>'Dados Dashboard'!$BK$2</c:f>
              <c:strCache>
                <c:ptCount val="1"/>
                <c:pt idx="0">
                  <c:v>CESMO </c:v>
                </c:pt>
              </c:strCache>
            </c:strRef>
          </c:tx>
          <c:spPr>
            <a:solidFill>
              <a:schemeClr val="accent5">
                <a:lumMod val="80000"/>
                <a:lumOff val="20000"/>
              </a:schemeClr>
            </a:solidFill>
            <a:ln>
              <a:noFill/>
            </a:ln>
            <a:effectLst/>
          </c:spPr>
          <c:invertIfNegative val="0"/>
          <c:cat>
            <c:numRef>
              <c:f>'Dados Dashboard'!$A$3:$A$36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'Dados Dashboard'!$BK$3:$BK$36</c:f>
              <c:numCache>
                <c:formatCode>0.00%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10-31B2-40DC-A629-B8E11066DA06}"/>
            </c:ext>
          </c:extLst>
        </c:ser>
        <c:dLbls>
          <c:showLegendKey val="0"/>
          <c:showVal val="0"/>
          <c:showCatName val="0"/>
          <c:showSerName val="0"/>
          <c:showPercent val="0"/>
          <c:showBubbleSize val="0"/>
        </c:dLbls>
        <c:gapWidth val="219"/>
        <c:overlap val="-27"/>
        <c:axId val="1514148655"/>
        <c:axId val="1514145327"/>
      </c:barChart>
      <c:catAx>
        <c:axId val="1514148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514145327"/>
        <c:crosses val="autoZero"/>
        <c:auto val="1"/>
        <c:lblAlgn val="ctr"/>
        <c:lblOffset val="100"/>
        <c:noMultiLvlLbl val="0"/>
      </c:catAx>
      <c:valAx>
        <c:axId val="15141453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5141486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47626</xdr:colOff>
      <xdr:row>89</xdr:row>
      <xdr:rowOff>30954</xdr:rowOff>
    </xdr:from>
    <xdr:to>
      <xdr:col>15</xdr:col>
      <xdr:colOff>107157</xdr:colOff>
      <xdr:row>125</xdr:row>
      <xdr:rowOff>159543</xdr:rowOff>
    </xdr:to>
    <xdr:graphicFrame macro="">
      <xdr:nvGraphicFramePr>
        <xdr:cNvPr id="2" name="Gráfico 1">
          <a:extLst>
            <a:ext uri="{FF2B5EF4-FFF2-40B4-BE49-F238E27FC236}">
              <a16:creationId xmlns:a16="http://schemas.microsoft.com/office/drawing/2014/main" id="{E421D6D0-7988-4A46-959C-8959A5A4A4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190501</xdr:colOff>
      <xdr:row>52</xdr:row>
      <xdr:rowOff>71438</xdr:rowOff>
    </xdr:from>
    <xdr:to>
      <xdr:col>29</xdr:col>
      <xdr:colOff>23813</xdr:colOff>
      <xdr:row>88</xdr:row>
      <xdr:rowOff>95252</xdr:rowOff>
    </xdr:to>
    <xdr:graphicFrame macro="">
      <xdr:nvGraphicFramePr>
        <xdr:cNvPr id="4" name="Gráfico 3">
          <a:extLst>
            <a:ext uri="{FF2B5EF4-FFF2-40B4-BE49-F238E27FC236}">
              <a16:creationId xmlns:a16="http://schemas.microsoft.com/office/drawing/2014/main" id="{1FF49C1C-25E4-4E23-9F72-BD2F7E5039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35719</xdr:colOff>
      <xdr:row>52</xdr:row>
      <xdr:rowOff>71437</xdr:rowOff>
    </xdr:from>
    <xdr:to>
      <xdr:col>15</xdr:col>
      <xdr:colOff>107155</xdr:colOff>
      <xdr:row>88</xdr:row>
      <xdr:rowOff>83343</xdr:rowOff>
    </xdr:to>
    <xdr:graphicFrame macro="">
      <xdr:nvGraphicFramePr>
        <xdr:cNvPr id="5" name="Gráfico 4">
          <a:extLst>
            <a:ext uri="{FF2B5EF4-FFF2-40B4-BE49-F238E27FC236}">
              <a16:creationId xmlns:a16="http://schemas.microsoft.com/office/drawing/2014/main" id="{99DC6BCA-EA38-4D27-9491-8BF4C16A3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202406</xdr:colOff>
      <xdr:row>89</xdr:row>
      <xdr:rowOff>35718</xdr:rowOff>
    </xdr:from>
    <xdr:to>
      <xdr:col>29</xdr:col>
      <xdr:colOff>11906</xdr:colOff>
      <xdr:row>125</xdr:row>
      <xdr:rowOff>154781</xdr:rowOff>
    </xdr:to>
    <xdr:graphicFrame macro="">
      <xdr:nvGraphicFramePr>
        <xdr:cNvPr id="7" name="Gráfico 6">
          <a:extLst>
            <a:ext uri="{FF2B5EF4-FFF2-40B4-BE49-F238E27FC236}">
              <a16:creationId xmlns:a16="http://schemas.microsoft.com/office/drawing/2014/main" id="{EEACBCF9-8AD5-4D00-A5C5-D7EACC8D1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71436</xdr:colOff>
      <xdr:row>14</xdr:row>
      <xdr:rowOff>130968</xdr:rowOff>
    </xdr:from>
    <xdr:to>
      <xdr:col>15</xdr:col>
      <xdr:colOff>107156</xdr:colOff>
      <xdr:row>51</xdr:row>
      <xdr:rowOff>142874</xdr:rowOff>
    </xdr:to>
    <xdr:graphicFrame macro="">
      <xdr:nvGraphicFramePr>
        <xdr:cNvPr id="8" name="Gráfico 7">
          <a:extLst>
            <a:ext uri="{FF2B5EF4-FFF2-40B4-BE49-F238E27FC236}">
              <a16:creationId xmlns:a16="http://schemas.microsoft.com/office/drawing/2014/main" id="{B65A1013-EFAF-4E52-A198-12C7505139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0</xdr:col>
      <xdr:colOff>0</xdr:colOff>
      <xdr:row>0</xdr:row>
      <xdr:rowOff>0</xdr:rowOff>
    </xdr:from>
    <xdr:to>
      <xdr:col>2</xdr:col>
      <xdr:colOff>476249</xdr:colOff>
      <xdr:row>14</xdr:row>
      <xdr:rowOff>47625</xdr:rowOff>
    </xdr:to>
    <mc:AlternateContent xmlns:mc="http://schemas.openxmlformats.org/markup-compatibility/2006" xmlns:sle15="http://schemas.microsoft.com/office/drawing/2012/slicer">
      <mc:Choice Requires="sle15">
        <xdr:graphicFrame macro="">
          <xdr:nvGraphicFramePr>
            <xdr:cNvPr id="9" name="Item">
              <a:extLst>
                <a:ext uri="{FF2B5EF4-FFF2-40B4-BE49-F238E27FC236}">
                  <a16:creationId xmlns:a16="http://schemas.microsoft.com/office/drawing/2014/main" id="{DC806076-C0EE-4D6D-A378-030D0CB3258A}"/>
                </a:ext>
              </a:extLst>
            </xdr:cNvPr>
            <xdr:cNvGraphicFramePr/>
          </xdr:nvGraphicFramePr>
          <xdr:xfrm>
            <a:off x="0" y="0"/>
            <a:ext cx="0" cy="0"/>
          </xdr:xfrm>
          <a:graphic>
            <a:graphicData uri="http://schemas.microsoft.com/office/drawing/2010/slicer">
              <sle:slicer xmlns:sle="http://schemas.microsoft.com/office/drawing/2010/slicer" name="Item"/>
            </a:graphicData>
          </a:graphic>
        </xdr:graphicFrame>
      </mc:Choice>
      <mc:Fallback xmlns="">
        <xdr:sp macro="" textlink="">
          <xdr:nvSpPr>
            <xdr:cNvPr id="0" name=""/>
            <xdr:cNvSpPr>
              <a:spLocks noTextEdit="1"/>
            </xdr:cNvSpPr>
          </xdr:nvSpPr>
          <xdr:spPr>
            <a:xfrm>
              <a:off x="0" y="0"/>
              <a:ext cx="1690687" cy="2381250"/>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clientData/>
  </xdr:twoCellAnchor>
  <xdr:twoCellAnchor>
    <xdr:from>
      <xdr:col>15</xdr:col>
      <xdr:colOff>190500</xdr:colOff>
      <xdr:row>14</xdr:row>
      <xdr:rowOff>142876</xdr:rowOff>
    </xdr:from>
    <xdr:to>
      <xdr:col>29</xdr:col>
      <xdr:colOff>23812</xdr:colOff>
      <xdr:row>51</xdr:row>
      <xdr:rowOff>130968</xdr:rowOff>
    </xdr:to>
    <xdr:graphicFrame macro="">
      <xdr:nvGraphicFramePr>
        <xdr:cNvPr id="10" name="Gráfico 9">
          <a:extLst>
            <a:ext uri="{FF2B5EF4-FFF2-40B4-BE49-F238E27FC236}">
              <a16:creationId xmlns:a16="http://schemas.microsoft.com/office/drawing/2014/main" id="{116128B0-06CF-48E2-8597-CAB64EF187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Camila Luca" id="{5DB89D46-3BA7-44E8-B150-66823FF203C7}" userId="650d3afa6dd1c1e5" providerId="Windows Live"/>
</personLis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Item" xr10:uid="{60508A87-E571-4B6F-B652-22228731F61B}" sourceName="Item">
  <extLst>
    <x:ext xmlns:x15="http://schemas.microsoft.com/office/spreadsheetml/2010/11/main" uri="{2F2917AC-EB37-4324-AD4E-5DD8C200BD13}">
      <x15:tableSlicerCache tableId="3"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tem" xr10:uid="{1981E65D-5F8D-4360-9C2D-8F8C3CA2E915}" cache="SegmentaçãodeDados_Item" caption="Item"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7B388A-64BF-4029-9A9F-F36372F21125}" name="Tabela3" displayName="Tabela3" ref="A2:BK36" totalsRowShown="0" headerRowDxfId="136" dataDxfId="135" tableBorderDxfId="134">
  <autoFilter ref="A2:BK36" xr:uid="{EA7B388A-64BF-4029-9A9F-F36372F21125}"/>
  <tableColumns count="63">
    <tableColumn id="1" xr3:uid="{EC586B24-32E2-4AB8-B3F4-83AF125D2D56}" name="Item" dataDxfId="133"/>
    <tableColumn id="2" xr3:uid="{65110625-9B2D-45AB-A0CD-76946D574197}" name="Percentual Utilizado" dataDxfId="132" dataCellStyle="Porcentagem">
      <calculatedColumnFormula>'GESTOR da Ata'!K4/'GESTOR da Ata'!I4</calculatedColumnFormula>
    </tableColumn>
    <tableColumn id="3" xr3:uid="{CF53D755-1D52-4C27-B141-EAC526B40F14}" name="Percentual Carona" dataDxfId="131" dataCellStyle="Porcentagem">
      <calculatedColumnFormula>'CARONA-uso exclusivo do GESTOR!'!Y4/'CARONA-uso exclusivo do GESTOR!'!I4</calculatedColumnFormula>
    </tableColumn>
    <tableColumn id="4" xr3:uid="{E0609538-102F-4F56-8260-6C5C8986DFEF}" name="Órgão 1" dataDxfId="130" dataCellStyle="Porcentagem">
      <calculatedColumnFormula>'CARONA-uso exclusivo do GESTOR!'!L4/'CARONA-uso exclusivo do GESTOR!'!I4</calculatedColumnFormula>
    </tableColumn>
    <tableColumn id="5" xr3:uid="{FABFB2FF-53CD-495F-B416-111E6A008616}" name="Órgão 2" dataDxfId="129" dataCellStyle="Porcentagem">
      <calculatedColumnFormula>'CARONA-uso exclusivo do GESTOR!'!O4/'CARONA-uso exclusivo do GESTOR!'!I4</calculatedColumnFormula>
    </tableColumn>
    <tableColumn id="6" xr3:uid="{72259640-7019-4A72-A324-B643BE3A288F}" name="Órgão 3" dataDxfId="128" dataCellStyle="Porcentagem">
      <calculatedColumnFormula>'CARONA-uso exclusivo do GESTOR!'!R4/'CARONA-uso exclusivo do GESTOR!'!I4</calculatedColumnFormula>
    </tableColumn>
    <tableColumn id="7" xr3:uid="{8CCD4D22-6067-4076-A71D-E9518AAFD2E3}" name="Órgão 4" dataDxfId="127" dataCellStyle="Porcentagem">
      <calculatedColumnFormula>'CARONA-uso exclusivo do GESTOR!'!U4/'CARONA-uso exclusivo do GESTOR!'!I4</calculatedColumnFormula>
    </tableColumn>
    <tableColumn id="8" xr3:uid="{BA66424C-98AA-459B-ADDE-1045EC6D12DC}" name="Reitoria" dataDxfId="126">
      <calculatedColumnFormula>'Reitoria - SEAL'!N4</calculatedColumnFormula>
    </tableColumn>
    <tableColumn id="11" xr3:uid="{0E5A07B8-D7C5-4425-836A-87141E820A3A}" name="ESAG" dataDxfId="125">
      <calculatedColumnFormula>ESAG!N4</calculatedColumnFormula>
    </tableColumn>
    <tableColumn id="12" xr3:uid="{64D78FFB-7A1B-4D6A-BA53-8200AA1AA520}" name="CEART" dataDxfId="124">
      <calculatedColumnFormula>CEART!N4</calculatedColumnFormula>
    </tableColumn>
    <tableColumn id="13" xr3:uid="{26BFAA99-88EE-49AB-9D93-065657F3BB30}" name="FAED" dataDxfId="123">
      <calculatedColumnFormula>FAED!N4</calculatedColumnFormula>
    </tableColumn>
    <tableColumn id="14" xr3:uid="{77E51631-FA79-4EEB-AF56-8B3014E72E25}" name="CEAD" dataDxfId="122">
      <calculatedColumnFormula>CEAD!N4</calculatedColumnFormula>
    </tableColumn>
    <tableColumn id="15" xr3:uid="{E829D40C-8241-4BA1-8A6B-AD5CCFA77CB7}" name="CEFID" dataDxfId="121">
      <calculatedColumnFormula>CEFID!N4</calculatedColumnFormula>
    </tableColumn>
    <tableColumn id="16" xr3:uid="{F17E30AC-A31F-4B46-A095-31552FFD942A}" name="CERES" dataDxfId="120">
      <calculatedColumnFormula>CERES!N4</calculatedColumnFormula>
    </tableColumn>
    <tableColumn id="17" xr3:uid="{864251F1-5CAD-43D0-9DE6-8275E3B530B6}" name="CESFI" dataDxfId="119">
      <calculatedColumnFormula>CESFI!N4</calculatedColumnFormula>
    </tableColumn>
    <tableColumn id="18" xr3:uid="{37EF22A9-0BD8-431D-827B-853FA32AADC2}" name="CCT" dataDxfId="118">
      <calculatedColumnFormula>CCT!N4</calculatedColumnFormula>
    </tableColumn>
    <tableColumn id="19" xr3:uid="{5720BF5F-29F3-47F1-ACDA-66A066E8C6BE}" name="CEPLAN" dataDxfId="117">
      <calculatedColumnFormula>CEPLAN!N4</calculatedColumnFormula>
    </tableColumn>
    <tableColumn id="20" xr3:uid="{DF32BB35-BC94-4476-857F-88B85CDBD3D1}" name="CEAVI" dataDxfId="116">
      <calculatedColumnFormula>CEAVI!N4</calculatedColumnFormula>
    </tableColumn>
    <tableColumn id="21" xr3:uid="{3F11D4DB-6194-4386-ABCC-B9D0C34C5571}" name="CAV" dataDxfId="115">
      <calculatedColumnFormula>CAV!N4</calculatedColumnFormula>
    </tableColumn>
    <tableColumn id="22" xr3:uid="{CCA56A02-7B12-4FA2-B977-79C090C27E7E}" name="CEO" dataDxfId="114">
      <calculatedColumnFormula>CEO!N4</calculatedColumnFormula>
    </tableColumn>
    <tableColumn id="23" xr3:uid="{5DC295A3-4A54-4769-8849-AADD4F5DCF8D}" name="CESMO" dataDxfId="113">
      <calculatedColumnFormula>CESMO!N4</calculatedColumnFormula>
    </tableColumn>
    <tableColumn id="24" xr3:uid="{AF965394-57CF-47FC-9E28-414F2FB8F85C}" name=" Reitoria" dataDxfId="112">
      <calculatedColumnFormula>'Reitoria - SEAL'!R4</calculatedColumnFormula>
    </tableColumn>
    <tableColumn id="27" xr3:uid="{82CD36A7-8857-4F6E-9826-7603210CFEB3}" name=" ESAG" dataDxfId="111">
      <calculatedColumnFormula>ESAG!R4</calculatedColumnFormula>
    </tableColumn>
    <tableColumn id="28" xr3:uid="{BB4286FE-E5B9-4439-A00C-1E51A6DE0237}" name="  CEART" dataDxfId="110">
      <calculatedColumnFormula>CEART!R4</calculatedColumnFormula>
    </tableColumn>
    <tableColumn id="29" xr3:uid="{25FA9DE6-9745-4AEA-A2C2-7E4B2DD82036}" name=" FAED" dataDxfId="109">
      <calculatedColumnFormula>FAED!R4</calculatedColumnFormula>
    </tableColumn>
    <tableColumn id="30" xr3:uid="{DC28E73E-E3FD-45B7-811B-B79B70DBD2CF}" name=" CEAD" dataDxfId="108">
      <calculatedColumnFormula>CEAD!R4</calculatedColumnFormula>
    </tableColumn>
    <tableColumn id="31" xr3:uid="{BA1D30A7-DD9E-4BBD-A803-9FEC3C77D37D}" name=" CEFID" dataDxfId="107">
      <calculatedColumnFormula>CEFID!R4</calculatedColumnFormula>
    </tableColumn>
    <tableColumn id="32" xr3:uid="{C76AEC4C-D268-4608-AA14-880AC76C5E60}" name=" CERES" dataDxfId="106">
      <calculatedColumnFormula>CERES!R4</calculatedColumnFormula>
    </tableColumn>
    <tableColumn id="33" xr3:uid="{D764EED6-D8BF-446E-81D0-527DD1811C6C}" name=" CESFI" dataDxfId="105">
      <calculatedColumnFormula>CESFI!R4</calculatedColumnFormula>
    </tableColumn>
    <tableColumn id="34" xr3:uid="{96BFF9AD-DAA0-4C01-83C9-DF2D72B21595}" name=" CCT" dataDxfId="104">
      <calculatedColumnFormula>CCT!R4</calculatedColumnFormula>
    </tableColumn>
    <tableColumn id="35" xr3:uid="{2CABD2A5-F805-4ED5-8B0F-79C30F1CE5EE}" name=" CEPLAN" dataDxfId="103">
      <calculatedColumnFormula>CEPLAN!R4</calculatedColumnFormula>
    </tableColumn>
    <tableColumn id="36" xr3:uid="{DFC8D871-DAAE-472F-A283-926F9B454EF8}" name=" CEAVI" dataDxfId="102">
      <calculatedColumnFormula>CEAVI!R4</calculatedColumnFormula>
    </tableColumn>
    <tableColumn id="37" xr3:uid="{117BD1C8-C484-440A-9296-C522420AD2F1}" name=" CAV" dataDxfId="101">
      <calculatedColumnFormula>CAV!R4</calculatedColumnFormula>
    </tableColumn>
    <tableColumn id="38" xr3:uid="{C468BEBB-97B5-411C-9738-29664299C1DC}" name=" CEO" dataDxfId="100">
      <calculatedColumnFormula>CEO!R4</calculatedColumnFormula>
    </tableColumn>
    <tableColumn id="39" xr3:uid="{64CCB2D2-22F9-4B34-86DC-CB2A8296E85B}" name=" CESMO" dataDxfId="99">
      <calculatedColumnFormula>CESMO!R4</calculatedColumnFormula>
    </tableColumn>
    <tableColumn id="40" xr3:uid="{F70BB205-3AA8-4D91-938E-EE060639ABFF}" name=" Reitoria " dataDxfId="98">
      <calculatedColumnFormula>'Reitoria - SEAL'!K4</calculatedColumnFormula>
    </tableColumn>
    <tableColumn id="43" xr3:uid="{D1E10B3E-89E5-416F-915F-AC5822750FCF}" name=" ESAG " dataDxfId="97">
      <calculatedColumnFormula>ESAG!K4</calculatedColumnFormula>
    </tableColumn>
    <tableColumn id="44" xr3:uid="{78409FC2-F8CE-4B90-86C9-9A5981B197A0}" name=" CEART " dataDxfId="96">
      <calculatedColumnFormula>CEART!K4</calculatedColumnFormula>
    </tableColumn>
    <tableColumn id="45" xr3:uid="{9C3B74C4-AD99-4A6B-BF2A-7C6BD5D033DE}" name=" FAED " dataDxfId="95">
      <calculatedColumnFormula>FAED!K4</calculatedColumnFormula>
    </tableColumn>
    <tableColumn id="46" xr3:uid="{8EF16A8F-7F9E-4ACD-9668-ACA9DFD2B999}" name=" CEAD " dataDxfId="94">
      <calculatedColumnFormula>CEAD!K4</calculatedColumnFormula>
    </tableColumn>
    <tableColumn id="47" xr3:uid="{687FC70D-05A0-4A6B-AAD3-4DADC4D144E7}" name=" CEFID " dataDxfId="93">
      <calculatedColumnFormula>CEFID!K4</calculatedColumnFormula>
    </tableColumn>
    <tableColumn id="48" xr3:uid="{47D426F2-48AF-418B-B063-AAA15371DBFA}" name=" CERES " dataDxfId="92">
      <calculatedColumnFormula>CERES!K4</calculatedColumnFormula>
    </tableColumn>
    <tableColumn id="49" xr3:uid="{E957083E-8500-4939-B64B-582F9DDB97A5}" name=" CESFI " dataDxfId="91">
      <calculatedColumnFormula>CESFI!K4</calculatedColumnFormula>
    </tableColumn>
    <tableColumn id="50" xr3:uid="{45F52DDE-4DDF-4485-B8A1-D5E7FABA8FEE}" name=" CCT " dataDxfId="90">
      <calculatedColumnFormula>CCT!K4</calculatedColumnFormula>
    </tableColumn>
    <tableColumn id="51" xr3:uid="{37E14D6B-696E-47A5-942E-2CA68AD75777}" name=" CEPLAN " dataDxfId="89">
      <calculatedColumnFormula>CEPLAN!K4</calculatedColumnFormula>
    </tableColumn>
    <tableColumn id="52" xr3:uid="{660EF691-0D9C-4B13-B310-A8CC57880B7F}" name=" CEAVI " dataDxfId="88">
      <calculatedColumnFormula>CEAVI!K4</calculatedColumnFormula>
    </tableColumn>
    <tableColumn id="53" xr3:uid="{303527C7-7C3F-450C-95BA-D9E4BF58DB82}" name=" CAV " dataDxfId="87">
      <calculatedColumnFormula>CAV!K4</calculatedColumnFormula>
    </tableColumn>
    <tableColumn id="54" xr3:uid="{C797CF85-C3F4-45CF-9E56-7DC8573E82FF}" name=" CEO " dataDxfId="86">
      <calculatedColumnFormula>CEO!K4</calculatedColumnFormula>
    </tableColumn>
    <tableColumn id="55" xr3:uid="{D1BB17B9-8697-4754-8A65-E53311AB8656}" name=" CESMO " dataDxfId="85">
      <calculatedColumnFormula>CESMO!K4</calculatedColumnFormula>
    </tableColumn>
    <tableColumn id="56" xr3:uid="{70A40950-FBD5-452B-8DAE-709A790C8175}" name="Reitoria " dataDxfId="84" dataCellStyle="Porcentagem">
      <calculatedColumnFormula>IF('Reitoria - SEAL'!J4 = 0,0,'Reitoria - SEAL'!L4/'Reitoria - SEAL'!J4)</calculatedColumnFormula>
    </tableColumn>
    <tableColumn id="59" xr3:uid="{88749DA4-4CFD-4CDA-80B9-FFCFB2150466}" name="ESAG " dataDxfId="83" dataCellStyle="Porcentagem">
      <calculatedColumnFormula>IF(ESAG!J4 = 0,0,ESAG!L4/ESAG!J4)</calculatedColumnFormula>
    </tableColumn>
    <tableColumn id="60" xr3:uid="{1303878B-6CDD-4190-A25B-EA9CC9D91B80}" name="CEART " dataDxfId="82" dataCellStyle="Porcentagem">
      <calculatedColumnFormula>IF(CEART!J4 = 0,0,CEART!L4/CEART!J4)</calculatedColumnFormula>
    </tableColumn>
    <tableColumn id="61" xr3:uid="{C49309D6-AFBB-49A4-ADC6-0AC777F3DFAF}" name="FAED " dataDxfId="81" dataCellStyle="Porcentagem">
      <calculatedColumnFormula>IF(FAED!J4 = 0,0,FAED!L4/FAED!J4)</calculatedColumnFormula>
    </tableColumn>
    <tableColumn id="62" xr3:uid="{1314FF4A-2FAC-4FFE-A07E-C28FB7F07C3F}" name="CEAD " dataDxfId="80" dataCellStyle="Porcentagem">
      <calculatedColumnFormula>IF(CEAD!J4 = 0,0,CEAD!L4/CEAD!J4)</calculatedColumnFormula>
    </tableColumn>
    <tableColumn id="63" xr3:uid="{E23DC364-0181-43A1-8095-F745F09EF34D}" name="CEFID " dataDxfId="79" dataCellStyle="Porcentagem">
      <calculatedColumnFormula>IF(CEFID!J4 = 0,0,CEFID!L4/CEFID!J4)</calculatedColumnFormula>
    </tableColumn>
    <tableColumn id="64" xr3:uid="{B9F974F7-A330-461E-911E-A99688CFB550}" name="CERES " dataDxfId="78" dataCellStyle="Porcentagem">
      <calculatedColumnFormula>IF(CERES!J4 = 0,0,CERES!L4/CERES!J4)</calculatedColumnFormula>
    </tableColumn>
    <tableColumn id="65" xr3:uid="{5442F75B-CA69-48C6-9809-60EBC2D7220D}" name="CESFI " dataDxfId="77" dataCellStyle="Porcentagem">
      <calculatedColumnFormula>IF(CESFI!J4 = 0,0,CESFI!L4/CESFI!J4)</calculatedColumnFormula>
    </tableColumn>
    <tableColumn id="66" xr3:uid="{8F0F02EA-F483-458C-96B4-916DEA669A13}" name="CCT " dataDxfId="76" dataCellStyle="Porcentagem">
      <calculatedColumnFormula>IF(CCT!J4 = 0,0,CCT!L4/CCT!J4)</calculatedColumnFormula>
    </tableColumn>
    <tableColumn id="67" xr3:uid="{AF9474A4-45B9-46C9-BC62-BF377D2533DD}" name="CEPLAN " dataDxfId="75" dataCellStyle="Porcentagem">
      <calculatedColumnFormula>IF(CEPLAN!J4 = 0,0,CEPLAN!L4/CEPLAN!J4)</calculatedColumnFormula>
    </tableColumn>
    <tableColumn id="68" xr3:uid="{CA4225EA-88D8-40DA-9929-34D13939D70E}" name="CEAVI " dataDxfId="74" dataCellStyle="Porcentagem">
      <calculatedColumnFormula>IF(CEAVI!J4 = 0,0,CEAVI!L4/CEAVI!J4)</calculatedColumnFormula>
    </tableColumn>
    <tableColumn id="69" xr3:uid="{3D0E487F-DE0B-4308-BDED-0F60256C7957}" name="CAV " dataDxfId="73" dataCellStyle="Porcentagem">
      <calculatedColumnFormula>IF(CAV!J4 = 0,0,CAV!L4/CAV!J4)</calculatedColumnFormula>
    </tableColumn>
    <tableColumn id="70" xr3:uid="{C2E8EF59-5617-4195-86EF-BB2DBB27BEBF}" name="CEO " dataDxfId="72" dataCellStyle="Porcentagem">
      <calculatedColumnFormula>IF(CEO!J4 = 0,0,CEO!L4/CEO!J4)</calculatedColumnFormula>
    </tableColumn>
    <tableColumn id="71" xr3:uid="{88ED0F6B-9DC1-4DA8-8C2B-03758538EE77}" name="CESMO " dataDxfId="71" dataCellStyle="Porcentagem">
      <calculatedColumnFormula>IF(CESMO!J4 = 0,0,CESMO!L4/CESMO!J4)</calculatedColumnFormula>
    </tableColumn>
  </tableColumns>
  <tableStyleInfo name="TableStyleMedium26"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havan.com.br/mangueira-para-gas-de-cozinha-glp-1-20m-durin-05207.htm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havan.com.br/mangueira-para-gas-de-cozinha-glp-1-20m-durin-05207.html"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havan.com.br/mangueira-para-gas-de-cozinha-glp-1-20m-durin-05207.html"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havan.com.br/mangueira-para-gas-de-cozinha-glp-1-20m-durin-05207.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havan.com.br/mangueira-para-gas-de-cozinha-glp-1-20m-durin-05207.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havan.com.br/mangueira-para-gas-de-cozinha-glp-1-20m-durin-05207.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havan.com.br/mangueira-para-gas-de-cozinha-glp-1-20m-durin-05207.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havan.com.br/mangueira-para-gas-de-cozinha-glp-1-20m-durin-05207.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6C5DC-780B-407F-8133-FE30F0587FB4}">
  <sheetPr>
    <tabColor theme="7" tint="0.39997558519241921"/>
  </sheetPr>
  <dimension ref="D3:AC12"/>
  <sheetViews>
    <sheetView zoomScale="90" zoomScaleNormal="90" workbookViewId="0">
      <selection activeCell="M3" sqref="M3:Q10"/>
    </sheetView>
  </sheetViews>
  <sheetFormatPr defaultColWidth="9.1796875" defaultRowHeight="12.5" x14ac:dyDescent="0.25"/>
  <cols>
    <col min="1" max="16" width="9.1796875" style="59"/>
    <col min="17" max="17" width="11.81640625" style="59" customWidth="1"/>
    <col min="18" max="25" width="9.1796875" style="59"/>
    <col min="26" max="26" width="11.26953125" style="59" customWidth="1"/>
    <col min="27" max="16384" width="9.1796875" style="59"/>
  </cols>
  <sheetData>
    <row r="3" spans="4:29" ht="12.75" customHeight="1" x14ac:dyDescent="0.25">
      <c r="D3" s="271" t="s">
        <v>108</v>
      </c>
      <c r="E3" s="272"/>
      <c r="F3" s="272"/>
      <c r="G3" s="272"/>
      <c r="H3" s="272"/>
      <c r="I3" s="277">
        <f>SUMPRODUCT('GESTOR da Ata'!$J$4:$J$37,'GESTOR da Ata'!$O$4:$O$37)/SUM('GESTOR da Ata'!$P$4:$P$37)</f>
        <v>0.3793784803901265</v>
      </c>
      <c r="J3" s="278"/>
      <c r="K3" s="279"/>
      <c r="M3" s="286" t="s">
        <v>55</v>
      </c>
      <c r="N3" s="287"/>
      <c r="O3" s="287"/>
      <c r="P3" s="287"/>
      <c r="Q3" s="287"/>
      <c r="R3" s="292">
        <f>SUM('GESTOR da Ata'!Q4:Q37)/SUM('GESTOR da Ata'!P4:P37)</f>
        <v>0</v>
      </c>
      <c r="S3" s="293"/>
      <c r="T3" s="294"/>
      <c r="V3" s="286" t="s">
        <v>54</v>
      </c>
      <c r="W3" s="287"/>
      <c r="X3" s="287"/>
      <c r="Y3" s="287"/>
      <c r="Z3" s="287"/>
      <c r="AA3" s="301">
        <f>SUM('GESTOR da Ata'!R4:R37)/SUM('GESTOR da Ata'!P4:P37)</f>
        <v>0.3793784803901265</v>
      </c>
      <c r="AB3" s="302"/>
      <c r="AC3" s="303"/>
    </row>
    <row r="4" spans="4:29" ht="12.75" customHeight="1" x14ac:dyDescent="0.25">
      <c r="D4" s="273"/>
      <c r="E4" s="274"/>
      <c r="F4" s="274"/>
      <c r="G4" s="274"/>
      <c r="H4" s="274"/>
      <c r="I4" s="280"/>
      <c r="J4" s="281"/>
      <c r="K4" s="282"/>
      <c r="M4" s="288"/>
      <c r="N4" s="289"/>
      <c r="O4" s="289"/>
      <c r="P4" s="289"/>
      <c r="Q4" s="289"/>
      <c r="R4" s="295"/>
      <c r="S4" s="296"/>
      <c r="T4" s="297"/>
      <c r="V4" s="288"/>
      <c r="W4" s="289"/>
      <c r="X4" s="289"/>
      <c r="Y4" s="289"/>
      <c r="Z4" s="289"/>
      <c r="AA4" s="304"/>
      <c r="AB4" s="305"/>
      <c r="AC4" s="306"/>
    </row>
    <row r="5" spans="4:29" ht="12.75" customHeight="1" x14ac:dyDescent="0.25">
      <c r="D5" s="273"/>
      <c r="E5" s="274"/>
      <c r="F5" s="274"/>
      <c r="G5" s="274"/>
      <c r="H5" s="274"/>
      <c r="I5" s="280"/>
      <c r="J5" s="281"/>
      <c r="K5" s="282"/>
      <c r="M5" s="288"/>
      <c r="N5" s="289"/>
      <c r="O5" s="289"/>
      <c r="P5" s="289"/>
      <c r="Q5" s="289"/>
      <c r="R5" s="295"/>
      <c r="S5" s="296"/>
      <c r="T5" s="297"/>
      <c r="V5" s="288"/>
      <c r="W5" s="289"/>
      <c r="X5" s="289"/>
      <c r="Y5" s="289"/>
      <c r="Z5" s="289"/>
      <c r="AA5" s="304"/>
      <c r="AB5" s="305"/>
      <c r="AC5" s="306"/>
    </row>
    <row r="6" spans="4:29" ht="12.75" customHeight="1" x14ac:dyDescent="0.25">
      <c r="D6" s="273"/>
      <c r="E6" s="274"/>
      <c r="F6" s="274"/>
      <c r="G6" s="274"/>
      <c r="H6" s="274"/>
      <c r="I6" s="280"/>
      <c r="J6" s="281"/>
      <c r="K6" s="282"/>
      <c r="M6" s="288"/>
      <c r="N6" s="289"/>
      <c r="O6" s="289"/>
      <c r="P6" s="289"/>
      <c r="Q6" s="289"/>
      <c r="R6" s="295"/>
      <c r="S6" s="296"/>
      <c r="T6" s="297"/>
      <c r="V6" s="288"/>
      <c r="W6" s="289"/>
      <c r="X6" s="289"/>
      <c r="Y6" s="289"/>
      <c r="Z6" s="289"/>
      <c r="AA6" s="304"/>
      <c r="AB6" s="305"/>
      <c r="AC6" s="306"/>
    </row>
    <row r="7" spans="4:29" ht="12.75" customHeight="1" x14ac:dyDescent="0.25">
      <c r="D7" s="273"/>
      <c r="E7" s="274"/>
      <c r="F7" s="274"/>
      <c r="G7" s="274"/>
      <c r="H7" s="274"/>
      <c r="I7" s="280"/>
      <c r="J7" s="281"/>
      <c r="K7" s="282"/>
      <c r="M7" s="288"/>
      <c r="N7" s="289"/>
      <c r="O7" s="289"/>
      <c r="P7" s="289"/>
      <c r="Q7" s="289"/>
      <c r="R7" s="295"/>
      <c r="S7" s="296"/>
      <c r="T7" s="297"/>
      <c r="V7" s="288"/>
      <c r="W7" s="289"/>
      <c r="X7" s="289"/>
      <c r="Y7" s="289"/>
      <c r="Z7" s="289"/>
      <c r="AA7" s="304"/>
      <c r="AB7" s="305"/>
      <c r="AC7" s="306"/>
    </row>
    <row r="8" spans="4:29" ht="12.75" customHeight="1" x14ac:dyDescent="0.25">
      <c r="D8" s="273"/>
      <c r="E8" s="274"/>
      <c r="F8" s="274"/>
      <c r="G8" s="274"/>
      <c r="H8" s="274"/>
      <c r="I8" s="280"/>
      <c r="J8" s="281"/>
      <c r="K8" s="282"/>
      <c r="M8" s="288"/>
      <c r="N8" s="289"/>
      <c r="O8" s="289"/>
      <c r="P8" s="289"/>
      <c r="Q8" s="289"/>
      <c r="R8" s="295"/>
      <c r="S8" s="296"/>
      <c r="T8" s="297"/>
      <c r="V8" s="288"/>
      <c r="W8" s="289"/>
      <c r="X8" s="289"/>
      <c r="Y8" s="289"/>
      <c r="Z8" s="289"/>
      <c r="AA8" s="304"/>
      <c r="AB8" s="305"/>
      <c r="AC8" s="306"/>
    </row>
    <row r="9" spans="4:29" ht="12.75" customHeight="1" x14ac:dyDescent="0.25">
      <c r="D9" s="273"/>
      <c r="E9" s="274"/>
      <c r="F9" s="274"/>
      <c r="G9" s="274"/>
      <c r="H9" s="274"/>
      <c r="I9" s="280"/>
      <c r="J9" s="281"/>
      <c r="K9" s="282"/>
      <c r="M9" s="288"/>
      <c r="N9" s="289"/>
      <c r="O9" s="289"/>
      <c r="P9" s="289"/>
      <c r="Q9" s="289"/>
      <c r="R9" s="295"/>
      <c r="S9" s="296"/>
      <c r="T9" s="297"/>
      <c r="V9" s="288"/>
      <c r="W9" s="289"/>
      <c r="X9" s="289"/>
      <c r="Y9" s="289"/>
      <c r="Z9" s="289"/>
      <c r="AA9" s="304"/>
      <c r="AB9" s="305"/>
      <c r="AC9" s="306"/>
    </row>
    <row r="10" spans="4:29" ht="12.75" customHeight="1" x14ac:dyDescent="0.25">
      <c r="D10" s="275"/>
      <c r="E10" s="276"/>
      <c r="F10" s="276"/>
      <c r="G10" s="276"/>
      <c r="H10" s="276"/>
      <c r="I10" s="283"/>
      <c r="J10" s="284"/>
      <c r="K10" s="285"/>
      <c r="M10" s="290"/>
      <c r="N10" s="291"/>
      <c r="O10" s="291"/>
      <c r="P10" s="291"/>
      <c r="Q10" s="291"/>
      <c r="R10" s="298"/>
      <c r="S10" s="299"/>
      <c r="T10" s="300"/>
      <c r="V10" s="290"/>
      <c r="W10" s="291"/>
      <c r="X10" s="291"/>
      <c r="Y10" s="291"/>
      <c r="Z10" s="291"/>
      <c r="AA10" s="307"/>
      <c r="AB10" s="308"/>
      <c r="AC10" s="309"/>
    </row>
    <row r="11" spans="4:29" x14ac:dyDescent="0.25">
      <c r="S11" s="71"/>
      <c r="T11" s="71"/>
      <c r="U11" s="71"/>
      <c r="V11" s="71"/>
    </row>
    <row r="12" spans="4:29" x14ac:dyDescent="0.25">
      <c r="S12" s="71"/>
      <c r="T12" s="71"/>
      <c r="U12" s="71"/>
      <c r="V12" s="71"/>
    </row>
  </sheetData>
  <mergeCells count="6">
    <mergeCell ref="D3:H10"/>
    <mergeCell ref="I3:K10"/>
    <mergeCell ref="M3:Q10"/>
    <mergeCell ref="R3:T10"/>
    <mergeCell ref="AA3:AC10"/>
    <mergeCell ref="V3:Z10"/>
  </mergeCells>
  <pageMargins left="0.511811024" right="0.511811024" top="0.78740157499999996" bottom="0.78740157499999996" header="0.31496062000000002" footer="0.31496062000000002"/>
  <pageSetup paperSize="9" orientation="portrait" r:id="rId1"/>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DEE8B-DDAF-4BB1-9D05-007DF2AC86EF}">
  <sheetPr>
    <tabColor rgb="FF92D050"/>
  </sheetPr>
  <dimension ref="A1:AK649"/>
  <sheetViews>
    <sheetView topLeftCell="F1" zoomScale="60" zoomScaleNormal="60" workbookViewId="0">
      <selection activeCell="T1" sqref="T1:AC2"/>
    </sheetView>
  </sheetViews>
  <sheetFormatPr defaultColWidth="9.7265625" defaultRowHeight="26" x14ac:dyDescent="0.35"/>
  <cols>
    <col min="1" max="1" width="10.7265625" style="1" customWidth="1"/>
    <col min="2" max="2" width="32.54296875" style="19" customWidth="1"/>
    <col min="3" max="3" width="34" style="23" customWidth="1"/>
    <col min="4" max="4" width="14.453125" style="24" customWidth="1"/>
    <col min="5" max="5" width="10.1796875" style="24" customWidth="1"/>
    <col min="6" max="6" width="14.81640625" style="1" customWidth="1"/>
    <col min="7" max="7" width="10" style="1" customWidth="1"/>
    <col min="8" max="8" width="16.7265625" style="1" customWidth="1"/>
    <col min="9" max="9" width="16.1796875" style="17" bestFit="1" customWidth="1"/>
    <col min="10" max="13" width="13.81640625" style="4" customWidth="1"/>
    <col min="14" max="14" width="18.54296875" style="4" customWidth="1"/>
    <col min="15" max="17" width="13.81640625" style="4" customWidth="1"/>
    <col min="18" max="18" width="13.26953125" style="16" customWidth="1"/>
    <col min="19" max="19" width="12.54296875" style="5" customWidth="1"/>
    <col min="20" max="31" width="13.7265625" style="6" customWidth="1"/>
    <col min="32" max="37" width="13.7265625" style="2" customWidth="1"/>
    <col min="38" max="16384" width="9.7265625" style="2"/>
  </cols>
  <sheetData>
    <row r="1" spans="1:37" ht="40" customHeight="1" x14ac:dyDescent="0.35">
      <c r="A1" s="322" t="s">
        <v>109</v>
      </c>
      <c r="B1" s="323"/>
      <c r="C1" s="322" t="s">
        <v>186</v>
      </c>
      <c r="D1" s="322"/>
      <c r="E1" s="322"/>
      <c r="F1" s="322"/>
      <c r="G1" s="322"/>
      <c r="H1" s="322"/>
      <c r="I1" s="322"/>
      <c r="J1" s="82"/>
      <c r="K1" s="322" t="s">
        <v>110</v>
      </c>
      <c r="L1" s="323"/>
      <c r="M1" s="323"/>
      <c r="N1" s="323"/>
      <c r="O1" s="323"/>
      <c r="P1" s="323"/>
      <c r="Q1" s="323"/>
      <c r="R1" s="323"/>
      <c r="S1" s="322"/>
      <c r="T1" s="328" t="s">
        <v>406</v>
      </c>
      <c r="U1" s="328" t="s">
        <v>407</v>
      </c>
      <c r="V1" s="328" t="s">
        <v>408</v>
      </c>
      <c r="W1" s="328" t="s">
        <v>409</v>
      </c>
      <c r="X1" s="328" t="s">
        <v>410</v>
      </c>
      <c r="Y1" s="328" t="s">
        <v>411</v>
      </c>
      <c r="Z1" s="328" t="s">
        <v>412</v>
      </c>
      <c r="AA1" s="328" t="s">
        <v>413</v>
      </c>
      <c r="AB1" s="328" t="s">
        <v>414</v>
      </c>
      <c r="AC1" s="328" t="s">
        <v>415</v>
      </c>
      <c r="AD1" s="327" t="s">
        <v>22</v>
      </c>
      <c r="AE1" s="327" t="s">
        <v>22</v>
      </c>
      <c r="AF1" s="327" t="s">
        <v>22</v>
      </c>
      <c r="AG1" s="327" t="s">
        <v>22</v>
      </c>
      <c r="AH1" s="327" t="s">
        <v>22</v>
      </c>
      <c r="AI1" s="327" t="s">
        <v>22</v>
      </c>
      <c r="AJ1" s="327" t="s">
        <v>22</v>
      </c>
      <c r="AK1" s="327" t="s">
        <v>22</v>
      </c>
    </row>
    <row r="2" spans="1:37" ht="40" customHeight="1" x14ac:dyDescent="0.35">
      <c r="A2" s="322" t="s">
        <v>276</v>
      </c>
      <c r="B2" s="323"/>
      <c r="C2" s="322"/>
      <c r="D2" s="322"/>
      <c r="E2" s="322"/>
      <c r="F2" s="322"/>
      <c r="G2" s="322"/>
      <c r="H2" s="322"/>
      <c r="I2" s="322"/>
      <c r="J2" s="322"/>
      <c r="K2" s="322"/>
      <c r="L2" s="323"/>
      <c r="M2" s="323"/>
      <c r="N2" s="323"/>
      <c r="O2" s="323"/>
      <c r="P2" s="323"/>
      <c r="Q2" s="323"/>
      <c r="R2" s="323"/>
      <c r="S2" s="323"/>
      <c r="T2" s="329"/>
      <c r="U2" s="329"/>
      <c r="V2" s="329"/>
      <c r="W2" s="329"/>
      <c r="X2" s="329"/>
      <c r="Y2" s="329"/>
      <c r="Z2" s="329"/>
      <c r="AA2" s="329"/>
      <c r="AB2" s="329"/>
      <c r="AC2" s="329"/>
      <c r="AD2" s="327"/>
      <c r="AE2" s="327"/>
      <c r="AF2" s="327"/>
      <c r="AG2" s="327"/>
      <c r="AH2" s="327"/>
      <c r="AI2" s="327"/>
      <c r="AJ2" s="327"/>
      <c r="AK2" s="327"/>
    </row>
    <row r="3" spans="1:37" s="3" customFormat="1" ht="57.25" customHeight="1" x14ac:dyDescent="0.25">
      <c r="A3" s="20" t="s">
        <v>10</v>
      </c>
      <c r="B3" s="21" t="s">
        <v>6</v>
      </c>
      <c r="C3" s="20" t="s">
        <v>21</v>
      </c>
      <c r="D3" s="20" t="s">
        <v>13</v>
      </c>
      <c r="E3" s="21" t="s">
        <v>14</v>
      </c>
      <c r="F3" s="21" t="s">
        <v>15</v>
      </c>
      <c r="G3" s="21" t="s">
        <v>16</v>
      </c>
      <c r="H3" s="21" t="s">
        <v>7</v>
      </c>
      <c r="I3" s="22" t="s">
        <v>11</v>
      </c>
      <c r="J3" s="21" t="s">
        <v>12</v>
      </c>
      <c r="K3" s="39" t="s">
        <v>104</v>
      </c>
      <c r="L3" s="39" t="s">
        <v>105</v>
      </c>
      <c r="M3" s="39" t="s">
        <v>100</v>
      </c>
      <c r="N3" s="39" t="s">
        <v>28</v>
      </c>
      <c r="O3" s="39" t="s">
        <v>101</v>
      </c>
      <c r="P3" s="39" t="s">
        <v>102</v>
      </c>
      <c r="Q3" s="39" t="s">
        <v>103</v>
      </c>
      <c r="R3" s="25" t="s">
        <v>0</v>
      </c>
      <c r="S3" s="26" t="s">
        <v>2</v>
      </c>
      <c r="T3" s="193">
        <v>45702</v>
      </c>
      <c r="U3" s="193">
        <v>45705</v>
      </c>
      <c r="V3" s="193">
        <v>45702</v>
      </c>
      <c r="W3" s="193">
        <v>45714</v>
      </c>
      <c r="X3" s="193">
        <v>45728</v>
      </c>
      <c r="Y3" s="193">
        <v>45811</v>
      </c>
      <c r="Z3" s="193">
        <v>45812</v>
      </c>
      <c r="AA3" s="193">
        <v>45813</v>
      </c>
      <c r="AB3" s="193">
        <v>45840</v>
      </c>
      <c r="AC3" s="193">
        <v>45853</v>
      </c>
      <c r="AD3" s="27" t="s">
        <v>1</v>
      </c>
      <c r="AE3" s="27" t="s">
        <v>1</v>
      </c>
      <c r="AF3" s="27" t="s">
        <v>1</v>
      </c>
      <c r="AG3" s="27" t="s">
        <v>1</v>
      </c>
      <c r="AH3" s="27" t="s">
        <v>1</v>
      </c>
      <c r="AI3" s="27" t="s">
        <v>1</v>
      </c>
      <c r="AJ3" s="27" t="s">
        <v>1</v>
      </c>
      <c r="AK3" s="27" t="s">
        <v>1</v>
      </c>
    </row>
    <row r="4" spans="1:37" ht="40" customHeight="1" x14ac:dyDescent="0.35">
      <c r="A4" s="88">
        <v>1</v>
      </c>
      <c r="B4" s="89" t="s">
        <v>111</v>
      </c>
      <c r="C4" s="166" t="s">
        <v>237</v>
      </c>
      <c r="D4" s="96" t="s">
        <v>123</v>
      </c>
      <c r="E4" s="100">
        <v>1703</v>
      </c>
      <c r="F4" s="104">
        <v>504220643</v>
      </c>
      <c r="G4" s="35" t="s">
        <v>172</v>
      </c>
      <c r="H4" s="35" t="s">
        <v>181</v>
      </c>
      <c r="I4" s="107">
        <v>7.5</v>
      </c>
      <c r="J4" s="8">
        <v>424</v>
      </c>
      <c r="K4" s="45">
        <f>IF(SUM(T4:AK4)&gt;J4+M4,J4+M4,SUM(T4:AJ4))</f>
        <v>240</v>
      </c>
      <c r="L4" s="45">
        <f>(SUM(T4:AK4))</f>
        <v>240</v>
      </c>
      <c r="M4" s="55"/>
      <c r="N4" s="54">
        <f>ROUND(IF(J4*0.25-0.5&lt;0,0,J4*0.25-0.5),0)-Q4-O4</f>
        <v>106</v>
      </c>
      <c r="O4" s="55"/>
      <c r="P4" s="55"/>
      <c r="Q4" s="55"/>
      <c r="R4" s="13">
        <f>J4+M4+O4+P4-L4</f>
        <v>184</v>
      </c>
      <c r="S4" s="14" t="str">
        <f t="shared" ref="S4:S38" si="0">IF(R4&lt;0,"ATENÇÃO","OK")</f>
        <v>OK</v>
      </c>
      <c r="T4" s="194"/>
      <c r="U4" s="194"/>
      <c r="V4" s="194"/>
      <c r="W4" s="195"/>
      <c r="X4" s="195"/>
      <c r="Y4" s="195"/>
      <c r="Z4" s="195"/>
      <c r="AA4" s="194"/>
      <c r="AB4" s="194"/>
      <c r="AC4" s="196">
        <v>240</v>
      </c>
      <c r="AD4" s="28"/>
      <c r="AE4" s="28"/>
      <c r="AF4" s="29"/>
      <c r="AG4" s="29"/>
      <c r="AH4" s="29"/>
      <c r="AI4" s="29"/>
      <c r="AJ4" s="29"/>
      <c r="AK4" s="29"/>
    </row>
    <row r="5" spans="1:37" ht="40" customHeight="1" x14ac:dyDescent="0.35">
      <c r="A5" s="90">
        <v>2</v>
      </c>
      <c r="B5" s="91" t="s">
        <v>112</v>
      </c>
      <c r="C5" s="167" t="s">
        <v>238</v>
      </c>
      <c r="D5" s="97" t="s">
        <v>124</v>
      </c>
      <c r="E5" s="101">
        <v>1703</v>
      </c>
      <c r="F5" s="105" t="s">
        <v>139</v>
      </c>
      <c r="G5" s="106" t="s">
        <v>173</v>
      </c>
      <c r="H5" s="106" t="s">
        <v>181</v>
      </c>
      <c r="I5" s="108">
        <v>16.600000000000001</v>
      </c>
      <c r="J5" s="8">
        <v>847</v>
      </c>
      <c r="K5" s="45">
        <f t="shared" ref="K5:K37" si="1">IF(SUM(T5:AK5)&gt;J5+M5,J5+M5,SUM(T5:AJ5))</f>
        <v>500</v>
      </c>
      <c r="L5" s="45">
        <f t="shared" ref="L5:L37" si="2">(SUM(T5:AK5))</f>
        <v>500</v>
      </c>
      <c r="M5" s="55"/>
      <c r="N5" s="54">
        <f t="shared" ref="N5:N37" si="3">ROUND(IF(J5*0.25-0.5&lt;0,0,J5*0.25-0.5),0)-Q5-O5</f>
        <v>211</v>
      </c>
      <c r="O5" s="55"/>
      <c r="P5" s="55"/>
      <c r="Q5" s="55"/>
      <c r="R5" s="13">
        <f t="shared" ref="R5:R37" si="4">J5+M5+O5+P5-L5</f>
        <v>347</v>
      </c>
      <c r="S5" s="14" t="str">
        <f>IF(R5&lt;0,"ATENÇÃO","OK")</f>
        <v>OK</v>
      </c>
      <c r="T5" s="194"/>
      <c r="U5" s="194"/>
      <c r="V5" s="194"/>
      <c r="W5" s="195"/>
      <c r="X5" s="204">
        <v>250</v>
      </c>
      <c r="Y5" s="195"/>
      <c r="Z5" s="195"/>
      <c r="AA5" s="194"/>
      <c r="AB5" s="196">
        <v>250</v>
      </c>
      <c r="AC5" s="194"/>
      <c r="AD5" s="28"/>
      <c r="AE5" s="28"/>
      <c r="AF5" s="29"/>
      <c r="AG5" s="29"/>
      <c r="AH5" s="29"/>
      <c r="AI5" s="29"/>
      <c r="AJ5" s="29"/>
      <c r="AK5" s="29"/>
    </row>
    <row r="6" spans="1:37" ht="40" customHeight="1" x14ac:dyDescent="0.35">
      <c r="A6" s="92">
        <v>3</v>
      </c>
      <c r="B6" s="93" t="s">
        <v>113</v>
      </c>
      <c r="C6" s="166" t="s">
        <v>239</v>
      </c>
      <c r="D6" s="96" t="s">
        <v>124</v>
      </c>
      <c r="E6" s="102">
        <v>1703</v>
      </c>
      <c r="F6" s="104" t="s">
        <v>140</v>
      </c>
      <c r="G6" s="35" t="s">
        <v>172</v>
      </c>
      <c r="H6" s="35" t="s">
        <v>181</v>
      </c>
      <c r="I6" s="107">
        <v>5.9</v>
      </c>
      <c r="J6" s="8"/>
      <c r="K6" s="45">
        <f t="shared" si="1"/>
        <v>0</v>
      </c>
      <c r="L6" s="45">
        <f t="shared" si="2"/>
        <v>0</v>
      </c>
      <c r="M6" s="55"/>
      <c r="N6" s="54">
        <f t="shared" si="3"/>
        <v>0</v>
      </c>
      <c r="O6" s="55"/>
      <c r="P6" s="55"/>
      <c r="Q6" s="55"/>
      <c r="R6" s="13">
        <f t="shared" si="4"/>
        <v>0</v>
      </c>
      <c r="S6" s="14" t="str">
        <f t="shared" si="0"/>
        <v>OK</v>
      </c>
      <c r="T6" s="194"/>
      <c r="U6" s="194"/>
      <c r="V6" s="194"/>
      <c r="W6" s="195"/>
      <c r="X6" s="195"/>
      <c r="Y6" s="195"/>
      <c r="Z6" s="195"/>
      <c r="AA6" s="194"/>
      <c r="AB6" s="194"/>
      <c r="AC6" s="194"/>
      <c r="AD6" s="28"/>
      <c r="AE6" s="28"/>
      <c r="AF6" s="29"/>
      <c r="AG6" s="29"/>
      <c r="AH6" s="29"/>
      <c r="AI6" s="29"/>
      <c r="AJ6" s="29"/>
      <c r="AK6" s="29"/>
    </row>
    <row r="7" spans="1:37" ht="40" customHeight="1" x14ac:dyDescent="0.35">
      <c r="A7" s="90">
        <v>4</v>
      </c>
      <c r="B7" s="91" t="s">
        <v>114</v>
      </c>
      <c r="C7" s="167" t="s">
        <v>240</v>
      </c>
      <c r="D7" s="97" t="s">
        <v>125</v>
      </c>
      <c r="E7" s="101">
        <v>1701</v>
      </c>
      <c r="F7" s="105" t="s">
        <v>141</v>
      </c>
      <c r="G7" s="106" t="s">
        <v>173</v>
      </c>
      <c r="H7" s="106" t="s">
        <v>181</v>
      </c>
      <c r="I7" s="108">
        <v>7.7</v>
      </c>
      <c r="J7" s="8"/>
      <c r="K7" s="45">
        <f t="shared" si="1"/>
        <v>0</v>
      </c>
      <c r="L7" s="45">
        <f t="shared" si="2"/>
        <v>0</v>
      </c>
      <c r="M7" s="55"/>
      <c r="N7" s="54">
        <f t="shared" si="3"/>
        <v>0</v>
      </c>
      <c r="O7" s="55"/>
      <c r="P7" s="55"/>
      <c r="Q7" s="55"/>
      <c r="R7" s="13">
        <f t="shared" si="4"/>
        <v>0</v>
      </c>
      <c r="S7" s="14" t="str">
        <f t="shared" si="0"/>
        <v>OK</v>
      </c>
      <c r="T7" s="194"/>
      <c r="U7" s="194"/>
      <c r="V7" s="194"/>
      <c r="W7" s="195"/>
      <c r="X7" s="195"/>
      <c r="Y7" s="195"/>
      <c r="Z7" s="195"/>
      <c r="AA7" s="194"/>
      <c r="AB7" s="194"/>
      <c r="AC7" s="194"/>
      <c r="AD7" s="28"/>
      <c r="AE7" s="28"/>
      <c r="AF7" s="29"/>
      <c r="AG7" s="29"/>
      <c r="AH7" s="29"/>
      <c r="AI7" s="29"/>
      <c r="AJ7" s="29"/>
      <c r="AK7" s="29"/>
    </row>
    <row r="8" spans="1:37" ht="40" customHeight="1" x14ac:dyDescent="0.35">
      <c r="A8" s="92">
        <v>5</v>
      </c>
      <c r="B8" s="93" t="s">
        <v>114</v>
      </c>
      <c r="C8" s="166" t="s">
        <v>241</v>
      </c>
      <c r="D8" s="96" t="s">
        <v>125</v>
      </c>
      <c r="E8" s="102">
        <v>1701</v>
      </c>
      <c r="F8" s="104" t="s">
        <v>142</v>
      </c>
      <c r="G8" s="35" t="s">
        <v>174</v>
      </c>
      <c r="H8" s="35" t="s">
        <v>181</v>
      </c>
      <c r="I8" s="107">
        <v>15.99</v>
      </c>
      <c r="J8" s="8">
        <v>26</v>
      </c>
      <c r="K8" s="45">
        <f t="shared" si="1"/>
        <v>12</v>
      </c>
      <c r="L8" s="45">
        <f t="shared" si="2"/>
        <v>12</v>
      </c>
      <c r="M8" s="55"/>
      <c r="N8" s="54">
        <f t="shared" si="3"/>
        <v>6</v>
      </c>
      <c r="O8" s="55"/>
      <c r="P8" s="55"/>
      <c r="Q8" s="55"/>
      <c r="R8" s="13">
        <f t="shared" si="4"/>
        <v>14</v>
      </c>
      <c r="S8" s="14" t="str">
        <f t="shared" si="0"/>
        <v>OK</v>
      </c>
      <c r="T8" s="196">
        <v>12</v>
      </c>
      <c r="U8" s="194"/>
      <c r="V8" s="194"/>
      <c r="W8" s="195"/>
      <c r="X8" s="195"/>
      <c r="Y8" s="195"/>
      <c r="Z8" s="195"/>
      <c r="AA8" s="194"/>
      <c r="AB8" s="194"/>
      <c r="AC8" s="194"/>
      <c r="AD8" s="28"/>
      <c r="AE8" s="28"/>
      <c r="AF8" s="29"/>
      <c r="AG8" s="29"/>
      <c r="AH8" s="29"/>
      <c r="AI8" s="29"/>
      <c r="AJ8" s="29"/>
      <c r="AK8" s="29"/>
    </row>
    <row r="9" spans="1:37" ht="40" customHeight="1" x14ac:dyDescent="0.35">
      <c r="A9" s="90">
        <v>6</v>
      </c>
      <c r="B9" s="91" t="s">
        <v>114</v>
      </c>
      <c r="C9" s="167" t="s">
        <v>242</v>
      </c>
      <c r="D9" s="97" t="s">
        <v>125</v>
      </c>
      <c r="E9" s="101">
        <v>1701</v>
      </c>
      <c r="F9" s="105" t="s">
        <v>143</v>
      </c>
      <c r="G9" s="106" t="s">
        <v>173</v>
      </c>
      <c r="H9" s="106" t="s">
        <v>181</v>
      </c>
      <c r="I9" s="108">
        <v>6.85</v>
      </c>
      <c r="J9" s="8"/>
      <c r="K9" s="45">
        <f t="shared" si="1"/>
        <v>0</v>
      </c>
      <c r="L9" s="45">
        <f t="shared" si="2"/>
        <v>0</v>
      </c>
      <c r="M9" s="55"/>
      <c r="N9" s="54">
        <f t="shared" si="3"/>
        <v>0</v>
      </c>
      <c r="O9" s="55"/>
      <c r="P9" s="55"/>
      <c r="Q9" s="55"/>
      <c r="R9" s="13">
        <f t="shared" si="4"/>
        <v>0</v>
      </c>
      <c r="S9" s="14" t="str">
        <f t="shared" si="0"/>
        <v>OK</v>
      </c>
      <c r="T9" s="194"/>
      <c r="U9" s="194"/>
      <c r="V9" s="194"/>
      <c r="W9" s="195"/>
      <c r="X9" s="195"/>
      <c r="Y9" s="195"/>
      <c r="Z9" s="195"/>
      <c r="AA9" s="194"/>
      <c r="AB9" s="194"/>
      <c r="AC9" s="194"/>
      <c r="AD9" s="28"/>
      <c r="AE9" s="28"/>
      <c r="AF9" s="29"/>
      <c r="AG9" s="29"/>
      <c r="AH9" s="29"/>
      <c r="AI9" s="29"/>
      <c r="AJ9" s="29"/>
      <c r="AK9" s="29"/>
    </row>
    <row r="10" spans="1:37" ht="40" customHeight="1" x14ac:dyDescent="0.35">
      <c r="A10" s="92">
        <v>7</v>
      </c>
      <c r="B10" s="93" t="s">
        <v>115</v>
      </c>
      <c r="C10" s="166" t="s">
        <v>243</v>
      </c>
      <c r="D10" s="96" t="s">
        <v>126</v>
      </c>
      <c r="E10" s="102">
        <v>1801</v>
      </c>
      <c r="F10" s="104" t="s">
        <v>144</v>
      </c>
      <c r="G10" s="35" t="s">
        <v>175</v>
      </c>
      <c r="H10" s="35" t="s">
        <v>181</v>
      </c>
      <c r="I10" s="107">
        <v>2.59</v>
      </c>
      <c r="J10" s="8">
        <v>470</v>
      </c>
      <c r="K10" s="45">
        <f t="shared" si="1"/>
        <v>240</v>
      </c>
      <c r="L10" s="45">
        <f t="shared" si="2"/>
        <v>240</v>
      </c>
      <c r="M10" s="55"/>
      <c r="N10" s="54">
        <f t="shared" si="3"/>
        <v>117</v>
      </c>
      <c r="O10" s="55"/>
      <c r="P10" s="55"/>
      <c r="Q10" s="55"/>
      <c r="R10" s="13">
        <f t="shared" si="4"/>
        <v>230</v>
      </c>
      <c r="S10" s="14" t="str">
        <f t="shared" si="0"/>
        <v>OK</v>
      </c>
      <c r="T10" s="194"/>
      <c r="U10" s="194"/>
      <c r="V10" s="194"/>
      <c r="W10" s="195"/>
      <c r="X10" s="195"/>
      <c r="Y10" s="195"/>
      <c r="Z10" s="195"/>
      <c r="AA10" s="196">
        <v>240</v>
      </c>
      <c r="AB10" s="194"/>
      <c r="AC10" s="194"/>
      <c r="AD10" s="28"/>
      <c r="AE10" s="28"/>
      <c r="AF10" s="29"/>
      <c r="AG10" s="29"/>
      <c r="AH10" s="29"/>
      <c r="AI10" s="29"/>
      <c r="AJ10" s="29"/>
      <c r="AK10" s="29"/>
    </row>
    <row r="11" spans="1:37" ht="40" customHeight="1" x14ac:dyDescent="0.35">
      <c r="A11" s="90">
        <v>8</v>
      </c>
      <c r="B11" s="91" t="s">
        <v>116</v>
      </c>
      <c r="C11" s="167" t="s">
        <v>244</v>
      </c>
      <c r="D11" s="97" t="s">
        <v>127</v>
      </c>
      <c r="E11" s="101">
        <v>1807</v>
      </c>
      <c r="F11" s="105" t="s">
        <v>145</v>
      </c>
      <c r="G11" s="106" t="s">
        <v>174</v>
      </c>
      <c r="H11" s="106" t="s">
        <v>181</v>
      </c>
      <c r="I11" s="108">
        <v>51.7</v>
      </c>
      <c r="J11" s="8"/>
      <c r="K11" s="45">
        <f t="shared" si="1"/>
        <v>0</v>
      </c>
      <c r="L11" s="45">
        <f t="shared" si="2"/>
        <v>0</v>
      </c>
      <c r="M11" s="55"/>
      <c r="N11" s="54">
        <f t="shared" si="3"/>
        <v>0</v>
      </c>
      <c r="O11" s="55"/>
      <c r="P11" s="55"/>
      <c r="Q11" s="55"/>
      <c r="R11" s="13">
        <f t="shared" si="4"/>
        <v>0</v>
      </c>
      <c r="S11" s="14" t="str">
        <f t="shared" si="0"/>
        <v>OK</v>
      </c>
      <c r="T11" s="194"/>
      <c r="U11" s="194"/>
      <c r="V11" s="194"/>
      <c r="W11" s="195"/>
      <c r="X11" s="195"/>
      <c r="Y11" s="195"/>
      <c r="Z11" s="194"/>
      <c r="AA11" s="194"/>
      <c r="AB11" s="194"/>
      <c r="AC11" s="194"/>
      <c r="AD11" s="28"/>
      <c r="AE11" s="28"/>
      <c r="AF11" s="29"/>
      <c r="AG11" s="29"/>
      <c r="AH11" s="29"/>
      <c r="AI11" s="29"/>
      <c r="AJ11" s="29"/>
      <c r="AK11" s="29"/>
    </row>
    <row r="12" spans="1:37" ht="40" customHeight="1" x14ac:dyDescent="0.35">
      <c r="A12" s="88">
        <v>9</v>
      </c>
      <c r="B12" s="89" t="s">
        <v>116</v>
      </c>
      <c r="C12" s="166" t="s">
        <v>245</v>
      </c>
      <c r="D12" s="96" t="s">
        <v>128</v>
      </c>
      <c r="E12" s="100">
        <v>1807</v>
      </c>
      <c r="F12" s="104" t="s">
        <v>146</v>
      </c>
      <c r="G12" s="35" t="s">
        <v>174</v>
      </c>
      <c r="H12" s="35" t="s">
        <v>181</v>
      </c>
      <c r="I12" s="107">
        <v>77</v>
      </c>
      <c r="J12" s="8"/>
      <c r="K12" s="45">
        <f t="shared" si="1"/>
        <v>0</v>
      </c>
      <c r="L12" s="45">
        <f t="shared" si="2"/>
        <v>0</v>
      </c>
      <c r="M12" s="55"/>
      <c r="N12" s="54">
        <f t="shared" si="3"/>
        <v>0</v>
      </c>
      <c r="O12" s="55"/>
      <c r="P12" s="55"/>
      <c r="Q12" s="55"/>
      <c r="R12" s="13">
        <f t="shared" si="4"/>
        <v>0</v>
      </c>
      <c r="S12" s="14" t="str">
        <f t="shared" si="0"/>
        <v>OK</v>
      </c>
      <c r="T12" s="194"/>
      <c r="U12" s="194"/>
      <c r="V12" s="194"/>
      <c r="W12" s="195"/>
      <c r="X12" s="195"/>
      <c r="Y12" s="195"/>
      <c r="Z12" s="195"/>
      <c r="AA12" s="194"/>
      <c r="AB12" s="194"/>
      <c r="AC12" s="194"/>
      <c r="AD12" s="28"/>
      <c r="AE12" s="28"/>
      <c r="AF12" s="29"/>
      <c r="AG12" s="29"/>
      <c r="AH12" s="29"/>
      <c r="AI12" s="29"/>
      <c r="AJ12" s="29"/>
      <c r="AK12" s="29"/>
    </row>
    <row r="13" spans="1:37" ht="40" customHeight="1" x14ac:dyDescent="0.35">
      <c r="A13" s="90">
        <v>10</v>
      </c>
      <c r="B13" s="91" t="s">
        <v>116</v>
      </c>
      <c r="C13" s="167" t="s">
        <v>246</v>
      </c>
      <c r="D13" s="97" t="s">
        <v>129</v>
      </c>
      <c r="E13" s="101">
        <v>1801</v>
      </c>
      <c r="F13" s="105" t="s">
        <v>147</v>
      </c>
      <c r="G13" s="106" t="s">
        <v>174</v>
      </c>
      <c r="H13" s="106" t="s">
        <v>181</v>
      </c>
      <c r="I13" s="108">
        <v>22.26</v>
      </c>
      <c r="J13" s="8">
        <v>58</v>
      </c>
      <c r="K13" s="45">
        <f t="shared" si="1"/>
        <v>30</v>
      </c>
      <c r="L13" s="45">
        <f t="shared" si="2"/>
        <v>30</v>
      </c>
      <c r="M13" s="55"/>
      <c r="N13" s="54">
        <f t="shared" si="3"/>
        <v>14</v>
      </c>
      <c r="O13" s="55"/>
      <c r="P13" s="55"/>
      <c r="Q13" s="55"/>
      <c r="R13" s="13">
        <f t="shared" si="4"/>
        <v>28</v>
      </c>
      <c r="S13" s="14" t="str">
        <f t="shared" si="0"/>
        <v>OK</v>
      </c>
      <c r="T13" s="194"/>
      <c r="U13" s="196">
        <v>30</v>
      </c>
      <c r="V13" s="194"/>
      <c r="W13" s="195"/>
      <c r="X13" s="195"/>
      <c r="Y13" s="195"/>
      <c r="Z13" s="195"/>
      <c r="AA13" s="194"/>
      <c r="AB13" s="194"/>
      <c r="AC13" s="194"/>
      <c r="AD13" s="28"/>
      <c r="AE13" s="28"/>
      <c r="AF13" s="29"/>
      <c r="AG13" s="29"/>
      <c r="AH13" s="29"/>
      <c r="AI13" s="29"/>
      <c r="AJ13" s="29"/>
      <c r="AK13" s="29"/>
    </row>
    <row r="14" spans="1:37" ht="66.75" customHeight="1" x14ac:dyDescent="0.35">
      <c r="A14" s="88">
        <v>11</v>
      </c>
      <c r="B14" s="89" t="s">
        <v>114</v>
      </c>
      <c r="C14" s="166" t="s">
        <v>247</v>
      </c>
      <c r="D14" s="96" t="s">
        <v>125</v>
      </c>
      <c r="E14" s="100">
        <v>1801</v>
      </c>
      <c r="F14" s="104" t="s">
        <v>148</v>
      </c>
      <c r="G14" s="35" t="s">
        <v>174</v>
      </c>
      <c r="H14" s="35" t="s">
        <v>181</v>
      </c>
      <c r="I14" s="107">
        <v>13.49</v>
      </c>
      <c r="J14" s="8"/>
      <c r="K14" s="45">
        <f t="shared" si="1"/>
        <v>0</v>
      </c>
      <c r="L14" s="45">
        <f t="shared" si="2"/>
        <v>0</v>
      </c>
      <c r="M14" s="55"/>
      <c r="N14" s="54">
        <f t="shared" si="3"/>
        <v>0</v>
      </c>
      <c r="O14" s="55"/>
      <c r="P14" s="55"/>
      <c r="Q14" s="55"/>
      <c r="R14" s="13">
        <f t="shared" si="4"/>
        <v>0</v>
      </c>
      <c r="S14" s="14" t="str">
        <f t="shared" si="0"/>
        <v>OK</v>
      </c>
      <c r="T14" s="194"/>
      <c r="U14" s="194"/>
      <c r="V14" s="194"/>
      <c r="W14" s="195"/>
      <c r="X14" s="198"/>
      <c r="Y14" s="195"/>
      <c r="Z14" s="195"/>
      <c r="AA14" s="194"/>
      <c r="AB14" s="194"/>
      <c r="AC14" s="194"/>
      <c r="AD14" s="28"/>
      <c r="AE14" s="28"/>
      <c r="AF14" s="29"/>
      <c r="AG14" s="29"/>
      <c r="AH14" s="29"/>
      <c r="AI14" s="29"/>
      <c r="AJ14" s="29"/>
      <c r="AK14" s="29"/>
    </row>
    <row r="15" spans="1:37" ht="40" customHeight="1" x14ac:dyDescent="0.35">
      <c r="A15" s="90">
        <v>12</v>
      </c>
      <c r="B15" s="91" t="s">
        <v>114</v>
      </c>
      <c r="C15" s="167" t="s">
        <v>248</v>
      </c>
      <c r="D15" s="97" t="s">
        <v>125</v>
      </c>
      <c r="E15" s="101">
        <v>1801</v>
      </c>
      <c r="F15" s="105" t="s">
        <v>149</v>
      </c>
      <c r="G15" s="106" t="s">
        <v>173</v>
      </c>
      <c r="H15" s="106" t="s">
        <v>181</v>
      </c>
      <c r="I15" s="108">
        <v>2.79</v>
      </c>
      <c r="J15" s="8">
        <v>482</v>
      </c>
      <c r="K15" s="45">
        <f t="shared" si="1"/>
        <v>240</v>
      </c>
      <c r="L15" s="45">
        <f t="shared" si="2"/>
        <v>240</v>
      </c>
      <c r="M15" s="55"/>
      <c r="N15" s="54">
        <f t="shared" si="3"/>
        <v>120</v>
      </c>
      <c r="O15" s="55"/>
      <c r="P15" s="55"/>
      <c r="Q15" s="55"/>
      <c r="R15" s="13">
        <f t="shared" si="4"/>
        <v>242</v>
      </c>
      <c r="S15" s="14" t="str">
        <f t="shared" si="0"/>
        <v>OK</v>
      </c>
      <c r="T15" s="194"/>
      <c r="U15" s="194"/>
      <c r="V15" s="194"/>
      <c r="W15" s="195"/>
      <c r="X15" s="198"/>
      <c r="Y15" s="195"/>
      <c r="Z15" s="196">
        <v>240</v>
      </c>
      <c r="AA15" s="194"/>
      <c r="AB15" s="194"/>
      <c r="AC15" s="194"/>
      <c r="AD15" s="28"/>
      <c r="AE15" s="28"/>
      <c r="AF15" s="29"/>
      <c r="AG15" s="29"/>
      <c r="AH15" s="29"/>
      <c r="AI15" s="29"/>
      <c r="AJ15" s="29"/>
      <c r="AK15" s="29"/>
    </row>
    <row r="16" spans="1:37" ht="40" customHeight="1" x14ac:dyDescent="0.35">
      <c r="A16" s="88">
        <v>13</v>
      </c>
      <c r="B16" s="89" t="s">
        <v>114</v>
      </c>
      <c r="C16" s="166" t="s">
        <v>249</v>
      </c>
      <c r="D16" s="96" t="s">
        <v>125</v>
      </c>
      <c r="E16" s="100">
        <v>1801</v>
      </c>
      <c r="F16" s="104" t="s">
        <v>150</v>
      </c>
      <c r="G16" s="35" t="s">
        <v>173</v>
      </c>
      <c r="H16" s="35" t="s">
        <v>181</v>
      </c>
      <c r="I16" s="107">
        <v>2.98</v>
      </c>
      <c r="J16" s="8">
        <v>389</v>
      </c>
      <c r="K16" s="45">
        <f t="shared" si="1"/>
        <v>0</v>
      </c>
      <c r="L16" s="45">
        <f t="shared" si="2"/>
        <v>0</v>
      </c>
      <c r="M16" s="55"/>
      <c r="N16" s="54">
        <f t="shared" si="3"/>
        <v>97</v>
      </c>
      <c r="O16" s="55"/>
      <c r="P16" s="55"/>
      <c r="Q16" s="55"/>
      <c r="R16" s="13">
        <f t="shared" si="4"/>
        <v>389</v>
      </c>
      <c r="S16" s="14" t="str">
        <f t="shared" si="0"/>
        <v>OK</v>
      </c>
      <c r="T16" s="194"/>
      <c r="U16" s="194"/>
      <c r="V16" s="194"/>
      <c r="W16" s="195"/>
      <c r="X16" s="198"/>
      <c r="Y16" s="195"/>
      <c r="Z16" s="194"/>
      <c r="AA16" s="194"/>
      <c r="AB16" s="194"/>
      <c r="AC16" s="194"/>
      <c r="AD16" s="28"/>
      <c r="AE16" s="28"/>
      <c r="AF16" s="29"/>
      <c r="AG16" s="29"/>
      <c r="AH16" s="29"/>
      <c r="AI16" s="29"/>
      <c r="AJ16" s="29"/>
      <c r="AK16" s="29"/>
    </row>
    <row r="17" spans="1:37" ht="40" customHeight="1" x14ac:dyDescent="0.35">
      <c r="A17" s="90">
        <v>14</v>
      </c>
      <c r="B17" s="91" t="s">
        <v>116</v>
      </c>
      <c r="C17" s="167" t="s">
        <v>250</v>
      </c>
      <c r="D17" s="97" t="s">
        <v>130</v>
      </c>
      <c r="E17" s="101">
        <v>1801</v>
      </c>
      <c r="F17" s="105" t="s">
        <v>151</v>
      </c>
      <c r="G17" s="106" t="s">
        <v>176</v>
      </c>
      <c r="H17" s="106" t="s">
        <v>181</v>
      </c>
      <c r="I17" s="108">
        <v>2.2000000000000002</v>
      </c>
      <c r="J17" s="8">
        <v>427</v>
      </c>
      <c r="K17" s="45">
        <f t="shared" si="1"/>
        <v>240</v>
      </c>
      <c r="L17" s="45">
        <f t="shared" si="2"/>
        <v>240</v>
      </c>
      <c r="M17" s="55"/>
      <c r="N17" s="54">
        <f t="shared" si="3"/>
        <v>106</v>
      </c>
      <c r="O17" s="55"/>
      <c r="P17" s="55"/>
      <c r="Q17" s="55"/>
      <c r="R17" s="13">
        <f t="shared" si="4"/>
        <v>187</v>
      </c>
      <c r="S17" s="14" t="str">
        <f t="shared" si="0"/>
        <v>OK</v>
      </c>
      <c r="T17" s="194"/>
      <c r="U17" s="194"/>
      <c r="V17" s="194"/>
      <c r="W17" s="195"/>
      <c r="X17" s="198"/>
      <c r="Y17" s="204">
        <v>240</v>
      </c>
      <c r="Z17" s="194"/>
      <c r="AA17" s="194"/>
      <c r="AB17" s="194"/>
      <c r="AC17" s="194"/>
      <c r="AD17" s="28"/>
      <c r="AE17" s="28"/>
      <c r="AF17" s="29"/>
      <c r="AG17" s="29"/>
      <c r="AH17" s="29"/>
      <c r="AI17" s="29"/>
      <c r="AJ17" s="29"/>
      <c r="AK17" s="29"/>
    </row>
    <row r="18" spans="1:37" ht="40" customHeight="1" x14ac:dyDescent="0.35">
      <c r="A18" s="88">
        <v>15</v>
      </c>
      <c r="B18" s="89" t="s">
        <v>114</v>
      </c>
      <c r="C18" s="166" t="s">
        <v>251</v>
      </c>
      <c r="D18" s="96" t="s">
        <v>125</v>
      </c>
      <c r="E18" s="100">
        <v>1801</v>
      </c>
      <c r="F18" s="104" t="s">
        <v>152</v>
      </c>
      <c r="G18" s="35" t="s">
        <v>176</v>
      </c>
      <c r="H18" s="35" t="s">
        <v>181</v>
      </c>
      <c r="I18" s="107">
        <v>3.99</v>
      </c>
      <c r="J18" s="8">
        <v>48</v>
      </c>
      <c r="K18" s="45">
        <f t="shared" si="1"/>
        <v>48</v>
      </c>
      <c r="L18" s="45">
        <f t="shared" si="2"/>
        <v>48</v>
      </c>
      <c r="M18" s="55"/>
      <c r="N18" s="54">
        <f t="shared" si="3"/>
        <v>12</v>
      </c>
      <c r="O18" s="55"/>
      <c r="P18" s="55"/>
      <c r="Q18" s="55"/>
      <c r="R18" s="13">
        <f t="shared" si="4"/>
        <v>0</v>
      </c>
      <c r="S18" s="14" t="str">
        <f t="shared" si="0"/>
        <v>OK</v>
      </c>
      <c r="T18" s="194"/>
      <c r="U18" s="194"/>
      <c r="V18" s="194"/>
      <c r="W18" s="195"/>
      <c r="X18" s="198"/>
      <c r="Y18" s="195"/>
      <c r="Z18" s="196">
        <v>48</v>
      </c>
      <c r="AA18" s="194"/>
      <c r="AB18" s="194"/>
      <c r="AC18" s="194"/>
      <c r="AD18" s="28"/>
      <c r="AE18" s="28"/>
      <c r="AF18" s="29"/>
      <c r="AG18" s="29"/>
      <c r="AH18" s="29"/>
      <c r="AI18" s="29"/>
      <c r="AJ18" s="29"/>
      <c r="AK18" s="29"/>
    </row>
    <row r="19" spans="1:37" ht="40" customHeight="1" x14ac:dyDescent="0.35">
      <c r="A19" s="90">
        <v>16</v>
      </c>
      <c r="B19" s="91" t="s">
        <v>114</v>
      </c>
      <c r="C19" s="167" t="s">
        <v>252</v>
      </c>
      <c r="D19" s="97" t="s">
        <v>125</v>
      </c>
      <c r="E19" s="101">
        <v>1801</v>
      </c>
      <c r="F19" s="105" t="s">
        <v>153</v>
      </c>
      <c r="G19" s="106" t="s">
        <v>176</v>
      </c>
      <c r="H19" s="106" t="s">
        <v>181</v>
      </c>
      <c r="I19" s="108">
        <v>3.6</v>
      </c>
      <c r="J19" s="8">
        <v>67</v>
      </c>
      <c r="K19" s="45">
        <f t="shared" si="1"/>
        <v>48</v>
      </c>
      <c r="L19" s="45">
        <f t="shared" si="2"/>
        <v>48</v>
      </c>
      <c r="M19" s="55"/>
      <c r="N19" s="54">
        <f t="shared" si="3"/>
        <v>16</v>
      </c>
      <c r="O19" s="55"/>
      <c r="P19" s="55"/>
      <c r="Q19" s="55"/>
      <c r="R19" s="13">
        <f t="shared" si="4"/>
        <v>19</v>
      </c>
      <c r="S19" s="14" t="str">
        <f t="shared" si="0"/>
        <v>OK</v>
      </c>
      <c r="T19" s="194"/>
      <c r="U19" s="194"/>
      <c r="V19" s="194"/>
      <c r="W19" s="195"/>
      <c r="X19" s="198"/>
      <c r="Y19" s="195"/>
      <c r="Z19" s="196">
        <v>48</v>
      </c>
      <c r="AA19" s="194"/>
      <c r="AB19" s="194"/>
      <c r="AC19" s="194"/>
      <c r="AD19" s="28"/>
      <c r="AE19" s="28"/>
      <c r="AF19" s="29"/>
      <c r="AG19" s="29"/>
      <c r="AH19" s="29"/>
      <c r="AI19" s="29"/>
      <c r="AJ19" s="29"/>
      <c r="AK19" s="29"/>
    </row>
    <row r="20" spans="1:37" ht="40" customHeight="1" x14ac:dyDescent="0.35">
      <c r="A20" s="88">
        <v>17</v>
      </c>
      <c r="B20" s="89" t="s">
        <v>114</v>
      </c>
      <c r="C20" s="166" t="s">
        <v>253</v>
      </c>
      <c r="D20" s="96" t="s">
        <v>131</v>
      </c>
      <c r="E20" s="100">
        <v>1801</v>
      </c>
      <c r="F20" s="104" t="s">
        <v>154</v>
      </c>
      <c r="G20" s="35" t="s">
        <v>173</v>
      </c>
      <c r="H20" s="35" t="s">
        <v>181</v>
      </c>
      <c r="I20" s="107">
        <v>8.5299999999999994</v>
      </c>
      <c r="J20" s="8"/>
      <c r="K20" s="45">
        <f t="shared" si="1"/>
        <v>0</v>
      </c>
      <c r="L20" s="45">
        <f t="shared" si="2"/>
        <v>0</v>
      </c>
      <c r="M20" s="55"/>
      <c r="N20" s="54">
        <f t="shared" si="3"/>
        <v>0</v>
      </c>
      <c r="O20" s="55"/>
      <c r="P20" s="55"/>
      <c r="Q20" s="55"/>
      <c r="R20" s="13">
        <f t="shared" si="4"/>
        <v>0</v>
      </c>
      <c r="S20" s="14" t="str">
        <f t="shared" si="0"/>
        <v>OK</v>
      </c>
      <c r="T20" s="194"/>
      <c r="U20" s="194"/>
      <c r="V20" s="194"/>
      <c r="W20" s="195"/>
      <c r="X20" s="198"/>
      <c r="Y20" s="195"/>
      <c r="Z20" s="194"/>
      <c r="AA20" s="194"/>
      <c r="AB20" s="194"/>
      <c r="AC20" s="194"/>
      <c r="AD20" s="28"/>
      <c r="AE20" s="28"/>
      <c r="AF20" s="29"/>
      <c r="AG20" s="29"/>
      <c r="AH20" s="29"/>
      <c r="AI20" s="29"/>
      <c r="AJ20" s="29"/>
      <c r="AK20" s="29"/>
    </row>
    <row r="21" spans="1:37" ht="40" customHeight="1" x14ac:dyDescent="0.35">
      <c r="A21" s="90">
        <v>18</v>
      </c>
      <c r="B21" s="91" t="s">
        <v>117</v>
      </c>
      <c r="C21" s="167" t="s">
        <v>254</v>
      </c>
      <c r="D21" s="97" t="s">
        <v>130</v>
      </c>
      <c r="E21" s="101">
        <v>1801</v>
      </c>
      <c r="F21" s="105" t="s">
        <v>155</v>
      </c>
      <c r="G21" s="106" t="s">
        <v>173</v>
      </c>
      <c r="H21" s="106" t="s">
        <v>181</v>
      </c>
      <c r="I21" s="108">
        <v>1.69</v>
      </c>
      <c r="J21" s="8">
        <v>89</v>
      </c>
      <c r="K21" s="45">
        <f t="shared" si="1"/>
        <v>40</v>
      </c>
      <c r="L21" s="45">
        <f t="shared" si="2"/>
        <v>40</v>
      </c>
      <c r="M21" s="55"/>
      <c r="N21" s="54">
        <f t="shared" si="3"/>
        <v>22</v>
      </c>
      <c r="O21" s="55"/>
      <c r="P21" s="55"/>
      <c r="Q21" s="55"/>
      <c r="R21" s="13">
        <f t="shared" si="4"/>
        <v>49</v>
      </c>
      <c r="S21" s="14" t="str">
        <f t="shared" si="0"/>
        <v>OK</v>
      </c>
      <c r="T21" s="196">
        <v>40</v>
      </c>
      <c r="U21" s="194"/>
      <c r="V21" s="194"/>
      <c r="W21" s="195"/>
      <c r="X21" s="198"/>
      <c r="Y21" s="195"/>
      <c r="Z21" s="194"/>
      <c r="AA21" s="194"/>
      <c r="AB21" s="194"/>
      <c r="AC21" s="194"/>
      <c r="AD21" s="28"/>
      <c r="AE21" s="28"/>
      <c r="AF21" s="29"/>
      <c r="AG21" s="29"/>
      <c r="AH21" s="29"/>
      <c r="AI21" s="29"/>
      <c r="AJ21" s="29"/>
      <c r="AK21" s="29"/>
    </row>
    <row r="22" spans="1:37" ht="40" customHeight="1" x14ac:dyDescent="0.35">
      <c r="A22" s="88">
        <v>19</v>
      </c>
      <c r="B22" s="89" t="s">
        <v>118</v>
      </c>
      <c r="C22" s="166" t="s">
        <v>255</v>
      </c>
      <c r="D22" s="96" t="s">
        <v>132</v>
      </c>
      <c r="E22" s="100">
        <v>1808</v>
      </c>
      <c r="F22" s="104" t="s">
        <v>156</v>
      </c>
      <c r="G22" s="35" t="s">
        <v>173</v>
      </c>
      <c r="H22" s="35" t="s">
        <v>181</v>
      </c>
      <c r="I22" s="107">
        <v>4</v>
      </c>
      <c r="J22" s="8">
        <v>98</v>
      </c>
      <c r="K22" s="45">
        <f t="shared" si="1"/>
        <v>48</v>
      </c>
      <c r="L22" s="45">
        <f t="shared" si="2"/>
        <v>48</v>
      </c>
      <c r="M22" s="55"/>
      <c r="N22" s="54">
        <f t="shared" si="3"/>
        <v>24</v>
      </c>
      <c r="O22" s="55"/>
      <c r="P22" s="55"/>
      <c r="Q22" s="55"/>
      <c r="R22" s="13">
        <f t="shared" si="4"/>
        <v>50</v>
      </c>
      <c r="S22" s="14" t="str">
        <f t="shared" si="0"/>
        <v>OK</v>
      </c>
      <c r="T22" s="194"/>
      <c r="U22" s="194"/>
      <c r="V22" s="194"/>
      <c r="W22" s="195"/>
      <c r="X22" s="198"/>
      <c r="Y22" s="195"/>
      <c r="Z22" s="194"/>
      <c r="AA22" s="196">
        <v>48</v>
      </c>
      <c r="AB22" s="194"/>
      <c r="AC22" s="194"/>
      <c r="AD22" s="28"/>
      <c r="AE22" s="28"/>
      <c r="AF22" s="29"/>
      <c r="AG22" s="29"/>
      <c r="AH22" s="29"/>
      <c r="AI22" s="29"/>
      <c r="AJ22" s="29"/>
      <c r="AK22" s="29"/>
    </row>
    <row r="23" spans="1:37" ht="40" customHeight="1" x14ac:dyDescent="0.35">
      <c r="A23" s="90">
        <v>20</v>
      </c>
      <c r="B23" s="91" t="s">
        <v>114</v>
      </c>
      <c r="C23" s="167" t="s">
        <v>256</v>
      </c>
      <c r="D23" s="97" t="s">
        <v>125</v>
      </c>
      <c r="E23" s="101">
        <v>1801</v>
      </c>
      <c r="F23" s="105" t="s">
        <v>157</v>
      </c>
      <c r="G23" s="106" t="s">
        <v>176</v>
      </c>
      <c r="H23" s="106" t="s">
        <v>181</v>
      </c>
      <c r="I23" s="108">
        <v>3.49</v>
      </c>
      <c r="J23" s="8">
        <v>374</v>
      </c>
      <c r="K23" s="45">
        <f t="shared" si="1"/>
        <v>360</v>
      </c>
      <c r="L23" s="45">
        <f t="shared" si="2"/>
        <v>360</v>
      </c>
      <c r="M23" s="55"/>
      <c r="N23" s="54">
        <f t="shared" si="3"/>
        <v>93</v>
      </c>
      <c r="O23" s="55"/>
      <c r="P23" s="55"/>
      <c r="Q23" s="55"/>
      <c r="R23" s="13">
        <f t="shared" si="4"/>
        <v>14</v>
      </c>
      <c r="S23" s="14" t="str">
        <f t="shared" si="0"/>
        <v>OK</v>
      </c>
      <c r="T23" s="196">
        <v>144</v>
      </c>
      <c r="U23" s="194"/>
      <c r="V23" s="194"/>
      <c r="W23" s="195"/>
      <c r="X23" s="198"/>
      <c r="Y23" s="195"/>
      <c r="Z23" s="196">
        <v>216</v>
      </c>
      <c r="AA23" s="194"/>
      <c r="AB23" s="194"/>
      <c r="AC23" s="194"/>
      <c r="AD23" s="28"/>
      <c r="AE23" s="28"/>
      <c r="AF23" s="29"/>
      <c r="AG23" s="29"/>
      <c r="AH23" s="29"/>
      <c r="AI23" s="29"/>
      <c r="AJ23" s="29"/>
      <c r="AK23" s="29"/>
    </row>
    <row r="24" spans="1:37" ht="40" customHeight="1" x14ac:dyDescent="0.35">
      <c r="A24" s="88">
        <v>21</v>
      </c>
      <c r="B24" s="89" t="s">
        <v>119</v>
      </c>
      <c r="C24" s="166" t="s">
        <v>257</v>
      </c>
      <c r="D24" s="96" t="s">
        <v>133</v>
      </c>
      <c r="E24" s="100">
        <v>2502</v>
      </c>
      <c r="F24" s="104" t="s">
        <v>158</v>
      </c>
      <c r="G24" s="35" t="s">
        <v>177</v>
      </c>
      <c r="H24" s="35" t="s">
        <v>181</v>
      </c>
      <c r="I24" s="107">
        <v>48.9</v>
      </c>
      <c r="J24" s="8">
        <v>41</v>
      </c>
      <c r="K24" s="45">
        <f t="shared" si="1"/>
        <v>20</v>
      </c>
      <c r="L24" s="45">
        <f t="shared" si="2"/>
        <v>20</v>
      </c>
      <c r="M24" s="55"/>
      <c r="N24" s="54">
        <f t="shared" si="3"/>
        <v>10</v>
      </c>
      <c r="O24" s="55"/>
      <c r="P24" s="55"/>
      <c r="Q24" s="55"/>
      <c r="R24" s="13">
        <f t="shared" si="4"/>
        <v>21</v>
      </c>
      <c r="S24" s="14" t="str">
        <f t="shared" si="0"/>
        <v>OK</v>
      </c>
      <c r="T24" s="194"/>
      <c r="U24" s="194"/>
      <c r="V24" s="196">
        <v>20</v>
      </c>
      <c r="W24" s="195"/>
      <c r="X24" s="198"/>
      <c r="Y24" s="195"/>
      <c r="Z24" s="195"/>
      <c r="AA24" s="194"/>
      <c r="AB24" s="194"/>
      <c r="AC24" s="194"/>
      <c r="AD24" s="28"/>
      <c r="AE24" s="28"/>
      <c r="AF24" s="29"/>
      <c r="AG24" s="29"/>
      <c r="AH24" s="29"/>
      <c r="AI24" s="29"/>
      <c r="AJ24" s="29"/>
      <c r="AK24" s="29"/>
    </row>
    <row r="25" spans="1:37" ht="40" customHeight="1" x14ac:dyDescent="0.35">
      <c r="A25" s="90">
        <v>22</v>
      </c>
      <c r="B25" s="91" t="s">
        <v>116</v>
      </c>
      <c r="C25" s="167" t="s">
        <v>258</v>
      </c>
      <c r="D25" s="97" t="s">
        <v>133</v>
      </c>
      <c r="E25" s="101">
        <v>2502</v>
      </c>
      <c r="F25" s="105" t="s">
        <v>159</v>
      </c>
      <c r="G25" s="106" t="s">
        <v>173</v>
      </c>
      <c r="H25" s="106" t="s">
        <v>181</v>
      </c>
      <c r="I25" s="108">
        <v>21.89</v>
      </c>
      <c r="J25" s="8">
        <v>48</v>
      </c>
      <c r="K25" s="45">
        <f t="shared" si="1"/>
        <v>0</v>
      </c>
      <c r="L25" s="45">
        <f t="shared" si="2"/>
        <v>0</v>
      </c>
      <c r="M25" s="55"/>
      <c r="N25" s="54">
        <f t="shared" si="3"/>
        <v>12</v>
      </c>
      <c r="O25" s="55"/>
      <c r="P25" s="55"/>
      <c r="Q25" s="55"/>
      <c r="R25" s="13">
        <f t="shared" si="4"/>
        <v>48</v>
      </c>
      <c r="S25" s="14" t="str">
        <f t="shared" si="0"/>
        <v>OK</v>
      </c>
      <c r="T25" s="194"/>
      <c r="U25" s="194"/>
      <c r="V25" s="194"/>
      <c r="W25" s="195"/>
      <c r="X25" s="198"/>
      <c r="Y25" s="195"/>
      <c r="Z25" s="195"/>
      <c r="AA25" s="194"/>
      <c r="AB25" s="194"/>
      <c r="AC25" s="194"/>
      <c r="AD25" s="28"/>
      <c r="AE25" s="28"/>
      <c r="AF25" s="29"/>
      <c r="AG25" s="29"/>
      <c r="AH25" s="29"/>
      <c r="AI25" s="29"/>
      <c r="AJ25" s="29"/>
      <c r="AK25" s="29"/>
    </row>
    <row r="26" spans="1:37" ht="40" customHeight="1" x14ac:dyDescent="0.35">
      <c r="A26" s="88">
        <v>23</v>
      </c>
      <c r="B26" s="89" t="s">
        <v>119</v>
      </c>
      <c r="C26" s="166" t="s">
        <v>259</v>
      </c>
      <c r="D26" s="96" t="s">
        <v>133</v>
      </c>
      <c r="E26" s="100">
        <v>2502</v>
      </c>
      <c r="F26" s="104" t="s">
        <v>160</v>
      </c>
      <c r="G26" s="35" t="s">
        <v>178</v>
      </c>
      <c r="H26" s="35" t="s">
        <v>181</v>
      </c>
      <c r="I26" s="107">
        <v>103.99</v>
      </c>
      <c r="J26" s="8"/>
      <c r="K26" s="45">
        <f t="shared" si="1"/>
        <v>0</v>
      </c>
      <c r="L26" s="45">
        <f t="shared" si="2"/>
        <v>0</v>
      </c>
      <c r="M26" s="55"/>
      <c r="N26" s="54">
        <f t="shared" si="3"/>
        <v>0</v>
      </c>
      <c r="O26" s="55"/>
      <c r="P26" s="55"/>
      <c r="Q26" s="55"/>
      <c r="R26" s="13">
        <f t="shared" si="4"/>
        <v>0</v>
      </c>
      <c r="S26" s="14" t="str">
        <f t="shared" si="0"/>
        <v>OK</v>
      </c>
      <c r="T26" s="194"/>
      <c r="U26" s="194"/>
      <c r="V26" s="194"/>
      <c r="W26" s="195"/>
      <c r="X26" s="198"/>
      <c r="Y26" s="195"/>
      <c r="Z26" s="195"/>
      <c r="AA26" s="194"/>
      <c r="AB26" s="194"/>
      <c r="AC26" s="194"/>
      <c r="AD26" s="28"/>
      <c r="AE26" s="28"/>
      <c r="AF26" s="29"/>
      <c r="AG26" s="29"/>
      <c r="AH26" s="29"/>
      <c r="AI26" s="29"/>
      <c r="AJ26" s="29"/>
      <c r="AK26" s="29"/>
    </row>
    <row r="27" spans="1:37" ht="57.25" customHeight="1" x14ac:dyDescent="0.35">
      <c r="A27" s="90">
        <v>24</v>
      </c>
      <c r="B27" s="91" t="s">
        <v>119</v>
      </c>
      <c r="C27" s="167" t="s">
        <v>260</v>
      </c>
      <c r="D27" s="97" t="s">
        <v>133</v>
      </c>
      <c r="E27" s="101">
        <v>2502</v>
      </c>
      <c r="F27" s="105" t="s">
        <v>161</v>
      </c>
      <c r="G27" s="106" t="s">
        <v>173</v>
      </c>
      <c r="H27" s="106" t="s">
        <v>181</v>
      </c>
      <c r="I27" s="108">
        <v>9.09</v>
      </c>
      <c r="J27" s="8">
        <v>43</v>
      </c>
      <c r="K27" s="45">
        <f t="shared" si="1"/>
        <v>0</v>
      </c>
      <c r="L27" s="45">
        <f t="shared" si="2"/>
        <v>0</v>
      </c>
      <c r="M27" s="55"/>
      <c r="N27" s="54">
        <f t="shared" si="3"/>
        <v>10</v>
      </c>
      <c r="O27" s="55"/>
      <c r="P27" s="55"/>
      <c r="Q27" s="55"/>
      <c r="R27" s="13">
        <f t="shared" si="4"/>
        <v>43</v>
      </c>
      <c r="S27" s="14" t="str">
        <f t="shared" si="0"/>
        <v>OK</v>
      </c>
      <c r="T27" s="194"/>
      <c r="U27" s="194"/>
      <c r="V27" s="194"/>
      <c r="W27" s="198"/>
      <c r="X27" s="195"/>
      <c r="Y27" s="195"/>
      <c r="Z27" s="195"/>
      <c r="AA27" s="194"/>
      <c r="AB27" s="194"/>
      <c r="AC27" s="194"/>
      <c r="AD27" s="28"/>
      <c r="AE27" s="28"/>
      <c r="AF27" s="29"/>
      <c r="AG27" s="29"/>
      <c r="AH27" s="29"/>
      <c r="AI27" s="29"/>
      <c r="AJ27" s="29"/>
      <c r="AK27" s="29"/>
    </row>
    <row r="28" spans="1:37" ht="57.25" customHeight="1" x14ac:dyDescent="0.35">
      <c r="A28" s="88">
        <v>25</v>
      </c>
      <c r="B28" s="89" t="s">
        <v>119</v>
      </c>
      <c r="C28" s="166" t="s">
        <v>261</v>
      </c>
      <c r="D28" s="96" t="s">
        <v>133</v>
      </c>
      <c r="E28" s="100">
        <v>2502</v>
      </c>
      <c r="F28" s="104" t="s">
        <v>162</v>
      </c>
      <c r="G28" s="35" t="s">
        <v>177</v>
      </c>
      <c r="H28" s="35" t="s">
        <v>181</v>
      </c>
      <c r="I28" s="107">
        <v>17</v>
      </c>
      <c r="J28" s="8">
        <v>43</v>
      </c>
      <c r="K28" s="45">
        <f t="shared" si="1"/>
        <v>0</v>
      </c>
      <c r="L28" s="45">
        <f t="shared" si="2"/>
        <v>0</v>
      </c>
      <c r="M28" s="55"/>
      <c r="N28" s="54">
        <f t="shared" si="3"/>
        <v>10</v>
      </c>
      <c r="O28" s="55"/>
      <c r="P28" s="55"/>
      <c r="Q28" s="55"/>
      <c r="R28" s="13">
        <f t="shared" si="4"/>
        <v>43</v>
      </c>
      <c r="S28" s="14" t="str">
        <f t="shared" si="0"/>
        <v>OK</v>
      </c>
      <c r="T28" s="194"/>
      <c r="U28" s="194"/>
      <c r="V28" s="194"/>
      <c r="W28" s="198"/>
      <c r="X28" s="195"/>
      <c r="Y28" s="195"/>
      <c r="Z28" s="195"/>
      <c r="AA28" s="194"/>
      <c r="AB28" s="194"/>
      <c r="AC28" s="194"/>
      <c r="AD28" s="28"/>
      <c r="AE28" s="28"/>
      <c r="AF28" s="29"/>
      <c r="AG28" s="29"/>
      <c r="AH28" s="29"/>
      <c r="AI28" s="29"/>
      <c r="AJ28" s="29"/>
      <c r="AK28" s="29"/>
    </row>
    <row r="29" spans="1:37" ht="57.25" customHeight="1" x14ac:dyDescent="0.35">
      <c r="A29" s="90">
        <v>26</v>
      </c>
      <c r="B29" s="91" t="s">
        <v>116</v>
      </c>
      <c r="C29" s="167" t="s">
        <v>262</v>
      </c>
      <c r="D29" s="97" t="s">
        <v>128</v>
      </c>
      <c r="E29" s="101">
        <v>6201</v>
      </c>
      <c r="F29" s="105" t="s">
        <v>163</v>
      </c>
      <c r="G29" s="106" t="s">
        <v>174</v>
      </c>
      <c r="H29" s="106" t="s">
        <v>182</v>
      </c>
      <c r="I29" s="108">
        <v>64.5</v>
      </c>
      <c r="J29" s="8">
        <v>19</v>
      </c>
      <c r="K29" s="45">
        <f t="shared" si="1"/>
        <v>0</v>
      </c>
      <c r="L29" s="45">
        <f t="shared" si="2"/>
        <v>0</v>
      </c>
      <c r="M29" s="55"/>
      <c r="N29" s="54">
        <f t="shared" si="3"/>
        <v>4</v>
      </c>
      <c r="O29" s="55"/>
      <c r="P29" s="55"/>
      <c r="Q29" s="55"/>
      <c r="R29" s="13">
        <f t="shared" si="4"/>
        <v>19</v>
      </c>
      <c r="S29" s="14" t="str">
        <f t="shared" si="0"/>
        <v>OK</v>
      </c>
      <c r="T29" s="194"/>
      <c r="U29" s="194"/>
      <c r="V29" s="194"/>
      <c r="W29" s="198"/>
      <c r="X29" s="195"/>
      <c r="Y29" s="195"/>
      <c r="Z29" s="195"/>
      <c r="AA29" s="194"/>
      <c r="AB29" s="194"/>
      <c r="AC29" s="194"/>
      <c r="AD29" s="28"/>
      <c r="AE29" s="28"/>
      <c r="AF29" s="29"/>
      <c r="AG29" s="29"/>
      <c r="AH29" s="29"/>
      <c r="AI29" s="29"/>
      <c r="AJ29" s="29"/>
      <c r="AK29" s="29"/>
    </row>
    <row r="30" spans="1:37" ht="69" customHeight="1" x14ac:dyDescent="0.35">
      <c r="A30" s="88">
        <v>27</v>
      </c>
      <c r="B30" s="89" t="s">
        <v>116</v>
      </c>
      <c r="C30" s="166" t="s">
        <v>263</v>
      </c>
      <c r="D30" s="96" t="s">
        <v>134</v>
      </c>
      <c r="E30" s="100">
        <v>6202</v>
      </c>
      <c r="F30" s="104" t="s">
        <v>164</v>
      </c>
      <c r="G30" s="35" t="s">
        <v>175</v>
      </c>
      <c r="H30" s="35" t="s">
        <v>181</v>
      </c>
      <c r="I30" s="107">
        <v>4.99</v>
      </c>
      <c r="J30" s="8">
        <v>425</v>
      </c>
      <c r="K30" s="45">
        <f t="shared" si="1"/>
        <v>240</v>
      </c>
      <c r="L30" s="45">
        <f t="shared" si="2"/>
        <v>240</v>
      </c>
      <c r="M30" s="55"/>
      <c r="N30" s="54">
        <f t="shared" si="3"/>
        <v>106</v>
      </c>
      <c r="O30" s="55"/>
      <c r="P30" s="55"/>
      <c r="Q30" s="55"/>
      <c r="R30" s="13">
        <f t="shared" si="4"/>
        <v>185</v>
      </c>
      <c r="S30" s="14" t="str">
        <f t="shared" si="0"/>
        <v>OK</v>
      </c>
      <c r="T30" s="194"/>
      <c r="U30" s="194"/>
      <c r="V30" s="194"/>
      <c r="W30" s="195"/>
      <c r="X30" s="195"/>
      <c r="Y30" s="196">
        <v>240</v>
      </c>
      <c r="Z30" s="195"/>
      <c r="AA30" s="194"/>
      <c r="AB30" s="194"/>
      <c r="AC30" s="194"/>
      <c r="AD30" s="28"/>
      <c r="AE30" s="28"/>
      <c r="AF30" s="29"/>
      <c r="AG30" s="29"/>
      <c r="AH30" s="29"/>
      <c r="AI30" s="29"/>
      <c r="AJ30" s="29"/>
      <c r="AK30" s="29"/>
    </row>
    <row r="31" spans="1:37" ht="40" customHeight="1" x14ac:dyDescent="0.35">
      <c r="A31" s="90">
        <v>28</v>
      </c>
      <c r="B31" s="91" t="s">
        <v>118</v>
      </c>
      <c r="C31" s="167" t="s">
        <v>264</v>
      </c>
      <c r="D31" s="97" t="s">
        <v>135</v>
      </c>
      <c r="E31" s="101">
        <v>6202</v>
      </c>
      <c r="F31" s="105" t="s">
        <v>165</v>
      </c>
      <c r="G31" s="106" t="s">
        <v>174</v>
      </c>
      <c r="H31" s="106" t="s">
        <v>181</v>
      </c>
      <c r="I31" s="108">
        <v>40</v>
      </c>
      <c r="J31" s="8">
        <v>2</v>
      </c>
      <c r="K31" s="45">
        <f t="shared" si="1"/>
        <v>0</v>
      </c>
      <c r="L31" s="45">
        <f t="shared" si="2"/>
        <v>0</v>
      </c>
      <c r="M31" s="55"/>
      <c r="N31" s="54">
        <f t="shared" si="3"/>
        <v>0</v>
      </c>
      <c r="O31" s="55"/>
      <c r="P31" s="55"/>
      <c r="Q31" s="55"/>
      <c r="R31" s="13">
        <f t="shared" si="4"/>
        <v>2</v>
      </c>
      <c r="S31" s="14" t="str">
        <f t="shared" si="0"/>
        <v>OK</v>
      </c>
      <c r="T31" s="194"/>
      <c r="U31" s="194"/>
      <c r="V31" s="194"/>
      <c r="W31" s="195"/>
      <c r="X31" s="195"/>
      <c r="Y31" s="195"/>
      <c r="Z31" s="195"/>
      <c r="AA31" s="194"/>
      <c r="AB31" s="194"/>
      <c r="AC31" s="194"/>
      <c r="AD31" s="28"/>
      <c r="AE31" s="28"/>
      <c r="AF31" s="29"/>
      <c r="AG31" s="29"/>
      <c r="AH31" s="29"/>
      <c r="AI31" s="29"/>
      <c r="AJ31" s="29"/>
      <c r="AK31" s="29"/>
    </row>
    <row r="32" spans="1:37" ht="40" customHeight="1" x14ac:dyDescent="0.35">
      <c r="A32" s="88">
        <v>29</v>
      </c>
      <c r="B32" s="89" t="s">
        <v>120</v>
      </c>
      <c r="C32" s="166" t="s">
        <v>265</v>
      </c>
      <c r="D32" s="96" t="s">
        <v>125</v>
      </c>
      <c r="E32" s="100">
        <v>6202</v>
      </c>
      <c r="F32" s="104" t="s">
        <v>166</v>
      </c>
      <c r="G32" s="35" t="s">
        <v>173</v>
      </c>
      <c r="H32" s="35" t="s">
        <v>181</v>
      </c>
      <c r="I32" s="107">
        <v>5.87</v>
      </c>
      <c r="J32" s="8"/>
      <c r="K32" s="45">
        <f t="shared" si="1"/>
        <v>0</v>
      </c>
      <c r="L32" s="45">
        <f t="shared" si="2"/>
        <v>0</v>
      </c>
      <c r="M32" s="55"/>
      <c r="N32" s="54">
        <f t="shared" si="3"/>
        <v>0</v>
      </c>
      <c r="O32" s="55"/>
      <c r="P32" s="55"/>
      <c r="Q32" s="55"/>
      <c r="R32" s="13">
        <f t="shared" si="4"/>
        <v>0</v>
      </c>
      <c r="S32" s="14" t="str">
        <f t="shared" si="0"/>
        <v>OK</v>
      </c>
      <c r="T32" s="194"/>
      <c r="U32" s="194"/>
      <c r="V32" s="194"/>
      <c r="W32" s="195"/>
      <c r="X32" s="195"/>
      <c r="Y32" s="195"/>
      <c r="Z32" s="195"/>
      <c r="AA32" s="194"/>
      <c r="AB32" s="194"/>
      <c r="AC32" s="194"/>
      <c r="AD32" s="28"/>
      <c r="AE32" s="28"/>
      <c r="AF32" s="29"/>
      <c r="AG32" s="29"/>
      <c r="AH32" s="29"/>
      <c r="AI32" s="29"/>
      <c r="AJ32" s="29"/>
      <c r="AK32" s="29"/>
    </row>
    <row r="33" spans="1:37" ht="40" customHeight="1" x14ac:dyDescent="0.35">
      <c r="A33" s="90">
        <v>30</v>
      </c>
      <c r="B33" s="91" t="s">
        <v>118</v>
      </c>
      <c r="C33" s="147" t="s">
        <v>231</v>
      </c>
      <c r="D33" s="98" t="s">
        <v>136</v>
      </c>
      <c r="E33" s="101">
        <v>1504</v>
      </c>
      <c r="F33" s="105" t="s">
        <v>167</v>
      </c>
      <c r="G33" s="106" t="s">
        <v>179</v>
      </c>
      <c r="H33" s="106" t="s">
        <v>183</v>
      </c>
      <c r="I33" s="108">
        <v>5</v>
      </c>
      <c r="J33" s="8">
        <v>31</v>
      </c>
      <c r="K33" s="45">
        <f t="shared" si="1"/>
        <v>25</v>
      </c>
      <c r="L33" s="45">
        <f t="shared" si="2"/>
        <v>25</v>
      </c>
      <c r="M33" s="55"/>
      <c r="N33" s="54">
        <f t="shared" si="3"/>
        <v>7</v>
      </c>
      <c r="O33" s="55"/>
      <c r="P33" s="55"/>
      <c r="Q33" s="55"/>
      <c r="R33" s="13">
        <f t="shared" si="4"/>
        <v>6</v>
      </c>
      <c r="S33" s="14" t="str">
        <f t="shared" si="0"/>
        <v>OK</v>
      </c>
      <c r="T33" s="194"/>
      <c r="U33" s="194"/>
      <c r="V33" s="194"/>
      <c r="W33" s="195"/>
      <c r="X33" s="195"/>
      <c r="Y33" s="195"/>
      <c r="Z33" s="195"/>
      <c r="AA33" s="196">
        <v>25</v>
      </c>
      <c r="AB33" s="194"/>
      <c r="AC33" s="194"/>
      <c r="AD33" s="28"/>
      <c r="AE33" s="28"/>
      <c r="AF33" s="29"/>
      <c r="AG33" s="29"/>
      <c r="AH33" s="29"/>
      <c r="AI33" s="29"/>
      <c r="AJ33" s="29"/>
      <c r="AK33" s="29"/>
    </row>
    <row r="34" spans="1:37" ht="40" customHeight="1" x14ac:dyDescent="0.35">
      <c r="A34" s="88">
        <v>31</v>
      </c>
      <c r="B34" s="89" t="s">
        <v>121</v>
      </c>
      <c r="C34" s="166" t="s">
        <v>266</v>
      </c>
      <c r="D34" s="96" t="s">
        <v>137</v>
      </c>
      <c r="E34" s="100">
        <v>1504</v>
      </c>
      <c r="F34" s="104" t="s">
        <v>168</v>
      </c>
      <c r="G34" s="35" t="s">
        <v>180</v>
      </c>
      <c r="H34" s="35" t="s">
        <v>183</v>
      </c>
      <c r="I34" s="107">
        <v>5.14</v>
      </c>
      <c r="J34" s="8">
        <v>29</v>
      </c>
      <c r="K34" s="45">
        <f t="shared" si="1"/>
        <v>0</v>
      </c>
      <c r="L34" s="45">
        <f t="shared" si="2"/>
        <v>0</v>
      </c>
      <c r="M34" s="55"/>
      <c r="N34" s="54">
        <f t="shared" si="3"/>
        <v>7</v>
      </c>
      <c r="O34" s="55"/>
      <c r="P34" s="55"/>
      <c r="Q34" s="55"/>
      <c r="R34" s="13">
        <f t="shared" si="4"/>
        <v>29</v>
      </c>
      <c r="S34" s="14" t="str">
        <f t="shared" si="0"/>
        <v>OK</v>
      </c>
      <c r="T34" s="194"/>
      <c r="U34" s="194"/>
      <c r="V34" s="194"/>
      <c r="W34" s="195"/>
      <c r="X34" s="195"/>
      <c r="Y34" s="195"/>
      <c r="Z34" s="195"/>
      <c r="AA34" s="194"/>
      <c r="AB34" s="194"/>
      <c r="AC34" s="194"/>
      <c r="AD34" s="28"/>
      <c r="AE34" s="28"/>
      <c r="AF34" s="29"/>
      <c r="AG34" s="29"/>
      <c r="AH34" s="29"/>
      <c r="AI34" s="29"/>
      <c r="AJ34" s="29"/>
      <c r="AK34" s="29"/>
    </row>
    <row r="35" spans="1:37" ht="40" customHeight="1" x14ac:dyDescent="0.35">
      <c r="A35" s="90">
        <v>32</v>
      </c>
      <c r="B35" s="91" t="s">
        <v>122</v>
      </c>
      <c r="C35" s="167" t="s">
        <v>267</v>
      </c>
      <c r="D35" s="97" t="s">
        <v>138</v>
      </c>
      <c r="E35" s="101">
        <v>1602</v>
      </c>
      <c r="F35" s="105" t="s">
        <v>169</v>
      </c>
      <c r="G35" s="106" t="s">
        <v>173</v>
      </c>
      <c r="H35" s="106" t="s">
        <v>184</v>
      </c>
      <c r="I35" s="108">
        <v>150</v>
      </c>
      <c r="J35" s="8"/>
      <c r="K35" s="45">
        <f t="shared" si="1"/>
        <v>0</v>
      </c>
      <c r="L35" s="45">
        <f t="shared" si="2"/>
        <v>0</v>
      </c>
      <c r="M35" s="55"/>
      <c r="N35" s="54">
        <f t="shared" si="3"/>
        <v>0</v>
      </c>
      <c r="O35" s="55"/>
      <c r="P35" s="55"/>
      <c r="Q35" s="55"/>
      <c r="R35" s="13">
        <f t="shared" si="4"/>
        <v>0</v>
      </c>
      <c r="S35" s="14" t="str">
        <f t="shared" si="0"/>
        <v>OK</v>
      </c>
      <c r="T35" s="194"/>
      <c r="U35" s="194"/>
      <c r="V35" s="194"/>
      <c r="W35" s="195"/>
      <c r="X35" s="195"/>
      <c r="Y35" s="195"/>
      <c r="Z35" s="195"/>
      <c r="AA35" s="194"/>
      <c r="AB35" s="194"/>
      <c r="AC35" s="194"/>
      <c r="AD35" s="28"/>
      <c r="AE35" s="28"/>
      <c r="AF35" s="29"/>
      <c r="AG35" s="29"/>
      <c r="AH35" s="29"/>
      <c r="AI35" s="29"/>
      <c r="AJ35" s="29"/>
      <c r="AK35" s="29"/>
    </row>
    <row r="36" spans="1:37" ht="40" customHeight="1" x14ac:dyDescent="0.35">
      <c r="A36" s="88">
        <v>33</v>
      </c>
      <c r="B36" s="89" t="s">
        <v>122</v>
      </c>
      <c r="C36" s="166" t="s">
        <v>268</v>
      </c>
      <c r="D36" s="96" t="s">
        <v>138</v>
      </c>
      <c r="E36" s="100">
        <v>1602</v>
      </c>
      <c r="F36" s="104" t="s">
        <v>170</v>
      </c>
      <c r="G36" s="35" t="s">
        <v>173</v>
      </c>
      <c r="H36" s="35" t="s">
        <v>184</v>
      </c>
      <c r="I36" s="107">
        <v>315</v>
      </c>
      <c r="J36" s="8">
        <v>7</v>
      </c>
      <c r="K36" s="45">
        <f t="shared" si="1"/>
        <v>1</v>
      </c>
      <c r="L36" s="45">
        <f t="shared" si="2"/>
        <v>1</v>
      </c>
      <c r="M36" s="55"/>
      <c r="N36" s="54">
        <f t="shared" si="3"/>
        <v>1</v>
      </c>
      <c r="O36" s="55"/>
      <c r="P36" s="55"/>
      <c r="Q36" s="55"/>
      <c r="R36" s="13">
        <f t="shared" si="4"/>
        <v>6</v>
      </c>
      <c r="S36" s="14" t="str">
        <f t="shared" si="0"/>
        <v>OK</v>
      </c>
      <c r="T36" s="194"/>
      <c r="U36" s="194"/>
      <c r="V36" s="194"/>
      <c r="W36" s="196">
        <v>1</v>
      </c>
      <c r="X36" s="195"/>
      <c r="Y36" s="195"/>
      <c r="Z36" s="195"/>
      <c r="AA36" s="194"/>
      <c r="AB36" s="194"/>
      <c r="AC36" s="194"/>
      <c r="AD36" s="28"/>
      <c r="AE36" s="28"/>
      <c r="AF36" s="29"/>
      <c r="AG36" s="29"/>
      <c r="AH36" s="29"/>
      <c r="AI36" s="29"/>
      <c r="AJ36" s="29"/>
      <c r="AK36" s="29"/>
    </row>
    <row r="37" spans="1:37" ht="40" customHeight="1" x14ac:dyDescent="0.35">
      <c r="A37" s="94">
        <v>34</v>
      </c>
      <c r="B37" s="95" t="s">
        <v>122</v>
      </c>
      <c r="C37" s="167" t="s">
        <v>269</v>
      </c>
      <c r="D37" s="99" t="s">
        <v>138</v>
      </c>
      <c r="E37" s="103">
        <v>1806</v>
      </c>
      <c r="F37" s="105" t="s">
        <v>171</v>
      </c>
      <c r="G37" s="106" t="s">
        <v>173</v>
      </c>
      <c r="H37" s="106" t="s">
        <v>184</v>
      </c>
      <c r="I37" s="109">
        <v>780</v>
      </c>
      <c r="J37" s="8"/>
      <c r="K37" s="45">
        <f t="shared" si="1"/>
        <v>0</v>
      </c>
      <c r="L37" s="45">
        <f t="shared" si="2"/>
        <v>0</v>
      </c>
      <c r="M37" s="55"/>
      <c r="N37" s="54">
        <f t="shared" si="3"/>
        <v>0</v>
      </c>
      <c r="O37" s="55"/>
      <c r="P37" s="55"/>
      <c r="Q37" s="55"/>
      <c r="R37" s="13">
        <f t="shared" si="4"/>
        <v>0</v>
      </c>
      <c r="S37" s="14" t="str">
        <f t="shared" si="0"/>
        <v>OK</v>
      </c>
      <c r="T37" s="194"/>
      <c r="U37" s="194"/>
      <c r="V37" s="194"/>
      <c r="W37" s="195"/>
      <c r="X37" s="195"/>
      <c r="Y37" s="195"/>
      <c r="Z37" s="195"/>
      <c r="AA37" s="194"/>
      <c r="AB37" s="194"/>
      <c r="AC37" s="194"/>
      <c r="AD37" s="115"/>
      <c r="AE37" s="115"/>
      <c r="AF37" s="117"/>
      <c r="AG37" s="117"/>
      <c r="AH37" s="117"/>
      <c r="AI37" s="117"/>
      <c r="AJ37" s="117"/>
      <c r="AK37" s="117"/>
    </row>
    <row r="38" spans="1:37" ht="40" customHeight="1" x14ac:dyDescent="0.35">
      <c r="J38" s="4">
        <f>SUM(J4:J37)</f>
        <v>4487</v>
      </c>
      <c r="R38" s="16">
        <f>SUM(R4:R37)</f>
        <v>2155</v>
      </c>
      <c r="S38" s="5" t="str">
        <f t="shared" si="0"/>
        <v>OK</v>
      </c>
      <c r="T38" s="209">
        <v>762.04</v>
      </c>
      <c r="U38" s="209">
        <v>667.8</v>
      </c>
      <c r="V38" s="209">
        <v>978</v>
      </c>
      <c r="W38" s="209">
        <v>315</v>
      </c>
      <c r="X38" s="209">
        <v>4150</v>
      </c>
      <c r="Y38" s="209">
        <v>1725.6</v>
      </c>
      <c r="Z38" s="209">
        <v>1787.76</v>
      </c>
      <c r="AA38" s="209">
        <v>938.6</v>
      </c>
      <c r="AB38" s="209">
        <v>4150</v>
      </c>
      <c r="AC38" s="209">
        <v>1800</v>
      </c>
      <c r="AD38" s="112">
        <f t="shared" ref="AD38:AK38" si="5">SUMPRODUCT($I$4:$I$37,AD4:AD37)</f>
        <v>0</v>
      </c>
      <c r="AE38" s="112">
        <f t="shared" si="5"/>
        <v>0</v>
      </c>
      <c r="AF38" s="112">
        <f t="shared" si="5"/>
        <v>0</v>
      </c>
      <c r="AG38" s="112">
        <f t="shared" si="5"/>
        <v>0</v>
      </c>
      <c r="AH38" s="112">
        <f t="shared" si="5"/>
        <v>0</v>
      </c>
      <c r="AI38" s="112">
        <f t="shared" si="5"/>
        <v>0</v>
      </c>
      <c r="AJ38" s="112">
        <f t="shared" si="5"/>
        <v>0</v>
      </c>
      <c r="AK38" s="112">
        <f t="shared" si="5"/>
        <v>0</v>
      </c>
    </row>
    <row r="39" spans="1:37" ht="40" customHeight="1" x14ac:dyDescent="0.35">
      <c r="J39" s="83">
        <f>SUMPRODUCT($I$4:$I$37,J4:J37)</f>
        <v>36000.910000000003</v>
      </c>
      <c r="K39" s="83">
        <f>SUMPRODUCT($I$4:$I$37,K4:K37)</f>
        <v>17274.8</v>
      </c>
      <c r="L39" s="83">
        <f>SUMPRODUCT($I$4:$I$37,L4:L37)</f>
        <v>17274.8</v>
      </c>
      <c r="T39" s="207"/>
      <c r="U39" s="207"/>
      <c r="V39" s="207"/>
      <c r="W39" s="200"/>
      <c r="X39" s="200"/>
      <c r="Y39" s="208"/>
      <c r="Z39" s="200"/>
      <c r="AA39" s="207"/>
      <c r="AB39" s="207"/>
      <c r="AC39" s="207"/>
      <c r="AD39" s="113"/>
      <c r="AE39" s="113"/>
      <c r="AF39" s="43"/>
      <c r="AG39" s="43"/>
      <c r="AH39" s="43"/>
      <c r="AI39" s="43"/>
      <c r="AJ39" s="43"/>
      <c r="AK39" s="43"/>
    </row>
    <row r="40" spans="1:37" ht="40" customHeight="1" x14ac:dyDescent="0.35">
      <c r="T40" s="207"/>
      <c r="U40" s="207"/>
      <c r="V40" s="207"/>
      <c r="W40" s="200"/>
      <c r="X40" s="200"/>
      <c r="Y40" s="208"/>
      <c r="Z40" s="200"/>
      <c r="AA40" s="207"/>
      <c r="AB40" s="207"/>
      <c r="AC40" s="207"/>
      <c r="AD40" s="113"/>
      <c r="AE40" s="113"/>
      <c r="AF40" s="43"/>
      <c r="AG40" s="43"/>
      <c r="AH40" s="43"/>
      <c r="AI40" s="43"/>
      <c r="AJ40" s="43"/>
      <c r="AK40" s="43"/>
    </row>
    <row r="41" spans="1:37" ht="40" customHeight="1" x14ac:dyDescent="0.35">
      <c r="T41" s="207"/>
      <c r="U41" s="207"/>
      <c r="V41" s="207"/>
      <c r="W41" s="200"/>
      <c r="X41" s="200"/>
      <c r="Y41" s="208"/>
      <c r="Z41" s="200"/>
      <c r="AA41" s="207"/>
      <c r="AB41" s="207"/>
      <c r="AC41" s="207"/>
      <c r="AD41" s="113"/>
      <c r="AE41" s="113"/>
      <c r="AF41" s="43"/>
      <c r="AG41" s="43"/>
      <c r="AH41" s="43"/>
      <c r="AI41" s="43"/>
      <c r="AJ41" s="43"/>
      <c r="AK41" s="43"/>
    </row>
    <row r="42" spans="1:37" ht="40" customHeight="1" x14ac:dyDescent="0.35">
      <c r="T42" s="207"/>
      <c r="U42" s="207"/>
      <c r="V42" s="207"/>
      <c r="W42" s="200"/>
      <c r="X42" s="200"/>
      <c r="Y42" s="208"/>
      <c r="Z42" s="200"/>
      <c r="AA42" s="207"/>
      <c r="AB42" s="207"/>
      <c r="AC42" s="207"/>
      <c r="AD42" s="113"/>
      <c r="AE42" s="113"/>
      <c r="AF42" s="43"/>
      <c r="AG42" s="43"/>
      <c r="AH42" s="43"/>
      <c r="AI42" s="43"/>
      <c r="AJ42" s="43"/>
      <c r="AK42" s="43"/>
    </row>
    <row r="43" spans="1:37" ht="40" customHeight="1" x14ac:dyDescent="0.35">
      <c r="T43" s="207"/>
      <c r="U43" s="207"/>
      <c r="V43" s="207"/>
      <c r="W43" s="200"/>
      <c r="X43" s="200"/>
      <c r="Y43" s="208"/>
      <c r="Z43" s="200"/>
      <c r="AA43" s="207"/>
      <c r="AB43" s="207"/>
      <c r="AC43" s="207"/>
      <c r="AD43" s="113"/>
      <c r="AE43" s="113"/>
      <c r="AF43" s="43"/>
      <c r="AG43" s="43"/>
      <c r="AH43" s="43"/>
      <c r="AI43" s="43"/>
      <c r="AJ43" s="43"/>
      <c r="AK43" s="43"/>
    </row>
    <row r="44" spans="1:37" ht="40" customHeight="1" x14ac:dyDescent="0.35">
      <c r="T44" s="207"/>
      <c r="U44" s="207"/>
      <c r="V44" s="207"/>
      <c r="W44" s="200"/>
      <c r="X44" s="200"/>
      <c r="Y44" s="208"/>
      <c r="Z44" s="200"/>
      <c r="AA44" s="207"/>
      <c r="AB44" s="207"/>
      <c r="AC44" s="207"/>
      <c r="AD44" s="113"/>
      <c r="AE44" s="113"/>
      <c r="AF44" s="43"/>
      <c r="AG44" s="43"/>
      <c r="AH44" s="43"/>
      <c r="AI44" s="43"/>
      <c r="AJ44" s="43"/>
      <c r="AK44" s="43"/>
    </row>
    <row r="45" spans="1:37" ht="40" customHeight="1" x14ac:dyDescent="0.35">
      <c r="T45" s="207"/>
      <c r="U45" s="207"/>
      <c r="V45" s="207"/>
      <c r="W45" s="200"/>
      <c r="X45" s="200"/>
      <c r="Y45" s="208"/>
      <c r="Z45" s="200"/>
      <c r="AA45" s="207"/>
      <c r="AB45" s="207"/>
      <c r="AC45" s="207"/>
      <c r="AD45" s="113"/>
      <c r="AE45" s="113"/>
      <c r="AF45" s="43"/>
      <c r="AG45" s="43"/>
      <c r="AH45" s="43"/>
      <c r="AI45" s="43"/>
      <c r="AJ45" s="43"/>
      <c r="AK45" s="43"/>
    </row>
    <row r="46" spans="1:37" ht="40" customHeight="1" x14ac:dyDescent="0.35">
      <c r="T46" s="207"/>
      <c r="U46" s="207"/>
      <c r="V46" s="207"/>
      <c r="W46" s="200"/>
      <c r="X46" s="200"/>
      <c r="Y46" s="208"/>
      <c r="Z46" s="200"/>
      <c r="AA46" s="207"/>
      <c r="AB46" s="207"/>
      <c r="AC46" s="207"/>
      <c r="AD46" s="113"/>
      <c r="AE46" s="113"/>
      <c r="AF46" s="43"/>
      <c r="AG46" s="43"/>
      <c r="AH46" s="43"/>
      <c r="AI46" s="43"/>
      <c r="AJ46" s="43"/>
      <c r="AK46" s="43"/>
    </row>
    <row r="47" spans="1:37" ht="40" customHeight="1" x14ac:dyDescent="0.35">
      <c r="T47" s="207"/>
      <c r="U47" s="207"/>
      <c r="V47" s="207"/>
      <c r="W47" s="200"/>
      <c r="X47" s="200"/>
      <c r="Y47" s="208"/>
      <c r="Z47" s="200"/>
      <c r="AA47" s="207"/>
      <c r="AB47" s="207"/>
      <c r="AC47" s="207"/>
      <c r="AD47" s="113"/>
      <c r="AE47" s="113"/>
      <c r="AF47" s="43"/>
      <c r="AG47" s="43"/>
      <c r="AH47" s="43"/>
      <c r="AI47" s="43"/>
      <c r="AJ47" s="43"/>
      <c r="AK47" s="43"/>
    </row>
    <row r="48" spans="1:37" ht="40" customHeight="1" x14ac:dyDescent="0.35">
      <c r="T48" s="207"/>
      <c r="U48" s="207"/>
      <c r="V48" s="207"/>
      <c r="W48" s="200"/>
      <c r="X48" s="200"/>
      <c r="Y48" s="208"/>
      <c r="Z48" s="200"/>
      <c r="AA48" s="207"/>
      <c r="AB48" s="207"/>
      <c r="AC48" s="207"/>
      <c r="AD48" s="113"/>
      <c r="AE48" s="113"/>
      <c r="AF48" s="43"/>
      <c r="AG48" s="43"/>
      <c r="AH48" s="43"/>
      <c r="AI48" s="43"/>
      <c r="AJ48" s="43"/>
      <c r="AK48" s="43"/>
    </row>
    <row r="49" spans="20:37" ht="40" customHeight="1" x14ac:dyDescent="0.35">
      <c r="T49" s="207"/>
      <c r="U49" s="207"/>
      <c r="V49" s="207"/>
      <c r="W49" s="200"/>
      <c r="X49" s="200"/>
      <c r="Y49" s="208"/>
      <c r="Z49" s="200"/>
      <c r="AA49" s="207"/>
      <c r="AB49" s="207"/>
      <c r="AC49" s="207"/>
      <c r="AD49" s="113"/>
      <c r="AE49" s="113"/>
      <c r="AF49" s="43"/>
      <c r="AG49" s="43"/>
      <c r="AH49" s="43"/>
      <c r="AI49" s="43"/>
      <c r="AJ49" s="43"/>
      <c r="AK49" s="43"/>
    </row>
    <row r="50" spans="20:37" ht="40" customHeight="1" x14ac:dyDescent="0.35">
      <c r="T50" s="207"/>
      <c r="U50" s="207"/>
      <c r="V50" s="207"/>
      <c r="W50" s="200"/>
      <c r="X50" s="200"/>
      <c r="Y50" s="208"/>
      <c r="Z50" s="200"/>
      <c r="AA50" s="207"/>
      <c r="AB50" s="207"/>
      <c r="AC50" s="207"/>
      <c r="AD50" s="113"/>
      <c r="AE50" s="113"/>
      <c r="AF50" s="43"/>
      <c r="AG50" s="43"/>
      <c r="AH50" s="43"/>
      <c r="AI50" s="43"/>
      <c r="AJ50" s="43"/>
      <c r="AK50" s="43"/>
    </row>
    <row r="51" spans="20:37" ht="40" customHeight="1" x14ac:dyDescent="0.35">
      <c r="T51" s="207"/>
      <c r="U51" s="207"/>
      <c r="V51" s="207"/>
      <c r="W51" s="200"/>
      <c r="X51" s="200"/>
      <c r="Y51" s="208"/>
      <c r="Z51" s="200"/>
      <c r="AA51" s="207"/>
      <c r="AB51" s="207"/>
      <c r="AC51" s="207"/>
      <c r="AD51" s="113"/>
      <c r="AE51" s="113"/>
      <c r="AF51" s="43"/>
      <c r="AG51" s="43"/>
      <c r="AH51" s="43"/>
      <c r="AI51" s="43"/>
      <c r="AJ51" s="43"/>
      <c r="AK51" s="43"/>
    </row>
    <row r="52" spans="20:37" ht="40" customHeight="1" x14ac:dyDescent="0.35">
      <c r="T52" s="207"/>
      <c r="U52" s="207"/>
      <c r="V52" s="207"/>
      <c r="W52" s="200"/>
      <c r="X52" s="200"/>
      <c r="Y52" s="208"/>
      <c r="Z52" s="200"/>
      <c r="AA52" s="207"/>
      <c r="AB52" s="207"/>
      <c r="AC52" s="207"/>
      <c r="AD52" s="113"/>
      <c r="AE52" s="113"/>
      <c r="AF52" s="43"/>
      <c r="AG52" s="43"/>
      <c r="AH52" s="43"/>
      <c r="AI52" s="43"/>
      <c r="AJ52" s="43"/>
      <c r="AK52" s="43"/>
    </row>
    <row r="53" spans="20:37" ht="40" customHeight="1" x14ac:dyDescent="0.35">
      <c r="T53" s="207"/>
      <c r="U53" s="207"/>
      <c r="V53" s="207"/>
      <c r="W53" s="200"/>
      <c r="X53" s="200"/>
      <c r="Y53" s="208"/>
      <c r="Z53" s="200"/>
      <c r="AA53" s="207"/>
      <c r="AB53" s="207"/>
      <c r="AC53" s="207"/>
      <c r="AD53" s="113"/>
      <c r="AE53" s="113"/>
      <c r="AF53" s="43"/>
      <c r="AG53" s="43"/>
      <c r="AH53" s="43"/>
      <c r="AI53" s="43"/>
      <c r="AJ53" s="43"/>
      <c r="AK53" s="43"/>
    </row>
    <row r="54" spans="20:37" ht="40" customHeight="1" x14ac:dyDescent="0.35">
      <c r="T54" s="207"/>
      <c r="U54" s="207"/>
      <c r="V54" s="207"/>
      <c r="W54" s="200"/>
      <c r="X54" s="200"/>
      <c r="Y54" s="208"/>
      <c r="Z54" s="200"/>
      <c r="AA54" s="207"/>
      <c r="AB54" s="207"/>
      <c r="AC54" s="207"/>
      <c r="AD54" s="113"/>
      <c r="AE54" s="113"/>
      <c r="AF54" s="43"/>
      <c r="AG54" s="43"/>
      <c r="AH54" s="43"/>
      <c r="AI54" s="43"/>
      <c r="AJ54" s="43"/>
      <c r="AK54" s="43"/>
    </row>
    <row r="55" spans="20:37" ht="40" customHeight="1" x14ac:dyDescent="0.35">
      <c r="T55" s="207"/>
      <c r="U55" s="207"/>
      <c r="V55" s="207"/>
      <c r="W55" s="200"/>
      <c r="X55" s="200"/>
      <c r="Y55" s="208"/>
      <c r="Z55" s="200"/>
      <c r="AA55" s="207"/>
      <c r="AB55" s="207"/>
      <c r="AC55" s="207"/>
      <c r="AD55" s="113"/>
      <c r="AE55" s="113"/>
      <c r="AF55" s="43"/>
      <c r="AG55" s="43"/>
      <c r="AH55" s="43"/>
      <c r="AI55" s="43"/>
      <c r="AJ55" s="43"/>
      <c r="AK55" s="43"/>
    </row>
    <row r="56" spans="20:37" ht="40" customHeight="1" x14ac:dyDescent="0.35">
      <c r="T56" s="207"/>
      <c r="U56" s="207"/>
      <c r="V56" s="207"/>
      <c r="W56" s="200"/>
      <c r="X56" s="200"/>
      <c r="Y56" s="208"/>
      <c r="Z56" s="200"/>
      <c r="AA56" s="207"/>
      <c r="AB56" s="207"/>
      <c r="AC56" s="207"/>
      <c r="AD56" s="113"/>
      <c r="AE56" s="113"/>
      <c r="AF56" s="43"/>
      <c r="AG56" s="43"/>
      <c r="AH56" s="43"/>
      <c r="AI56" s="43"/>
      <c r="AJ56" s="43"/>
      <c r="AK56" s="43"/>
    </row>
    <row r="57" spans="20:37" ht="40" customHeight="1" x14ac:dyDescent="0.35">
      <c r="T57" s="207"/>
      <c r="U57" s="207"/>
      <c r="V57" s="207"/>
      <c r="W57" s="200"/>
      <c r="X57" s="200"/>
      <c r="Y57" s="208"/>
      <c r="Z57" s="200"/>
      <c r="AA57" s="207"/>
      <c r="AB57" s="207"/>
      <c r="AC57" s="207"/>
      <c r="AD57" s="113"/>
      <c r="AE57" s="113"/>
      <c r="AF57" s="43"/>
      <c r="AG57" s="43"/>
      <c r="AH57" s="43"/>
      <c r="AI57" s="43"/>
      <c r="AJ57" s="43"/>
      <c r="AK57" s="43"/>
    </row>
    <row r="58" spans="20:37" ht="40" customHeight="1" x14ac:dyDescent="0.35">
      <c r="T58" s="207"/>
      <c r="U58" s="207"/>
      <c r="V58" s="207"/>
      <c r="W58" s="200"/>
      <c r="X58" s="200"/>
      <c r="Y58" s="208"/>
      <c r="Z58" s="200"/>
      <c r="AA58" s="207"/>
      <c r="AB58" s="207"/>
      <c r="AC58" s="207"/>
      <c r="AD58" s="113"/>
      <c r="AE58" s="113"/>
      <c r="AF58" s="43"/>
      <c r="AG58" s="43"/>
      <c r="AH58" s="43"/>
      <c r="AI58" s="43"/>
      <c r="AJ58" s="43"/>
      <c r="AK58" s="43"/>
    </row>
    <row r="59" spans="20:37" ht="40" customHeight="1" x14ac:dyDescent="0.35">
      <c r="T59" s="200"/>
      <c r="U59" s="200"/>
      <c r="V59" s="200"/>
      <c r="W59" s="200"/>
      <c r="X59" s="200"/>
      <c r="Y59" s="200"/>
      <c r="Z59" s="200"/>
      <c r="AA59" s="200"/>
      <c r="AB59" s="200"/>
      <c r="AC59" s="200"/>
    </row>
    <row r="60" spans="20:37" ht="40" customHeight="1" x14ac:dyDescent="0.35">
      <c r="T60" s="200"/>
      <c r="U60" s="200"/>
      <c r="V60" s="200"/>
      <c r="W60" s="200"/>
      <c r="X60" s="200"/>
      <c r="Y60" s="200"/>
      <c r="Z60" s="200"/>
      <c r="AA60" s="200"/>
      <c r="AB60" s="200"/>
      <c r="AC60" s="200"/>
    </row>
    <row r="61" spans="20:37" ht="40" customHeight="1" x14ac:dyDescent="0.35">
      <c r="T61" s="200"/>
      <c r="U61" s="200"/>
      <c r="V61" s="200"/>
      <c r="W61" s="200"/>
      <c r="X61" s="200"/>
      <c r="Y61" s="200"/>
      <c r="Z61" s="200"/>
      <c r="AA61" s="200"/>
      <c r="AB61" s="200"/>
      <c r="AC61" s="200"/>
    </row>
    <row r="62" spans="20:37" ht="40" customHeight="1" x14ac:dyDescent="0.35">
      <c r="T62" s="200"/>
      <c r="U62" s="200"/>
      <c r="V62" s="200"/>
      <c r="W62" s="200"/>
      <c r="X62" s="200"/>
      <c r="Y62" s="200"/>
      <c r="Z62" s="200"/>
      <c r="AA62" s="200"/>
      <c r="AB62" s="200"/>
      <c r="AC62" s="200"/>
    </row>
    <row r="63" spans="20:37" ht="40" customHeight="1" x14ac:dyDescent="0.35">
      <c r="T63" s="200"/>
      <c r="U63" s="200"/>
      <c r="V63" s="200"/>
      <c r="W63" s="200"/>
      <c r="X63" s="200"/>
      <c r="Y63" s="200"/>
      <c r="Z63" s="200"/>
      <c r="AA63" s="200"/>
      <c r="AB63" s="200"/>
      <c r="AC63" s="200"/>
    </row>
    <row r="64" spans="20:37" ht="40" customHeight="1" x14ac:dyDescent="0.35">
      <c r="T64" s="200"/>
      <c r="U64" s="200"/>
      <c r="V64" s="200"/>
      <c r="W64" s="200"/>
      <c r="X64" s="200"/>
      <c r="Y64" s="200"/>
      <c r="Z64" s="200"/>
      <c r="AA64" s="200"/>
      <c r="AB64" s="200"/>
      <c r="AC64" s="200"/>
    </row>
    <row r="65" spans="20:29" ht="40" customHeight="1" x14ac:dyDescent="0.35">
      <c r="T65" s="200"/>
      <c r="U65" s="200"/>
      <c r="V65" s="200"/>
      <c r="W65" s="200"/>
      <c r="X65" s="200"/>
      <c r="Y65" s="200"/>
      <c r="Z65" s="200"/>
      <c r="AA65" s="200"/>
      <c r="AB65" s="200"/>
      <c r="AC65" s="200"/>
    </row>
    <row r="66" spans="20:29" ht="40" customHeight="1" x14ac:dyDescent="0.35">
      <c r="T66" s="200"/>
      <c r="U66" s="200"/>
      <c r="V66" s="200"/>
      <c r="W66" s="200"/>
      <c r="X66" s="200"/>
      <c r="Y66" s="200"/>
      <c r="Z66" s="200"/>
      <c r="AA66" s="200"/>
      <c r="AB66" s="200"/>
      <c r="AC66" s="200"/>
    </row>
    <row r="67" spans="20:29" ht="40" customHeight="1" x14ac:dyDescent="0.35">
      <c r="T67" s="200"/>
      <c r="U67" s="200"/>
      <c r="V67" s="200"/>
      <c r="W67" s="200"/>
      <c r="X67" s="200"/>
      <c r="Y67" s="200"/>
      <c r="Z67" s="200"/>
      <c r="AA67" s="200"/>
      <c r="AB67" s="200"/>
      <c r="AC67" s="200"/>
    </row>
    <row r="68" spans="20:29" ht="40" customHeight="1" x14ac:dyDescent="0.35">
      <c r="T68" s="200"/>
      <c r="U68" s="200"/>
      <c r="V68" s="200"/>
      <c r="W68" s="200"/>
      <c r="X68" s="200"/>
      <c r="Y68" s="200"/>
      <c r="Z68" s="200"/>
      <c r="AA68" s="200"/>
      <c r="AB68" s="200"/>
      <c r="AC68" s="200"/>
    </row>
    <row r="69" spans="20:29" ht="40" customHeight="1" x14ac:dyDescent="0.35">
      <c r="T69" s="200"/>
      <c r="U69" s="200"/>
      <c r="V69" s="200"/>
      <c r="W69" s="200"/>
      <c r="X69" s="200"/>
      <c r="Y69" s="200"/>
      <c r="Z69" s="200"/>
      <c r="AA69" s="200"/>
      <c r="AB69" s="200"/>
      <c r="AC69" s="200"/>
    </row>
    <row r="70" spans="20:29" ht="40" customHeight="1" x14ac:dyDescent="0.35">
      <c r="T70" s="200"/>
      <c r="U70" s="200"/>
      <c r="V70" s="200"/>
      <c r="W70" s="200"/>
      <c r="X70" s="200"/>
      <c r="Y70" s="200"/>
      <c r="Z70" s="200"/>
      <c r="AA70" s="200"/>
      <c r="AB70" s="200"/>
      <c r="AC70" s="200"/>
    </row>
    <row r="71" spans="20:29" ht="40" customHeight="1" x14ac:dyDescent="0.35">
      <c r="T71" s="200"/>
      <c r="U71" s="200"/>
      <c r="V71" s="200"/>
      <c r="W71" s="200"/>
      <c r="X71" s="200"/>
      <c r="Y71" s="200"/>
      <c r="Z71" s="200"/>
      <c r="AA71" s="200"/>
      <c r="AB71" s="200"/>
      <c r="AC71" s="200"/>
    </row>
    <row r="72" spans="20:29" ht="40" customHeight="1" x14ac:dyDescent="0.35">
      <c r="T72" s="200"/>
      <c r="U72" s="200"/>
      <c r="V72" s="200"/>
      <c r="W72" s="200"/>
      <c r="X72" s="200"/>
      <c r="Y72" s="200"/>
      <c r="Z72" s="200"/>
      <c r="AA72" s="200"/>
      <c r="AB72" s="200"/>
      <c r="AC72" s="200"/>
    </row>
    <row r="73" spans="20:29" ht="40" customHeight="1" x14ac:dyDescent="0.35">
      <c r="T73" s="200"/>
      <c r="U73" s="200"/>
      <c r="V73" s="200"/>
      <c r="W73" s="200"/>
      <c r="X73" s="200"/>
      <c r="Y73" s="200"/>
      <c r="Z73" s="200"/>
      <c r="AA73" s="200"/>
      <c r="AB73" s="200"/>
      <c r="AC73" s="200"/>
    </row>
    <row r="74" spans="20:29" ht="40" customHeight="1" x14ac:dyDescent="0.35">
      <c r="T74" s="200"/>
      <c r="U74" s="200"/>
      <c r="V74" s="200"/>
      <c r="W74" s="200"/>
      <c r="X74" s="200"/>
      <c r="Y74" s="200"/>
      <c r="Z74" s="200"/>
      <c r="AA74" s="200"/>
      <c r="AB74" s="200"/>
      <c r="AC74" s="200"/>
    </row>
    <row r="75" spans="20:29" ht="40" customHeight="1" x14ac:dyDescent="0.35">
      <c r="T75" s="200"/>
      <c r="U75" s="200"/>
      <c r="V75" s="200"/>
      <c r="W75" s="200"/>
      <c r="X75" s="200"/>
      <c r="Y75" s="200"/>
      <c r="Z75" s="200"/>
      <c r="AA75" s="200"/>
      <c r="AB75" s="200"/>
      <c r="AC75" s="200"/>
    </row>
    <row r="76" spans="20:29" ht="40" customHeight="1" x14ac:dyDescent="0.35">
      <c r="T76" s="200"/>
      <c r="U76" s="200"/>
      <c r="V76" s="200"/>
      <c r="W76" s="200"/>
      <c r="X76" s="200"/>
      <c r="Y76" s="200"/>
      <c r="Z76" s="200"/>
      <c r="AA76" s="200"/>
      <c r="AB76" s="200"/>
      <c r="AC76" s="200"/>
    </row>
    <row r="77" spans="20:29" ht="40" customHeight="1" x14ac:dyDescent="0.35">
      <c r="T77" s="200"/>
      <c r="U77" s="200"/>
      <c r="V77" s="200"/>
      <c r="W77" s="200"/>
      <c r="X77" s="200"/>
      <c r="Y77" s="200"/>
      <c r="Z77" s="200"/>
      <c r="AA77" s="200"/>
      <c r="AB77" s="200"/>
      <c r="AC77" s="200"/>
    </row>
    <row r="78" spans="20:29" ht="40" customHeight="1" x14ac:dyDescent="0.35">
      <c r="T78" s="200"/>
      <c r="U78" s="200"/>
      <c r="V78" s="200"/>
      <c r="W78" s="200"/>
      <c r="X78" s="200"/>
      <c r="Y78" s="200"/>
      <c r="Z78" s="200"/>
      <c r="AA78" s="200"/>
      <c r="AB78" s="200"/>
      <c r="AC78" s="200"/>
    </row>
    <row r="79" spans="20:29" ht="40" customHeight="1" x14ac:dyDescent="0.35">
      <c r="T79" s="200"/>
      <c r="U79" s="200"/>
      <c r="V79" s="200"/>
      <c r="W79" s="200"/>
      <c r="X79" s="200"/>
      <c r="Y79" s="200"/>
      <c r="Z79" s="200"/>
      <c r="AA79" s="200"/>
      <c r="AB79" s="200"/>
      <c r="AC79" s="200"/>
    </row>
    <row r="80" spans="20:29" ht="40" customHeight="1" x14ac:dyDescent="0.35">
      <c r="T80" s="200"/>
      <c r="U80" s="200"/>
      <c r="V80" s="200"/>
      <c r="W80" s="200"/>
      <c r="X80" s="200"/>
      <c r="Y80" s="200"/>
      <c r="Z80" s="200"/>
      <c r="AA80" s="200"/>
      <c r="AB80" s="200"/>
      <c r="AC80" s="200"/>
    </row>
    <row r="81" spans="20:29" ht="40" customHeight="1" x14ac:dyDescent="0.35">
      <c r="T81" s="200"/>
      <c r="U81" s="200"/>
      <c r="V81" s="200"/>
      <c r="W81" s="200"/>
      <c r="X81" s="200"/>
      <c r="Y81" s="200"/>
      <c r="Z81" s="200"/>
      <c r="AA81" s="200"/>
      <c r="AB81" s="200"/>
      <c r="AC81" s="200"/>
    </row>
    <row r="82" spans="20:29" ht="40" customHeight="1" x14ac:dyDescent="0.35">
      <c r="T82" s="200"/>
      <c r="U82" s="200"/>
      <c r="V82" s="200"/>
      <c r="W82" s="200"/>
      <c r="X82" s="200"/>
      <c r="Y82" s="200"/>
      <c r="Z82" s="200"/>
      <c r="AA82" s="200"/>
      <c r="AB82" s="200"/>
      <c r="AC82" s="200"/>
    </row>
    <row r="83" spans="20:29" ht="40" customHeight="1" x14ac:dyDescent="0.35">
      <c r="T83" s="200"/>
      <c r="U83" s="200"/>
      <c r="V83" s="200"/>
      <c r="W83" s="200"/>
      <c r="X83" s="200"/>
      <c r="Y83" s="200"/>
      <c r="Z83" s="200"/>
      <c r="AA83" s="200"/>
      <c r="AB83" s="200"/>
      <c r="AC83" s="200"/>
    </row>
    <row r="84" spans="20:29" ht="40" customHeight="1" x14ac:dyDescent="0.35">
      <c r="T84" s="200"/>
      <c r="U84" s="200"/>
      <c r="V84" s="200"/>
      <c r="W84" s="200"/>
      <c r="X84" s="200"/>
      <c r="Y84" s="200"/>
      <c r="Z84" s="200"/>
      <c r="AA84" s="200"/>
      <c r="AB84" s="200"/>
      <c r="AC84" s="200"/>
    </row>
    <row r="85" spans="20:29" ht="40" customHeight="1" x14ac:dyDescent="0.35">
      <c r="T85" s="200"/>
      <c r="U85" s="200"/>
      <c r="V85" s="200"/>
      <c r="W85" s="200"/>
      <c r="X85" s="200"/>
      <c r="Y85" s="200"/>
      <c r="Z85" s="200"/>
      <c r="AA85" s="200"/>
      <c r="AB85" s="200"/>
      <c r="AC85" s="200"/>
    </row>
    <row r="86" spans="20:29" ht="40" customHeight="1" x14ac:dyDescent="0.35">
      <c r="T86" s="200"/>
      <c r="U86" s="200"/>
      <c r="V86" s="200"/>
      <c r="W86" s="200"/>
      <c r="X86" s="200"/>
      <c r="Y86" s="200"/>
      <c r="Z86" s="200"/>
      <c r="AA86" s="200"/>
      <c r="AB86" s="200"/>
      <c r="AC86" s="200"/>
    </row>
    <row r="87" spans="20:29" ht="40" customHeight="1" x14ac:dyDescent="0.35">
      <c r="T87" s="200"/>
      <c r="U87" s="200"/>
      <c r="V87" s="200"/>
      <c r="W87" s="200"/>
      <c r="X87" s="200"/>
      <c r="Y87" s="200"/>
      <c r="Z87" s="200"/>
      <c r="AA87" s="200"/>
      <c r="AB87" s="200"/>
      <c r="AC87" s="200"/>
    </row>
    <row r="88" spans="20:29" ht="40" customHeight="1" x14ac:dyDescent="0.35">
      <c r="T88" s="200"/>
      <c r="U88" s="200"/>
      <c r="V88" s="200"/>
      <c r="W88" s="200"/>
      <c r="X88" s="200"/>
      <c r="Y88" s="200"/>
      <c r="Z88" s="200"/>
      <c r="AA88" s="200"/>
      <c r="AB88" s="200"/>
      <c r="AC88" s="200"/>
    </row>
    <row r="89" spans="20:29" ht="40" customHeight="1" x14ac:dyDescent="0.35">
      <c r="T89" s="200"/>
      <c r="U89" s="200"/>
      <c r="V89" s="200"/>
      <c r="W89" s="200"/>
      <c r="X89" s="200"/>
      <c r="Y89" s="200"/>
      <c r="Z89" s="200"/>
      <c r="AA89" s="200"/>
      <c r="AB89" s="200"/>
      <c r="AC89" s="200"/>
    </row>
    <row r="90" spans="20:29" ht="40" customHeight="1" x14ac:dyDescent="0.35">
      <c r="T90" s="200"/>
      <c r="U90" s="200"/>
      <c r="V90" s="200"/>
      <c r="W90" s="200"/>
      <c r="X90" s="200"/>
      <c r="Y90" s="200"/>
      <c r="Z90" s="200"/>
      <c r="AA90" s="200"/>
      <c r="AB90" s="200"/>
      <c r="AC90" s="200"/>
    </row>
    <row r="91" spans="20:29" ht="40" customHeight="1" x14ac:dyDescent="0.35">
      <c r="T91" s="200"/>
      <c r="U91" s="200"/>
      <c r="V91" s="200"/>
      <c r="W91" s="200"/>
      <c r="X91" s="200"/>
      <c r="Y91" s="200"/>
      <c r="Z91" s="200"/>
      <c r="AA91" s="200"/>
      <c r="AB91" s="200"/>
      <c r="AC91" s="200"/>
    </row>
    <row r="92" spans="20:29" ht="40" customHeight="1" x14ac:dyDescent="0.35">
      <c r="T92" s="200"/>
      <c r="U92" s="200"/>
      <c r="V92" s="200"/>
      <c r="W92" s="200"/>
      <c r="X92" s="200"/>
      <c r="Y92" s="200"/>
      <c r="Z92" s="200"/>
      <c r="AA92" s="200"/>
      <c r="AB92" s="200"/>
      <c r="AC92" s="200"/>
    </row>
    <row r="93" spans="20:29" ht="40" customHeight="1" x14ac:dyDescent="0.35">
      <c r="T93" s="200"/>
      <c r="U93" s="200"/>
      <c r="V93" s="200"/>
      <c r="W93" s="200"/>
      <c r="X93" s="200"/>
      <c r="Y93" s="200"/>
      <c r="Z93" s="200"/>
      <c r="AA93" s="200"/>
      <c r="AB93" s="200"/>
      <c r="AC93" s="200"/>
    </row>
    <row r="94" spans="20:29" ht="40" customHeight="1" x14ac:dyDescent="0.35">
      <c r="T94" s="200"/>
      <c r="U94" s="200"/>
      <c r="V94" s="200"/>
      <c r="W94" s="200"/>
      <c r="X94" s="200"/>
      <c r="Y94" s="200"/>
      <c r="Z94" s="200"/>
      <c r="AA94" s="200"/>
      <c r="AB94" s="200"/>
      <c r="AC94" s="200"/>
    </row>
    <row r="95" spans="20:29" ht="40" customHeight="1" x14ac:dyDescent="0.35">
      <c r="T95" s="200"/>
      <c r="U95" s="200"/>
      <c r="V95" s="200"/>
      <c r="W95" s="200"/>
      <c r="X95" s="200"/>
      <c r="Y95" s="200"/>
      <c r="Z95" s="200"/>
      <c r="AA95" s="200"/>
      <c r="AB95" s="200"/>
      <c r="AC95" s="200"/>
    </row>
    <row r="96" spans="20:29" ht="40" customHeight="1" x14ac:dyDescent="0.35">
      <c r="T96" s="200"/>
      <c r="U96" s="200"/>
      <c r="V96" s="200"/>
      <c r="W96" s="200"/>
      <c r="X96" s="200"/>
      <c r="Y96" s="200"/>
      <c r="Z96" s="200"/>
      <c r="AA96" s="200"/>
      <c r="AB96" s="200"/>
      <c r="AC96" s="200"/>
    </row>
    <row r="97" spans="20:29" ht="40" customHeight="1" x14ac:dyDescent="0.35">
      <c r="T97" s="200"/>
      <c r="U97" s="200"/>
      <c r="V97" s="200"/>
      <c r="W97" s="200"/>
      <c r="X97" s="200"/>
      <c r="Y97" s="200"/>
      <c r="Z97" s="200"/>
      <c r="AA97" s="200"/>
      <c r="AB97" s="200"/>
      <c r="AC97" s="200"/>
    </row>
    <row r="98" spans="20:29" ht="40" customHeight="1" x14ac:dyDescent="0.35">
      <c r="T98" s="200"/>
      <c r="U98" s="200"/>
      <c r="V98" s="200"/>
      <c r="W98" s="200"/>
      <c r="X98" s="200"/>
      <c r="Y98" s="200"/>
      <c r="Z98" s="200"/>
      <c r="AA98" s="200"/>
      <c r="AB98" s="200"/>
      <c r="AC98" s="200"/>
    </row>
    <row r="99" spans="20:29" ht="40" customHeight="1" x14ac:dyDescent="0.35">
      <c r="T99" s="200"/>
      <c r="U99" s="200"/>
      <c r="V99" s="200"/>
      <c r="W99" s="200"/>
      <c r="X99" s="200"/>
      <c r="Y99" s="200"/>
      <c r="Z99" s="200"/>
      <c r="AA99" s="200"/>
      <c r="AB99" s="200"/>
      <c r="AC99" s="200"/>
    </row>
    <row r="100" spans="20:29" ht="40" customHeight="1" x14ac:dyDescent="0.35">
      <c r="T100" s="200"/>
      <c r="U100" s="200"/>
      <c r="V100" s="200"/>
      <c r="W100" s="200"/>
      <c r="X100" s="200"/>
      <c r="Y100" s="200"/>
      <c r="Z100" s="200"/>
      <c r="AA100" s="200"/>
      <c r="AB100" s="200"/>
      <c r="AC100" s="200"/>
    </row>
    <row r="101" spans="20:29" ht="40" customHeight="1" x14ac:dyDescent="0.35">
      <c r="T101" s="200"/>
      <c r="U101" s="200"/>
      <c r="V101" s="200"/>
      <c r="W101" s="200"/>
      <c r="X101" s="200"/>
      <c r="Y101" s="200"/>
      <c r="Z101" s="200"/>
      <c r="AA101" s="200"/>
      <c r="AB101" s="200"/>
      <c r="AC101" s="200"/>
    </row>
    <row r="102" spans="20:29" ht="40" customHeight="1" x14ac:dyDescent="0.35">
      <c r="T102" s="200"/>
      <c r="U102" s="200"/>
      <c r="V102" s="200"/>
      <c r="W102" s="200"/>
      <c r="X102" s="200"/>
      <c r="Y102" s="200"/>
      <c r="Z102" s="200"/>
      <c r="AA102" s="200"/>
      <c r="AB102" s="200"/>
      <c r="AC102" s="200"/>
    </row>
    <row r="103" spans="20:29" ht="40" customHeight="1" x14ac:dyDescent="0.35">
      <c r="T103" s="200"/>
      <c r="U103" s="200"/>
      <c r="V103" s="200"/>
      <c r="W103" s="200"/>
      <c r="X103" s="200"/>
      <c r="Y103" s="200"/>
      <c r="Z103" s="200"/>
      <c r="AA103" s="200"/>
      <c r="AB103" s="200"/>
      <c r="AC103" s="200"/>
    </row>
    <row r="104" spans="20:29" ht="40" customHeight="1" x14ac:dyDescent="0.35">
      <c r="T104" s="200"/>
      <c r="U104" s="200"/>
      <c r="V104" s="200"/>
      <c r="W104" s="200"/>
      <c r="X104" s="200"/>
      <c r="Y104" s="200"/>
      <c r="Z104" s="200"/>
      <c r="AA104" s="200"/>
      <c r="AB104" s="200"/>
      <c r="AC104" s="200"/>
    </row>
    <row r="105" spans="20:29" ht="40" customHeight="1" x14ac:dyDescent="0.35">
      <c r="T105" s="200"/>
      <c r="U105" s="200"/>
      <c r="V105" s="200"/>
      <c r="W105" s="200"/>
      <c r="X105" s="200"/>
      <c r="Y105" s="200"/>
      <c r="Z105" s="200"/>
      <c r="AA105" s="200"/>
      <c r="AB105" s="200"/>
      <c r="AC105" s="200"/>
    </row>
    <row r="106" spans="20:29" ht="40" customHeight="1" x14ac:dyDescent="0.35">
      <c r="T106" s="200"/>
      <c r="U106" s="200"/>
      <c r="V106" s="200"/>
      <c r="W106" s="200"/>
      <c r="X106" s="200"/>
      <c r="Y106" s="200"/>
      <c r="Z106" s="200"/>
      <c r="AA106" s="200"/>
      <c r="AB106" s="200"/>
      <c r="AC106" s="200"/>
    </row>
    <row r="107" spans="20:29" ht="40" customHeight="1" x14ac:dyDescent="0.35">
      <c r="T107" s="200"/>
      <c r="U107" s="200"/>
      <c r="V107" s="200"/>
      <c r="W107" s="200"/>
      <c r="X107" s="200"/>
      <c r="Y107" s="200"/>
      <c r="Z107" s="200"/>
      <c r="AA107" s="200"/>
      <c r="AB107" s="200"/>
      <c r="AC107" s="200"/>
    </row>
    <row r="108" spans="20:29" ht="40" customHeight="1" x14ac:dyDescent="0.35">
      <c r="T108" s="200"/>
      <c r="U108" s="200"/>
      <c r="V108" s="200"/>
      <c r="W108" s="200"/>
      <c r="X108" s="200"/>
      <c r="Y108" s="200"/>
      <c r="Z108" s="200"/>
      <c r="AA108" s="200"/>
      <c r="AB108" s="200"/>
      <c r="AC108" s="200"/>
    </row>
    <row r="109" spans="20:29" ht="40" customHeight="1" x14ac:dyDescent="0.35">
      <c r="T109" s="200"/>
      <c r="U109" s="200"/>
      <c r="V109" s="200"/>
      <c r="W109" s="200"/>
      <c r="X109" s="200"/>
      <c r="Y109" s="200"/>
      <c r="Z109" s="200"/>
      <c r="AA109" s="200"/>
      <c r="AB109" s="200"/>
      <c r="AC109" s="200"/>
    </row>
    <row r="110" spans="20:29" ht="40" customHeight="1" x14ac:dyDescent="0.35">
      <c r="T110" s="200"/>
      <c r="U110" s="200"/>
      <c r="V110" s="200"/>
      <c r="W110" s="200"/>
      <c r="X110" s="200"/>
      <c r="Y110" s="200"/>
      <c r="Z110" s="200"/>
      <c r="AA110" s="200"/>
      <c r="AB110" s="200"/>
      <c r="AC110" s="200"/>
    </row>
    <row r="111" spans="20:29" ht="40" customHeight="1" x14ac:dyDescent="0.35">
      <c r="T111" s="200"/>
      <c r="U111" s="200"/>
      <c r="V111" s="200"/>
      <c r="W111" s="200"/>
      <c r="X111" s="200"/>
      <c r="Y111" s="200"/>
      <c r="Z111" s="200"/>
      <c r="AA111" s="200"/>
      <c r="AB111" s="200"/>
      <c r="AC111" s="200"/>
    </row>
    <row r="112" spans="20:29" ht="40" customHeight="1" x14ac:dyDescent="0.35">
      <c r="T112" s="200"/>
      <c r="U112" s="200"/>
      <c r="V112" s="200"/>
      <c r="W112" s="200"/>
      <c r="X112" s="200"/>
      <c r="Y112" s="200"/>
      <c r="Z112" s="200"/>
      <c r="AA112" s="200"/>
      <c r="AB112" s="200"/>
      <c r="AC112" s="200"/>
    </row>
    <row r="113" spans="20:29" ht="40" customHeight="1" x14ac:dyDescent="0.35">
      <c r="T113" s="200"/>
      <c r="U113" s="200"/>
      <c r="V113" s="200"/>
      <c r="W113" s="200"/>
      <c r="X113" s="200"/>
      <c r="Y113" s="200"/>
      <c r="Z113" s="200"/>
      <c r="AA113" s="200"/>
      <c r="AB113" s="200"/>
      <c r="AC113" s="200"/>
    </row>
    <row r="114" spans="20:29" ht="40" customHeight="1" x14ac:dyDescent="0.35">
      <c r="T114" s="200"/>
      <c r="U114" s="200"/>
      <c r="V114" s="200"/>
      <c r="W114" s="200"/>
      <c r="X114" s="200"/>
      <c r="Y114" s="200"/>
      <c r="Z114" s="200"/>
      <c r="AA114" s="200"/>
      <c r="AB114" s="200"/>
      <c r="AC114" s="200"/>
    </row>
    <row r="115" spans="20:29" ht="40" customHeight="1" x14ac:dyDescent="0.35">
      <c r="T115" s="200"/>
      <c r="U115" s="200"/>
      <c r="V115" s="200"/>
      <c r="W115" s="200"/>
      <c r="X115" s="200"/>
      <c r="Y115" s="200"/>
      <c r="Z115" s="200"/>
      <c r="AA115" s="200"/>
      <c r="AB115" s="200"/>
      <c r="AC115" s="200"/>
    </row>
    <row r="116" spans="20:29" ht="40" customHeight="1" x14ac:dyDescent="0.35">
      <c r="T116" s="200"/>
      <c r="U116" s="200"/>
      <c r="V116" s="200"/>
      <c r="W116" s="200"/>
      <c r="X116" s="200"/>
      <c r="Y116" s="200"/>
      <c r="Z116" s="200"/>
      <c r="AA116" s="200"/>
      <c r="AB116" s="200"/>
      <c r="AC116" s="200"/>
    </row>
    <row r="117" spans="20:29" ht="40" customHeight="1" x14ac:dyDescent="0.35">
      <c r="T117" s="200"/>
      <c r="U117" s="200"/>
      <c r="V117" s="200"/>
      <c r="W117" s="200"/>
      <c r="X117" s="200"/>
      <c r="Y117" s="200"/>
      <c r="Z117" s="200"/>
      <c r="AA117" s="200"/>
      <c r="AB117" s="200"/>
      <c r="AC117" s="200"/>
    </row>
    <row r="118" spans="20:29" ht="40" customHeight="1" x14ac:dyDescent="0.35">
      <c r="T118" s="200"/>
      <c r="U118" s="200"/>
      <c r="V118" s="200"/>
      <c r="W118" s="200"/>
      <c r="X118" s="200"/>
      <c r="Y118" s="200"/>
      <c r="Z118" s="200"/>
      <c r="AA118" s="200"/>
      <c r="AB118" s="200"/>
      <c r="AC118" s="200"/>
    </row>
    <row r="119" spans="20:29" ht="40" customHeight="1" x14ac:dyDescent="0.35">
      <c r="T119" s="200"/>
      <c r="U119" s="200"/>
      <c r="V119" s="200"/>
      <c r="W119" s="200"/>
      <c r="X119" s="200"/>
      <c r="Y119" s="200"/>
      <c r="Z119" s="200"/>
      <c r="AA119" s="200"/>
      <c r="AB119" s="200"/>
      <c r="AC119" s="200"/>
    </row>
    <row r="120" spans="20:29" ht="40" customHeight="1" x14ac:dyDescent="0.35">
      <c r="T120" s="200"/>
      <c r="U120" s="200"/>
      <c r="V120" s="200"/>
      <c r="W120" s="200"/>
      <c r="X120" s="200"/>
      <c r="Y120" s="200"/>
      <c r="Z120" s="200"/>
      <c r="AA120" s="200"/>
      <c r="AB120" s="200"/>
      <c r="AC120" s="200"/>
    </row>
    <row r="121" spans="20:29" ht="40" customHeight="1" x14ac:dyDescent="0.35">
      <c r="T121" s="200"/>
      <c r="U121" s="200"/>
      <c r="V121" s="200"/>
      <c r="W121" s="200"/>
      <c r="X121" s="200"/>
      <c r="Y121" s="200"/>
      <c r="Z121" s="200"/>
      <c r="AA121" s="200"/>
      <c r="AB121" s="200"/>
      <c r="AC121" s="200"/>
    </row>
    <row r="122" spans="20:29" ht="40" customHeight="1" x14ac:dyDescent="0.35">
      <c r="T122" s="200"/>
      <c r="U122" s="200"/>
      <c r="V122" s="200"/>
      <c r="W122" s="200"/>
      <c r="X122" s="200"/>
      <c r="Y122" s="200"/>
      <c r="Z122" s="200"/>
      <c r="AA122" s="200"/>
      <c r="AB122" s="200"/>
      <c r="AC122" s="200"/>
    </row>
    <row r="123" spans="20:29" ht="40" customHeight="1" x14ac:dyDescent="0.35">
      <c r="T123" s="200"/>
      <c r="U123" s="200"/>
      <c r="V123" s="200"/>
      <c r="W123" s="200"/>
      <c r="X123" s="200"/>
      <c r="Y123" s="200"/>
      <c r="Z123" s="200"/>
      <c r="AA123" s="200"/>
      <c r="AB123" s="200"/>
      <c r="AC123" s="200"/>
    </row>
    <row r="124" spans="20:29" ht="40" customHeight="1" x14ac:dyDescent="0.35">
      <c r="T124" s="200"/>
      <c r="U124" s="200"/>
      <c r="V124" s="200"/>
      <c r="W124" s="200"/>
      <c r="X124" s="200"/>
      <c r="Y124" s="200"/>
      <c r="Z124" s="200"/>
      <c r="AA124" s="200"/>
      <c r="AB124" s="200"/>
      <c r="AC124" s="200"/>
    </row>
    <row r="125" spans="20:29" ht="40" customHeight="1" x14ac:dyDescent="0.35">
      <c r="T125" s="200"/>
      <c r="U125" s="200"/>
      <c r="V125" s="200"/>
      <c r="W125" s="200"/>
      <c r="X125" s="200"/>
      <c r="Y125" s="200"/>
      <c r="Z125" s="200"/>
      <c r="AA125" s="200"/>
      <c r="AB125" s="200"/>
      <c r="AC125" s="200"/>
    </row>
    <row r="126" spans="20:29" ht="40" customHeight="1" x14ac:dyDescent="0.35">
      <c r="T126" s="200"/>
      <c r="U126" s="200"/>
      <c r="V126" s="200"/>
      <c r="W126" s="200"/>
      <c r="X126" s="200"/>
      <c r="Y126" s="200"/>
      <c r="Z126" s="200"/>
      <c r="AA126" s="200"/>
      <c r="AB126" s="200"/>
      <c r="AC126" s="200"/>
    </row>
    <row r="127" spans="20:29" ht="40" customHeight="1" x14ac:dyDescent="0.35">
      <c r="T127" s="200"/>
      <c r="U127" s="200"/>
      <c r="V127" s="200"/>
      <c r="W127" s="200"/>
      <c r="X127" s="200"/>
      <c r="Y127" s="200"/>
      <c r="Z127" s="200"/>
      <c r="AA127" s="200"/>
      <c r="AB127" s="200"/>
      <c r="AC127" s="200"/>
    </row>
    <row r="128" spans="20:29" ht="40" customHeight="1" x14ac:dyDescent="0.35">
      <c r="T128" s="200"/>
      <c r="U128" s="200"/>
      <c r="V128" s="200"/>
      <c r="W128" s="200"/>
      <c r="X128" s="200"/>
      <c r="Y128" s="200"/>
      <c r="Z128" s="200"/>
      <c r="AA128" s="200"/>
      <c r="AB128" s="200"/>
      <c r="AC128" s="200"/>
    </row>
    <row r="129" spans="20:29" ht="40" customHeight="1" x14ac:dyDescent="0.35">
      <c r="T129" s="200"/>
      <c r="U129" s="200"/>
      <c r="V129" s="200"/>
      <c r="W129" s="200"/>
      <c r="X129" s="200"/>
      <c r="Y129" s="200"/>
      <c r="Z129" s="200"/>
      <c r="AA129" s="200"/>
      <c r="AB129" s="200"/>
      <c r="AC129" s="200"/>
    </row>
    <row r="130" spans="20:29" ht="40" customHeight="1" x14ac:dyDescent="0.35">
      <c r="T130" s="200"/>
      <c r="U130" s="200"/>
      <c r="V130" s="200"/>
      <c r="W130" s="200"/>
      <c r="X130" s="200"/>
      <c r="Y130" s="200"/>
      <c r="Z130" s="200"/>
      <c r="AA130" s="200"/>
      <c r="AB130" s="200"/>
      <c r="AC130" s="200"/>
    </row>
    <row r="131" spans="20:29" ht="40" customHeight="1" x14ac:dyDescent="0.35">
      <c r="T131" s="200"/>
      <c r="U131" s="200"/>
      <c r="V131" s="200"/>
      <c r="W131" s="200"/>
      <c r="X131" s="200"/>
      <c r="Y131" s="200"/>
      <c r="Z131" s="200"/>
      <c r="AA131" s="200"/>
      <c r="AB131" s="200"/>
      <c r="AC131" s="200"/>
    </row>
    <row r="132" spans="20:29" ht="40" customHeight="1" x14ac:dyDescent="0.35">
      <c r="T132" s="200"/>
      <c r="U132" s="200"/>
      <c r="V132" s="200"/>
      <c r="W132" s="200"/>
      <c r="X132" s="200"/>
      <c r="Y132" s="200"/>
      <c r="Z132" s="200"/>
      <c r="AA132" s="200"/>
      <c r="AB132" s="200"/>
      <c r="AC132" s="200"/>
    </row>
    <row r="133" spans="20:29" ht="40" customHeight="1" x14ac:dyDescent="0.35">
      <c r="T133" s="200"/>
      <c r="U133" s="200"/>
      <c r="V133" s="200"/>
      <c r="W133" s="200"/>
      <c r="X133" s="200"/>
      <c r="Y133" s="200"/>
      <c r="Z133" s="200"/>
      <c r="AA133" s="200"/>
      <c r="AB133" s="200"/>
      <c r="AC133" s="200"/>
    </row>
    <row r="134" spans="20:29" ht="40" customHeight="1" x14ac:dyDescent="0.35">
      <c r="T134" s="200"/>
      <c r="U134" s="200"/>
      <c r="V134" s="200"/>
      <c r="W134" s="200"/>
      <c r="X134" s="200"/>
      <c r="Y134" s="200"/>
      <c r="Z134" s="200"/>
      <c r="AA134" s="200"/>
      <c r="AB134" s="200"/>
      <c r="AC134" s="200"/>
    </row>
    <row r="135" spans="20:29" ht="40" customHeight="1" x14ac:dyDescent="0.35">
      <c r="T135" s="200"/>
      <c r="U135" s="200"/>
      <c r="V135" s="200"/>
      <c r="W135" s="200"/>
      <c r="X135" s="200"/>
      <c r="Y135" s="200"/>
      <c r="Z135" s="200"/>
      <c r="AA135" s="200"/>
      <c r="AB135" s="200"/>
      <c r="AC135" s="200"/>
    </row>
    <row r="136" spans="20:29" ht="40" customHeight="1" x14ac:dyDescent="0.35">
      <c r="T136" s="200"/>
      <c r="U136" s="200"/>
      <c r="V136" s="200"/>
      <c r="W136" s="200"/>
      <c r="X136" s="200"/>
      <c r="Y136" s="200"/>
      <c r="Z136" s="200"/>
      <c r="AA136" s="200"/>
      <c r="AB136" s="200"/>
      <c r="AC136" s="200"/>
    </row>
    <row r="137" spans="20:29" ht="40" customHeight="1" x14ac:dyDescent="0.35">
      <c r="T137" s="200"/>
      <c r="U137" s="200"/>
      <c r="V137" s="200"/>
      <c r="W137" s="200"/>
      <c r="X137" s="200"/>
      <c r="Y137" s="200"/>
      <c r="Z137" s="200"/>
      <c r="AA137" s="200"/>
      <c r="AB137" s="200"/>
      <c r="AC137" s="200"/>
    </row>
    <row r="138" spans="20:29" ht="40" customHeight="1" x14ac:dyDescent="0.35">
      <c r="T138" s="200"/>
      <c r="U138" s="200"/>
      <c r="V138" s="200"/>
      <c r="W138" s="200"/>
      <c r="X138" s="200"/>
      <c r="Y138" s="200"/>
      <c r="Z138" s="200"/>
      <c r="AA138" s="200"/>
      <c r="AB138" s="200"/>
      <c r="AC138" s="200"/>
    </row>
    <row r="139" spans="20:29" ht="40" customHeight="1" x14ac:dyDescent="0.35">
      <c r="T139" s="200"/>
      <c r="U139" s="200"/>
      <c r="V139" s="200"/>
      <c r="W139" s="200"/>
      <c r="X139" s="200"/>
      <c r="Y139" s="200"/>
      <c r="Z139" s="200"/>
      <c r="AA139" s="200"/>
      <c r="AB139" s="200"/>
      <c r="AC139" s="200"/>
    </row>
    <row r="140" spans="20:29" ht="40" customHeight="1" x14ac:dyDescent="0.35">
      <c r="T140" s="200"/>
      <c r="U140" s="200"/>
      <c r="V140" s="200"/>
      <c r="W140" s="200"/>
      <c r="X140" s="200"/>
      <c r="Y140" s="200"/>
      <c r="Z140" s="200"/>
      <c r="AA140" s="200"/>
      <c r="AB140" s="200"/>
      <c r="AC140" s="200"/>
    </row>
    <row r="141" spans="20:29" ht="40" customHeight="1" x14ac:dyDescent="0.35">
      <c r="T141" s="200"/>
      <c r="U141" s="200"/>
      <c r="V141" s="200"/>
      <c r="W141" s="200"/>
      <c r="X141" s="200"/>
      <c r="Y141" s="200"/>
      <c r="Z141" s="200"/>
      <c r="AA141" s="200"/>
      <c r="AB141" s="200"/>
      <c r="AC141" s="200"/>
    </row>
    <row r="142" spans="20:29" ht="40" customHeight="1" x14ac:dyDescent="0.35">
      <c r="T142" s="200"/>
      <c r="U142" s="200"/>
      <c r="V142" s="200"/>
      <c r="W142" s="200"/>
      <c r="X142" s="200"/>
      <c r="Y142" s="200"/>
      <c r="Z142" s="200"/>
      <c r="AA142" s="200"/>
      <c r="AB142" s="200"/>
      <c r="AC142" s="200"/>
    </row>
    <row r="143" spans="20:29" ht="40" customHeight="1" x14ac:dyDescent="0.35">
      <c r="T143" s="200"/>
      <c r="U143" s="200"/>
      <c r="V143" s="200"/>
      <c r="W143" s="200"/>
      <c r="X143" s="200"/>
      <c r="Y143" s="200"/>
      <c r="Z143" s="200"/>
      <c r="AA143" s="200"/>
      <c r="AB143" s="200"/>
      <c r="AC143" s="200"/>
    </row>
    <row r="144" spans="20:29" ht="40" customHeight="1" x14ac:dyDescent="0.35">
      <c r="T144" s="200"/>
      <c r="U144" s="200"/>
      <c r="V144" s="200"/>
      <c r="W144" s="200"/>
      <c r="X144" s="200"/>
      <c r="Y144" s="200"/>
      <c r="Z144" s="200"/>
      <c r="AA144" s="200"/>
      <c r="AB144" s="200"/>
      <c r="AC144" s="200"/>
    </row>
    <row r="145" spans="20:29" ht="40" customHeight="1" x14ac:dyDescent="0.35">
      <c r="T145" s="200"/>
      <c r="U145" s="200"/>
      <c r="V145" s="200"/>
      <c r="W145" s="200"/>
      <c r="X145" s="200"/>
      <c r="Y145" s="200"/>
      <c r="Z145" s="200"/>
      <c r="AA145" s="200"/>
      <c r="AB145" s="200"/>
      <c r="AC145" s="200"/>
    </row>
    <row r="146" spans="20:29" ht="40" customHeight="1" x14ac:dyDescent="0.35">
      <c r="T146" s="200"/>
      <c r="U146" s="200"/>
      <c r="V146" s="200"/>
      <c r="W146" s="200"/>
      <c r="X146" s="200"/>
      <c r="Y146" s="200"/>
      <c r="Z146" s="200"/>
      <c r="AA146" s="200"/>
      <c r="AB146" s="200"/>
      <c r="AC146" s="200"/>
    </row>
    <row r="147" spans="20:29" ht="40" customHeight="1" x14ac:dyDescent="0.35">
      <c r="T147" s="200"/>
      <c r="U147" s="200"/>
      <c r="V147" s="200"/>
      <c r="W147" s="200"/>
      <c r="X147" s="200"/>
      <c r="Y147" s="200"/>
      <c r="Z147" s="200"/>
      <c r="AA147" s="200"/>
      <c r="AB147" s="200"/>
      <c r="AC147" s="200"/>
    </row>
    <row r="148" spans="20:29" ht="40" customHeight="1" x14ac:dyDescent="0.35">
      <c r="T148" s="200"/>
      <c r="U148" s="200"/>
      <c r="V148" s="200"/>
      <c r="W148" s="200"/>
      <c r="X148" s="200"/>
      <c r="Y148" s="200"/>
      <c r="Z148" s="200"/>
      <c r="AA148" s="200"/>
      <c r="AB148" s="200"/>
      <c r="AC148" s="200"/>
    </row>
    <row r="149" spans="20:29" ht="40" customHeight="1" x14ac:dyDescent="0.35">
      <c r="T149" s="200"/>
      <c r="U149" s="200"/>
      <c r="V149" s="200"/>
      <c r="W149" s="200"/>
      <c r="X149" s="200"/>
      <c r="Y149" s="200"/>
      <c r="Z149" s="200"/>
      <c r="AA149" s="200"/>
      <c r="AB149" s="200"/>
      <c r="AC149" s="200"/>
    </row>
    <row r="150" spans="20:29" ht="40" customHeight="1" x14ac:dyDescent="0.35">
      <c r="T150" s="200"/>
      <c r="U150" s="200"/>
      <c r="V150" s="200"/>
      <c r="W150" s="200"/>
      <c r="X150" s="200"/>
      <c r="Y150" s="200"/>
      <c r="Z150" s="200"/>
      <c r="AA150" s="200"/>
      <c r="AB150" s="200"/>
      <c r="AC150" s="200"/>
    </row>
    <row r="151" spans="20:29" ht="40" customHeight="1" x14ac:dyDescent="0.35">
      <c r="T151" s="200"/>
      <c r="U151" s="200"/>
      <c r="V151" s="200"/>
      <c r="W151" s="200"/>
      <c r="X151" s="200"/>
      <c r="Y151" s="200"/>
      <c r="Z151" s="200"/>
      <c r="AA151" s="200"/>
      <c r="AB151" s="200"/>
      <c r="AC151" s="200"/>
    </row>
    <row r="152" spans="20:29" ht="40" customHeight="1" x14ac:dyDescent="0.35">
      <c r="T152" s="200"/>
      <c r="U152" s="200"/>
      <c r="V152" s="200"/>
      <c r="W152" s="200"/>
      <c r="X152" s="200"/>
      <c r="Y152" s="200"/>
      <c r="Z152" s="200"/>
      <c r="AA152" s="200"/>
      <c r="AB152" s="200"/>
      <c r="AC152" s="200"/>
    </row>
    <row r="153" spans="20:29" ht="40" customHeight="1" x14ac:dyDescent="0.35">
      <c r="T153" s="200"/>
      <c r="U153" s="200"/>
      <c r="V153" s="200"/>
      <c r="W153" s="200"/>
      <c r="X153" s="200"/>
      <c r="Y153" s="200"/>
      <c r="Z153" s="200"/>
      <c r="AA153" s="200"/>
      <c r="AB153" s="200"/>
      <c r="AC153" s="200"/>
    </row>
    <row r="154" spans="20:29" ht="40" customHeight="1" x14ac:dyDescent="0.35">
      <c r="T154" s="200"/>
      <c r="U154" s="200"/>
      <c r="V154" s="200"/>
      <c r="W154" s="200"/>
      <c r="X154" s="200"/>
      <c r="Y154" s="200"/>
      <c r="Z154" s="200"/>
      <c r="AA154" s="200"/>
      <c r="AB154" s="200"/>
      <c r="AC154" s="200"/>
    </row>
    <row r="155" spans="20:29" ht="40" customHeight="1" x14ac:dyDescent="0.35">
      <c r="T155" s="200"/>
      <c r="U155" s="200"/>
      <c r="V155" s="200"/>
      <c r="W155" s="200"/>
      <c r="X155" s="200"/>
      <c r="Y155" s="200"/>
      <c r="Z155" s="200"/>
      <c r="AA155" s="200"/>
      <c r="AB155" s="200"/>
      <c r="AC155" s="200"/>
    </row>
    <row r="156" spans="20:29" ht="40" customHeight="1" x14ac:dyDescent="0.35">
      <c r="T156" s="200"/>
      <c r="U156" s="200"/>
      <c r="V156" s="200"/>
      <c r="W156" s="200"/>
      <c r="X156" s="200"/>
      <c r="Y156" s="200"/>
      <c r="Z156" s="200"/>
      <c r="AA156" s="200"/>
      <c r="AB156" s="200"/>
      <c r="AC156" s="200"/>
    </row>
    <row r="157" spans="20:29" ht="40" customHeight="1" x14ac:dyDescent="0.35">
      <c r="T157" s="200"/>
      <c r="U157" s="200"/>
      <c r="V157" s="200"/>
      <c r="W157" s="200"/>
      <c r="X157" s="200"/>
      <c r="Y157" s="200"/>
      <c r="Z157" s="200"/>
      <c r="AA157" s="200"/>
      <c r="AB157" s="200"/>
      <c r="AC157" s="200"/>
    </row>
    <row r="158" spans="20:29" ht="40" customHeight="1" x14ac:dyDescent="0.35">
      <c r="T158" s="200"/>
      <c r="U158" s="200"/>
      <c r="V158" s="200"/>
      <c r="W158" s="200"/>
      <c r="X158" s="200"/>
      <c r="Y158" s="200"/>
      <c r="Z158" s="200"/>
      <c r="AA158" s="200"/>
      <c r="AB158" s="200"/>
      <c r="AC158" s="200"/>
    </row>
    <row r="159" spans="20:29" ht="40" customHeight="1" x14ac:dyDescent="0.35">
      <c r="T159" s="200"/>
      <c r="U159" s="200"/>
      <c r="V159" s="200"/>
      <c r="W159" s="200"/>
      <c r="X159" s="200"/>
      <c r="Y159" s="200"/>
      <c r="Z159" s="200"/>
      <c r="AA159" s="200"/>
      <c r="AB159" s="200"/>
      <c r="AC159" s="200"/>
    </row>
    <row r="160" spans="20:29" ht="40" customHeight="1" x14ac:dyDescent="0.35">
      <c r="T160" s="200"/>
      <c r="U160" s="200"/>
      <c r="V160" s="200"/>
      <c r="W160" s="200"/>
      <c r="X160" s="200"/>
      <c r="Y160" s="200"/>
      <c r="Z160" s="200"/>
      <c r="AA160" s="200"/>
      <c r="AB160" s="200"/>
      <c r="AC160" s="200"/>
    </row>
    <row r="161" spans="20:29" ht="40" customHeight="1" x14ac:dyDescent="0.35">
      <c r="T161" s="200"/>
      <c r="U161" s="200"/>
      <c r="V161" s="200"/>
      <c r="W161" s="200"/>
      <c r="X161" s="200"/>
      <c r="Y161" s="200"/>
      <c r="Z161" s="200"/>
      <c r="AA161" s="200"/>
      <c r="AB161" s="200"/>
      <c r="AC161" s="200"/>
    </row>
    <row r="162" spans="20:29" ht="40" customHeight="1" x14ac:dyDescent="0.35">
      <c r="T162" s="200"/>
      <c r="U162" s="200"/>
      <c r="V162" s="200"/>
      <c r="W162" s="200"/>
      <c r="X162" s="200"/>
      <c r="Y162" s="200"/>
      <c r="Z162" s="200"/>
      <c r="AA162" s="200"/>
      <c r="AB162" s="200"/>
      <c r="AC162" s="200"/>
    </row>
    <row r="163" spans="20:29" ht="40" customHeight="1" x14ac:dyDescent="0.35">
      <c r="T163" s="200"/>
      <c r="U163" s="200"/>
      <c r="V163" s="200"/>
      <c r="W163" s="200"/>
      <c r="X163" s="200"/>
      <c r="Y163" s="200"/>
      <c r="Z163" s="200"/>
      <c r="AA163" s="200"/>
      <c r="AB163" s="200"/>
      <c r="AC163" s="200"/>
    </row>
    <row r="164" spans="20:29" ht="40" customHeight="1" x14ac:dyDescent="0.35">
      <c r="T164" s="200"/>
      <c r="U164" s="200"/>
      <c r="V164" s="200"/>
      <c r="W164" s="200"/>
      <c r="X164" s="200"/>
      <c r="Y164" s="200"/>
      <c r="Z164" s="200"/>
      <c r="AA164" s="200"/>
      <c r="AB164" s="200"/>
      <c r="AC164" s="200"/>
    </row>
    <row r="165" spans="20:29" ht="40" customHeight="1" x14ac:dyDescent="0.35">
      <c r="T165" s="200"/>
      <c r="U165" s="200"/>
      <c r="V165" s="200"/>
      <c r="W165" s="200"/>
      <c r="X165" s="200"/>
      <c r="Y165" s="200"/>
      <c r="Z165" s="200"/>
      <c r="AA165" s="200"/>
      <c r="AB165" s="200"/>
      <c r="AC165" s="200"/>
    </row>
    <row r="166" spans="20:29" ht="40" customHeight="1" x14ac:dyDescent="0.35">
      <c r="T166" s="200"/>
      <c r="U166" s="200"/>
      <c r="V166" s="200"/>
      <c r="W166" s="200"/>
      <c r="X166" s="200"/>
      <c r="Y166" s="200"/>
      <c r="Z166" s="200"/>
      <c r="AA166" s="200"/>
      <c r="AB166" s="200"/>
      <c r="AC166" s="200"/>
    </row>
    <row r="167" spans="20:29" ht="40" customHeight="1" x14ac:dyDescent="0.35">
      <c r="T167" s="200"/>
      <c r="U167" s="200"/>
      <c r="V167" s="200"/>
      <c r="W167" s="200"/>
      <c r="X167" s="200"/>
      <c r="Y167" s="200"/>
      <c r="Z167" s="200"/>
      <c r="AA167" s="200"/>
      <c r="AB167" s="200"/>
      <c r="AC167" s="200"/>
    </row>
    <row r="168" spans="20:29" ht="40" customHeight="1" x14ac:dyDescent="0.35">
      <c r="T168" s="200"/>
      <c r="U168" s="200"/>
      <c r="V168" s="200"/>
      <c r="W168" s="200"/>
      <c r="X168" s="200"/>
      <c r="Y168" s="200"/>
      <c r="Z168" s="200"/>
      <c r="AA168" s="200"/>
      <c r="AB168" s="200"/>
      <c r="AC168" s="200"/>
    </row>
    <row r="169" spans="20:29" ht="40" customHeight="1" x14ac:dyDescent="0.35">
      <c r="T169" s="200"/>
      <c r="U169" s="200"/>
      <c r="V169" s="200"/>
      <c r="W169" s="200"/>
      <c r="X169" s="200"/>
      <c r="Y169" s="200"/>
      <c r="Z169" s="200"/>
      <c r="AA169" s="200"/>
      <c r="AB169" s="200"/>
      <c r="AC169" s="200"/>
    </row>
    <row r="170" spans="20:29" ht="40" customHeight="1" x14ac:dyDescent="0.35">
      <c r="T170" s="200"/>
      <c r="U170" s="200"/>
      <c r="V170" s="200"/>
      <c r="W170" s="200"/>
      <c r="X170" s="200"/>
      <c r="Y170" s="200"/>
      <c r="Z170" s="200"/>
      <c r="AA170" s="200"/>
      <c r="AB170" s="200"/>
      <c r="AC170" s="200"/>
    </row>
    <row r="171" spans="20:29" ht="40" customHeight="1" x14ac:dyDescent="0.35">
      <c r="T171" s="200"/>
      <c r="U171" s="200"/>
      <c r="V171" s="200"/>
      <c r="W171" s="200"/>
      <c r="X171" s="200"/>
      <c r="Y171" s="200"/>
      <c r="Z171" s="200"/>
      <c r="AA171" s="200"/>
      <c r="AB171" s="200"/>
      <c r="AC171" s="200"/>
    </row>
    <row r="172" spans="20:29" ht="40" customHeight="1" x14ac:dyDescent="0.35">
      <c r="T172" s="200"/>
      <c r="U172" s="200"/>
      <c r="V172" s="200"/>
      <c r="W172" s="200"/>
      <c r="X172" s="200"/>
      <c r="Y172" s="200"/>
      <c r="Z172" s="200"/>
      <c r="AA172" s="200"/>
      <c r="AB172" s="200"/>
      <c r="AC172" s="200"/>
    </row>
    <row r="173" spans="20:29" ht="40" customHeight="1" x14ac:dyDescent="0.35">
      <c r="T173" s="200"/>
      <c r="U173" s="200"/>
      <c r="V173" s="200"/>
      <c r="W173" s="200"/>
      <c r="X173" s="200"/>
      <c r="Y173" s="200"/>
      <c r="Z173" s="200"/>
      <c r="AA173" s="200"/>
      <c r="AB173" s="200"/>
      <c r="AC173" s="200"/>
    </row>
    <row r="174" spans="20:29" ht="40" customHeight="1" x14ac:dyDescent="0.35">
      <c r="T174" s="200"/>
      <c r="U174" s="200"/>
      <c r="V174" s="200"/>
      <c r="W174" s="200"/>
      <c r="X174" s="200"/>
      <c r="Y174" s="200"/>
      <c r="Z174" s="200"/>
      <c r="AA174" s="200"/>
      <c r="AB174" s="200"/>
      <c r="AC174" s="200"/>
    </row>
    <row r="175" spans="20:29" ht="40" customHeight="1" x14ac:dyDescent="0.35">
      <c r="T175" s="200"/>
      <c r="U175" s="200"/>
      <c r="V175" s="200"/>
      <c r="W175" s="200"/>
      <c r="X175" s="200"/>
      <c r="Y175" s="200"/>
      <c r="Z175" s="200"/>
      <c r="AA175" s="200"/>
      <c r="AB175" s="200"/>
      <c r="AC175" s="200"/>
    </row>
    <row r="176" spans="20:29" ht="40" customHeight="1" x14ac:dyDescent="0.35">
      <c r="T176" s="200"/>
      <c r="U176" s="200"/>
      <c r="V176" s="200"/>
      <c r="W176" s="200"/>
      <c r="X176" s="200"/>
      <c r="Y176" s="200"/>
      <c r="Z176" s="200"/>
      <c r="AA176" s="200"/>
      <c r="AB176" s="200"/>
      <c r="AC176" s="200"/>
    </row>
    <row r="177" spans="20:29" ht="40" customHeight="1" x14ac:dyDescent="0.35">
      <c r="T177" s="200"/>
      <c r="U177" s="200"/>
      <c r="V177" s="200"/>
      <c r="W177" s="200"/>
      <c r="X177" s="200"/>
      <c r="Y177" s="200"/>
      <c r="Z177" s="200"/>
      <c r="AA177" s="200"/>
      <c r="AB177" s="200"/>
      <c r="AC177" s="200"/>
    </row>
    <row r="178" spans="20:29" ht="40" customHeight="1" x14ac:dyDescent="0.35">
      <c r="T178" s="200"/>
      <c r="U178" s="200"/>
      <c r="V178" s="200"/>
      <c r="W178" s="200"/>
      <c r="X178" s="200"/>
      <c r="Y178" s="200"/>
      <c r="Z178" s="200"/>
      <c r="AA178" s="200"/>
      <c r="AB178" s="200"/>
      <c r="AC178" s="200"/>
    </row>
    <row r="179" spans="20:29" ht="40" customHeight="1" x14ac:dyDescent="0.35">
      <c r="T179" s="200"/>
      <c r="U179" s="200"/>
      <c r="V179" s="200"/>
      <c r="W179" s="200"/>
      <c r="X179" s="200"/>
      <c r="Y179" s="200"/>
      <c r="Z179" s="200"/>
      <c r="AA179" s="200"/>
      <c r="AB179" s="200"/>
      <c r="AC179" s="200"/>
    </row>
    <row r="180" spans="20:29" ht="40" customHeight="1" x14ac:dyDescent="0.35">
      <c r="T180" s="200"/>
      <c r="U180" s="200"/>
      <c r="V180" s="200"/>
      <c r="W180" s="200"/>
      <c r="X180" s="200"/>
      <c r="Y180" s="200"/>
      <c r="Z180" s="200"/>
      <c r="AA180" s="200"/>
      <c r="AB180" s="200"/>
      <c r="AC180" s="200"/>
    </row>
    <row r="181" spans="20:29" ht="40" customHeight="1" x14ac:dyDescent="0.35">
      <c r="T181" s="200"/>
      <c r="U181" s="200"/>
      <c r="V181" s="200"/>
      <c r="W181" s="200"/>
      <c r="X181" s="200"/>
      <c r="Y181" s="200"/>
      <c r="Z181" s="200"/>
      <c r="AA181" s="200"/>
      <c r="AB181" s="200"/>
      <c r="AC181" s="200"/>
    </row>
    <row r="182" spans="20:29" ht="40" customHeight="1" x14ac:dyDescent="0.35">
      <c r="T182" s="200"/>
      <c r="U182" s="200"/>
      <c r="V182" s="200"/>
      <c r="W182" s="200"/>
      <c r="X182" s="200"/>
      <c r="Y182" s="200"/>
      <c r="Z182" s="200"/>
      <c r="AA182" s="200"/>
      <c r="AB182" s="200"/>
      <c r="AC182" s="200"/>
    </row>
    <row r="183" spans="20:29" ht="40" customHeight="1" x14ac:dyDescent="0.35">
      <c r="T183" s="200"/>
      <c r="U183" s="200"/>
      <c r="V183" s="200"/>
      <c r="W183" s="200"/>
      <c r="X183" s="200"/>
      <c r="Y183" s="200"/>
      <c r="Z183" s="200"/>
      <c r="AA183" s="200"/>
      <c r="AB183" s="200"/>
      <c r="AC183" s="200"/>
    </row>
    <row r="184" spans="20:29" ht="40" customHeight="1" x14ac:dyDescent="0.35">
      <c r="T184" s="200"/>
      <c r="U184" s="200"/>
      <c r="V184" s="200"/>
      <c r="W184" s="200"/>
      <c r="X184" s="200"/>
      <c r="Y184" s="200"/>
      <c r="Z184" s="200"/>
      <c r="AA184" s="200"/>
      <c r="AB184" s="200"/>
      <c r="AC184" s="200"/>
    </row>
    <row r="185" spans="20:29" ht="40" customHeight="1" x14ac:dyDescent="0.35">
      <c r="T185" s="200"/>
      <c r="U185" s="200"/>
      <c r="V185" s="200"/>
      <c r="W185" s="200"/>
      <c r="X185" s="200"/>
      <c r="Y185" s="200"/>
      <c r="Z185" s="200"/>
      <c r="AA185" s="200"/>
      <c r="AB185" s="200"/>
      <c r="AC185" s="200"/>
    </row>
    <row r="186" spans="20:29" ht="40" customHeight="1" x14ac:dyDescent="0.35">
      <c r="T186" s="200"/>
      <c r="U186" s="200"/>
      <c r="V186" s="200"/>
      <c r="W186" s="200"/>
      <c r="X186" s="200"/>
      <c r="Y186" s="200"/>
      <c r="Z186" s="200"/>
      <c r="AA186" s="200"/>
      <c r="AB186" s="200"/>
      <c r="AC186" s="200"/>
    </row>
    <row r="187" spans="20:29" ht="40" customHeight="1" x14ac:dyDescent="0.35">
      <c r="T187" s="200"/>
      <c r="U187" s="200"/>
      <c r="V187" s="200"/>
      <c r="W187" s="200"/>
      <c r="X187" s="200"/>
      <c r="Y187" s="200"/>
      <c r="Z187" s="200"/>
      <c r="AA187" s="200"/>
      <c r="AB187" s="200"/>
      <c r="AC187" s="200"/>
    </row>
    <row r="188" spans="20:29" ht="40" customHeight="1" x14ac:dyDescent="0.35">
      <c r="T188" s="200"/>
      <c r="U188" s="200"/>
      <c r="V188" s="200"/>
      <c r="W188" s="200"/>
      <c r="X188" s="200"/>
      <c r="Y188" s="200"/>
      <c r="Z188" s="200"/>
      <c r="AA188" s="200"/>
      <c r="AB188" s="200"/>
      <c r="AC188" s="200"/>
    </row>
    <row r="189" spans="20:29" ht="40" customHeight="1" x14ac:dyDescent="0.35">
      <c r="T189" s="200"/>
      <c r="U189" s="200"/>
      <c r="V189" s="200"/>
      <c r="W189" s="200"/>
      <c r="X189" s="200"/>
      <c r="Y189" s="200"/>
      <c r="Z189" s="200"/>
      <c r="AA189" s="200"/>
      <c r="AB189" s="200"/>
      <c r="AC189" s="200"/>
    </row>
    <row r="190" spans="20:29" ht="40" customHeight="1" x14ac:dyDescent="0.35">
      <c r="T190" s="200"/>
      <c r="U190" s="200"/>
      <c r="V190" s="200"/>
      <c r="W190" s="200"/>
      <c r="X190" s="200"/>
      <c r="Y190" s="200"/>
      <c r="Z190" s="200"/>
      <c r="AA190" s="200"/>
      <c r="AB190" s="200"/>
      <c r="AC190" s="200"/>
    </row>
    <row r="191" spans="20:29" ht="40" customHeight="1" x14ac:dyDescent="0.35">
      <c r="T191" s="200"/>
      <c r="U191" s="200"/>
      <c r="V191" s="200"/>
      <c r="W191" s="200"/>
      <c r="X191" s="200"/>
      <c r="Y191" s="200"/>
      <c r="Z191" s="200"/>
      <c r="AA191" s="200"/>
      <c r="AB191" s="200"/>
      <c r="AC191" s="200"/>
    </row>
    <row r="192" spans="20:29" ht="40" customHeight="1" x14ac:dyDescent="0.35">
      <c r="T192" s="200"/>
      <c r="U192" s="200"/>
      <c r="V192" s="200"/>
      <c r="W192" s="200"/>
      <c r="X192" s="200"/>
      <c r="Y192" s="200"/>
      <c r="Z192" s="200"/>
      <c r="AA192" s="200"/>
      <c r="AB192" s="200"/>
      <c r="AC192" s="200"/>
    </row>
    <row r="193" spans="20:29" ht="40" customHeight="1" x14ac:dyDescent="0.35">
      <c r="T193" s="200"/>
      <c r="U193" s="200"/>
      <c r="V193" s="200"/>
      <c r="W193" s="200"/>
      <c r="X193" s="200"/>
      <c r="Y193" s="200"/>
      <c r="Z193" s="200"/>
      <c r="AA193" s="200"/>
      <c r="AB193" s="200"/>
      <c r="AC193" s="200"/>
    </row>
    <row r="194" spans="20:29" ht="40" customHeight="1" x14ac:dyDescent="0.35">
      <c r="T194" s="200"/>
      <c r="U194" s="200"/>
      <c r="V194" s="200"/>
      <c r="W194" s="200"/>
      <c r="X194" s="200"/>
      <c r="Y194" s="200"/>
      <c r="Z194" s="200"/>
      <c r="AA194" s="200"/>
      <c r="AB194" s="200"/>
      <c r="AC194" s="200"/>
    </row>
    <row r="195" spans="20:29" ht="40" customHeight="1" x14ac:dyDescent="0.35">
      <c r="T195" s="200"/>
      <c r="U195" s="200"/>
      <c r="V195" s="200"/>
      <c r="W195" s="200"/>
      <c r="X195" s="200"/>
      <c r="Y195" s="200"/>
      <c r="Z195" s="200"/>
      <c r="AA195" s="200"/>
      <c r="AB195" s="200"/>
      <c r="AC195" s="200"/>
    </row>
    <row r="196" spans="20:29" ht="40" customHeight="1" x14ac:dyDescent="0.35">
      <c r="T196" s="200"/>
      <c r="U196" s="200"/>
      <c r="V196" s="200"/>
      <c r="W196" s="200"/>
      <c r="X196" s="200"/>
      <c r="Y196" s="200"/>
      <c r="Z196" s="200"/>
      <c r="AA196" s="200"/>
      <c r="AB196" s="200"/>
      <c r="AC196" s="200"/>
    </row>
    <row r="197" spans="20:29" ht="40" customHeight="1" x14ac:dyDescent="0.35">
      <c r="T197" s="200"/>
      <c r="U197" s="200"/>
      <c r="V197" s="200"/>
      <c r="W197" s="200"/>
      <c r="X197" s="200"/>
      <c r="Y197" s="200"/>
      <c r="Z197" s="200"/>
      <c r="AA197" s="200"/>
      <c r="AB197" s="200"/>
      <c r="AC197" s="200"/>
    </row>
    <row r="198" spans="20:29" ht="40" customHeight="1" x14ac:dyDescent="0.35">
      <c r="T198" s="200"/>
      <c r="U198" s="200"/>
      <c r="V198" s="200"/>
      <c r="W198" s="200"/>
      <c r="X198" s="200"/>
      <c r="Y198" s="200"/>
      <c r="Z198" s="200"/>
      <c r="AA198" s="200"/>
      <c r="AB198" s="200"/>
      <c r="AC198" s="200"/>
    </row>
    <row r="199" spans="20:29" ht="40" customHeight="1" x14ac:dyDescent="0.35">
      <c r="T199" s="200"/>
      <c r="U199" s="200"/>
      <c r="V199" s="200"/>
      <c r="W199" s="200"/>
      <c r="X199" s="200"/>
      <c r="Y199" s="200"/>
      <c r="Z199" s="200"/>
      <c r="AA199" s="200"/>
      <c r="AB199" s="200"/>
      <c r="AC199" s="200"/>
    </row>
    <row r="200" spans="20:29" ht="40" customHeight="1" x14ac:dyDescent="0.35">
      <c r="T200" s="200"/>
      <c r="U200" s="200"/>
      <c r="V200" s="200"/>
      <c r="W200" s="200"/>
      <c r="X200" s="200"/>
      <c r="Y200" s="200"/>
      <c r="Z200" s="200"/>
      <c r="AA200" s="200"/>
      <c r="AB200" s="200"/>
      <c r="AC200" s="200"/>
    </row>
    <row r="201" spans="20:29" ht="40" customHeight="1" x14ac:dyDescent="0.35">
      <c r="T201" s="200"/>
      <c r="U201" s="200"/>
      <c r="V201" s="200"/>
      <c r="W201" s="200"/>
      <c r="X201" s="200"/>
      <c r="Y201" s="200"/>
      <c r="Z201" s="200"/>
      <c r="AA201" s="200"/>
      <c r="AB201" s="200"/>
      <c r="AC201" s="200"/>
    </row>
    <row r="202" spans="20:29" ht="40" customHeight="1" x14ac:dyDescent="0.35">
      <c r="T202" s="200"/>
      <c r="U202" s="200"/>
      <c r="V202" s="200"/>
      <c r="W202" s="200"/>
      <c r="X202" s="200"/>
      <c r="Y202" s="200"/>
      <c r="Z202" s="200"/>
      <c r="AA202" s="200"/>
      <c r="AB202" s="200"/>
      <c r="AC202" s="200"/>
    </row>
    <row r="203" spans="20:29" ht="40" customHeight="1" x14ac:dyDescent="0.35">
      <c r="T203" s="200"/>
      <c r="U203" s="200"/>
      <c r="V203" s="200"/>
      <c r="W203" s="200"/>
      <c r="X203" s="200"/>
      <c r="Y203" s="200"/>
      <c r="Z203" s="200"/>
      <c r="AA203" s="200"/>
      <c r="AB203" s="200"/>
      <c r="AC203" s="200"/>
    </row>
    <row r="204" spans="20:29" ht="40" customHeight="1" x14ac:dyDescent="0.35">
      <c r="T204" s="200"/>
      <c r="U204" s="200"/>
      <c r="V204" s="200"/>
      <c r="W204" s="200"/>
      <c r="X204" s="200"/>
      <c r="Y204" s="200"/>
      <c r="Z204" s="200"/>
      <c r="AA204" s="200"/>
      <c r="AB204" s="200"/>
      <c r="AC204" s="200"/>
    </row>
    <row r="205" spans="20:29" ht="40" customHeight="1" x14ac:dyDescent="0.35">
      <c r="T205" s="200"/>
      <c r="U205" s="200"/>
      <c r="V205" s="200"/>
      <c r="W205" s="200"/>
      <c r="X205" s="200"/>
      <c r="Y205" s="200"/>
      <c r="Z205" s="200"/>
      <c r="AA205" s="200"/>
      <c r="AB205" s="200"/>
      <c r="AC205" s="200"/>
    </row>
    <row r="206" spans="20:29" ht="40" customHeight="1" x14ac:dyDescent="0.35">
      <c r="T206" s="200"/>
      <c r="U206" s="200"/>
      <c r="V206" s="200"/>
      <c r="W206" s="200"/>
      <c r="X206" s="200"/>
      <c r="Y206" s="200"/>
      <c r="Z206" s="200"/>
      <c r="AA206" s="200"/>
      <c r="AB206" s="200"/>
      <c r="AC206" s="200"/>
    </row>
    <row r="207" spans="20:29" ht="40" customHeight="1" x14ac:dyDescent="0.35">
      <c r="T207" s="200"/>
      <c r="U207" s="200"/>
      <c r="V207" s="200"/>
      <c r="W207" s="200"/>
      <c r="X207" s="200"/>
      <c r="Y207" s="200"/>
      <c r="Z207" s="200"/>
      <c r="AA207" s="200"/>
      <c r="AB207" s="200"/>
      <c r="AC207" s="200"/>
    </row>
    <row r="208" spans="20:29" ht="40" customHeight="1" x14ac:dyDescent="0.35">
      <c r="T208" s="200"/>
      <c r="U208" s="200"/>
      <c r="V208" s="200"/>
      <c r="W208" s="200"/>
      <c r="X208" s="200"/>
      <c r="Y208" s="200"/>
      <c r="Z208" s="200"/>
      <c r="AA208" s="200"/>
      <c r="AB208" s="200"/>
      <c r="AC208" s="200"/>
    </row>
    <row r="209" spans="20:29" ht="40" customHeight="1" x14ac:dyDescent="0.35">
      <c r="T209" s="200"/>
      <c r="U209" s="200"/>
      <c r="V209" s="200"/>
      <c r="W209" s="200"/>
      <c r="X209" s="200"/>
      <c r="Y209" s="200"/>
      <c r="Z209" s="200"/>
      <c r="AA209" s="200"/>
      <c r="AB209" s="200"/>
      <c r="AC209" s="200"/>
    </row>
    <row r="210" spans="20:29" ht="40" customHeight="1" x14ac:dyDescent="0.35">
      <c r="T210" s="200"/>
      <c r="U210" s="200"/>
      <c r="V210" s="200"/>
      <c r="W210" s="200"/>
      <c r="X210" s="200"/>
      <c r="Y210" s="200"/>
      <c r="Z210" s="200"/>
      <c r="AA210" s="200"/>
      <c r="AB210" s="200"/>
      <c r="AC210" s="200"/>
    </row>
    <row r="211" spans="20:29" ht="40" customHeight="1" x14ac:dyDescent="0.35">
      <c r="T211" s="200"/>
      <c r="U211" s="200"/>
      <c r="V211" s="200"/>
      <c r="W211" s="200"/>
      <c r="X211" s="200"/>
      <c r="Y211" s="200"/>
      <c r="Z211" s="200"/>
      <c r="AA211" s="200"/>
      <c r="AB211" s="200"/>
      <c r="AC211" s="200"/>
    </row>
    <row r="212" spans="20:29" ht="40" customHeight="1" x14ac:dyDescent="0.35">
      <c r="T212" s="200"/>
      <c r="U212" s="200"/>
      <c r="V212" s="200"/>
      <c r="W212" s="200"/>
      <c r="X212" s="200"/>
      <c r="Y212" s="200"/>
      <c r="Z212" s="200"/>
      <c r="AA212" s="200"/>
      <c r="AB212" s="200"/>
      <c r="AC212" s="200"/>
    </row>
    <row r="213" spans="20:29" ht="40" customHeight="1" x14ac:dyDescent="0.35">
      <c r="T213" s="200"/>
      <c r="U213" s="200"/>
      <c r="V213" s="200"/>
      <c r="W213" s="200"/>
      <c r="X213" s="200"/>
      <c r="Y213" s="200"/>
      <c r="Z213" s="200"/>
      <c r="AA213" s="200"/>
      <c r="AB213" s="200"/>
      <c r="AC213" s="200"/>
    </row>
    <row r="214" spans="20:29" ht="40" customHeight="1" x14ac:dyDescent="0.35">
      <c r="T214" s="200"/>
      <c r="U214" s="200"/>
      <c r="V214" s="200"/>
      <c r="W214" s="200"/>
      <c r="X214" s="200"/>
      <c r="Y214" s="200"/>
      <c r="Z214" s="200"/>
      <c r="AA214" s="200"/>
      <c r="AB214" s="200"/>
      <c r="AC214" s="200"/>
    </row>
    <row r="215" spans="20:29" ht="40" customHeight="1" x14ac:dyDescent="0.35">
      <c r="T215" s="200"/>
      <c r="U215" s="200"/>
      <c r="V215" s="200"/>
      <c r="W215" s="200"/>
      <c r="X215" s="200"/>
      <c r="Y215" s="200"/>
      <c r="Z215" s="200"/>
      <c r="AA215" s="200"/>
      <c r="AB215" s="200"/>
      <c r="AC215" s="200"/>
    </row>
    <row r="216" spans="20:29" ht="40" customHeight="1" x14ac:dyDescent="0.35">
      <c r="T216" s="200"/>
      <c r="U216" s="200"/>
      <c r="V216" s="200"/>
      <c r="W216" s="200"/>
      <c r="X216" s="200"/>
      <c r="Y216" s="200"/>
      <c r="Z216" s="200"/>
      <c r="AA216" s="200"/>
      <c r="AB216" s="200"/>
      <c r="AC216" s="200"/>
    </row>
    <row r="217" spans="20:29" ht="40" customHeight="1" x14ac:dyDescent="0.35">
      <c r="T217" s="200"/>
      <c r="U217" s="200"/>
      <c r="V217" s="200"/>
      <c r="W217" s="200"/>
      <c r="X217" s="200"/>
      <c r="Y217" s="200"/>
      <c r="Z217" s="200"/>
      <c r="AA217" s="200"/>
      <c r="AB217" s="200"/>
      <c r="AC217" s="200"/>
    </row>
    <row r="218" spans="20:29" ht="40" customHeight="1" x14ac:dyDescent="0.35">
      <c r="T218" s="200"/>
      <c r="U218" s="200"/>
      <c r="V218" s="200"/>
      <c r="W218" s="200"/>
      <c r="X218" s="200"/>
      <c r="Y218" s="200"/>
      <c r="Z218" s="200"/>
      <c r="AA218" s="200"/>
      <c r="AB218" s="200"/>
      <c r="AC218" s="200"/>
    </row>
    <row r="219" spans="20:29" ht="40" customHeight="1" x14ac:dyDescent="0.35">
      <c r="T219" s="200"/>
      <c r="U219" s="200"/>
      <c r="V219" s="200"/>
      <c r="W219" s="200"/>
      <c r="X219" s="200"/>
      <c r="Y219" s="200"/>
      <c r="Z219" s="200"/>
      <c r="AA219" s="200"/>
      <c r="AB219" s="200"/>
      <c r="AC219" s="200"/>
    </row>
    <row r="220" spans="20:29" ht="40" customHeight="1" x14ac:dyDescent="0.35">
      <c r="T220" s="200"/>
      <c r="U220" s="200"/>
      <c r="V220" s="200"/>
      <c r="W220" s="200"/>
      <c r="X220" s="200"/>
      <c r="Y220" s="200"/>
      <c r="Z220" s="200"/>
      <c r="AA220" s="200"/>
      <c r="AB220" s="200"/>
      <c r="AC220" s="200"/>
    </row>
    <row r="221" spans="20:29" ht="40" customHeight="1" x14ac:dyDescent="0.35">
      <c r="T221" s="200"/>
      <c r="U221" s="200"/>
      <c r="V221" s="200"/>
      <c r="W221" s="200"/>
      <c r="X221" s="200"/>
      <c r="Y221" s="200"/>
      <c r="Z221" s="200"/>
      <c r="AA221" s="200"/>
      <c r="AB221" s="200"/>
      <c r="AC221" s="200"/>
    </row>
    <row r="222" spans="20:29" ht="40" customHeight="1" x14ac:dyDescent="0.35">
      <c r="T222" s="200"/>
      <c r="U222" s="200"/>
      <c r="V222" s="200"/>
      <c r="W222" s="200"/>
      <c r="X222" s="200"/>
      <c r="Y222" s="200"/>
      <c r="Z222" s="200"/>
      <c r="AA222" s="200"/>
      <c r="AB222" s="200"/>
      <c r="AC222" s="200"/>
    </row>
    <row r="223" spans="20:29" ht="40" customHeight="1" x14ac:dyDescent="0.35">
      <c r="T223" s="200"/>
      <c r="U223" s="200"/>
      <c r="V223" s="200"/>
      <c r="W223" s="200"/>
      <c r="X223" s="200"/>
      <c r="Y223" s="200"/>
      <c r="Z223" s="200"/>
      <c r="AA223" s="200"/>
      <c r="AB223" s="200"/>
      <c r="AC223" s="200"/>
    </row>
    <row r="224" spans="20:29" ht="40" customHeight="1" x14ac:dyDescent="0.35">
      <c r="T224" s="200"/>
      <c r="U224" s="200"/>
      <c r="V224" s="200"/>
      <c r="W224" s="200"/>
      <c r="X224" s="200"/>
      <c r="Y224" s="200"/>
      <c r="Z224" s="200"/>
      <c r="AA224" s="200"/>
      <c r="AB224" s="200"/>
      <c r="AC224" s="200"/>
    </row>
    <row r="225" spans="20:29" ht="40" customHeight="1" x14ac:dyDescent="0.35">
      <c r="T225" s="200"/>
      <c r="U225" s="200"/>
      <c r="V225" s="200"/>
      <c r="W225" s="200"/>
      <c r="X225" s="200"/>
      <c r="Y225" s="200"/>
      <c r="Z225" s="200"/>
      <c r="AA225" s="200"/>
      <c r="AB225" s="200"/>
      <c r="AC225" s="200"/>
    </row>
    <row r="226" spans="20:29" ht="40" customHeight="1" x14ac:dyDescent="0.35">
      <c r="T226" s="200"/>
      <c r="U226" s="200"/>
      <c r="V226" s="200"/>
      <c r="W226" s="200"/>
      <c r="X226" s="200"/>
      <c r="Y226" s="200"/>
      <c r="Z226" s="200"/>
      <c r="AA226" s="200"/>
      <c r="AB226" s="200"/>
      <c r="AC226" s="200"/>
    </row>
    <row r="227" spans="20:29" ht="40" customHeight="1" x14ac:dyDescent="0.35">
      <c r="T227" s="200"/>
      <c r="U227" s="200"/>
      <c r="V227" s="200"/>
      <c r="W227" s="200"/>
      <c r="X227" s="200"/>
      <c r="Y227" s="200"/>
      <c r="Z227" s="200"/>
      <c r="AA227" s="200"/>
      <c r="AB227" s="200"/>
      <c r="AC227" s="200"/>
    </row>
    <row r="228" spans="20:29" ht="40" customHeight="1" x14ac:dyDescent="0.35">
      <c r="T228" s="200"/>
      <c r="U228" s="200"/>
      <c r="V228" s="200"/>
      <c r="W228" s="200"/>
      <c r="X228" s="200"/>
      <c r="Y228" s="200"/>
      <c r="Z228" s="200"/>
      <c r="AA228" s="200"/>
      <c r="AB228" s="200"/>
      <c r="AC228" s="200"/>
    </row>
    <row r="229" spans="20:29" ht="40" customHeight="1" x14ac:dyDescent="0.35">
      <c r="T229" s="200"/>
      <c r="U229" s="200"/>
      <c r="V229" s="200"/>
      <c r="W229" s="200"/>
      <c r="X229" s="200"/>
      <c r="Y229" s="200"/>
      <c r="Z229" s="200"/>
      <c r="AA229" s="200"/>
      <c r="AB229" s="200"/>
      <c r="AC229" s="200"/>
    </row>
    <row r="230" spans="20:29" ht="40" customHeight="1" x14ac:dyDescent="0.35">
      <c r="T230" s="200"/>
      <c r="U230" s="200"/>
      <c r="V230" s="200"/>
      <c r="W230" s="200"/>
      <c r="X230" s="200"/>
      <c r="Y230" s="200"/>
      <c r="Z230" s="200"/>
      <c r="AA230" s="200"/>
      <c r="AB230" s="200"/>
      <c r="AC230" s="200"/>
    </row>
    <row r="231" spans="20:29" ht="40" customHeight="1" x14ac:dyDescent="0.35">
      <c r="T231" s="200"/>
      <c r="U231" s="200"/>
      <c r="V231" s="200"/>
      <c r="W231" s="200"/>
      <c r="X231" s="200"/>
      <c r="Y231" s="200"/>
      <c r="Z231" s="200"/>
      <c r="AA231" s="200"/>
      <c r="AB231" s="200"/>
      <c r="AC231" s="200"/>
    </row>
    <row r="232" spans="20:29" ht="40" customHeight="1" x14ac:dyDescent="0.35">
      <c r="T232" s="200"/>
      <c r="U232" s="200"/>
      <c r="V232" s="200"/>
      <c r="W232" s="200"/>
      <c r="X232" s="200"/>
      <c r="Y232" s="200"/>
      <c r="Z232" s="200"/>
      <c r="AA232" s="200"/>
      <c r="AB232" s="200"/>
      <c r="AC232" s="200"/>
    </row>
    <row r="233" spans="20:29" ht="40" customHeight="1" x14ac:dyDescent="0.35">
      <c r="T233" s="200"/>
      <c r="U233" s="200"/>
      <c r="V233" s="200"/>
      <c r="W233" s="200"/>
      <c r="X233" s="200"/>
      <c r="Y233" s="200"/>
      <c r="Z233" s="200"/>
      <c r="AA233" s="200"/>
      <c r="AB233" s="200"/>
      <c r="AC233" s="200"/>
    </row>
    <row r="234" spans="20:29" ht="40" customHeight="1" x14ac:dyDescent="0.35">
      <c r="T234" s="200"/>
      <c r="U234" s="200"/>
      <c r="V234" s="200"/>
      <c r="W234" s="200"/>
      <c r="X234" s="200"/>
      <c r="Y234" s="200"/>
      <c r="Z234" s="200"/>
      <c r="AA234" s="200"/>
      <c r="AB234" s="200"/>
      <c r="AC234" s="200"/>
    </row>
    <row r="235" spans="20:29" ht="40" customHeight="1" x14ac:dyDescent="0.35">
      <c r="T235" s="200"/>
      <c r="U235" s="200"/>
      <c r="V235" s="200"/>
      <c r="W235" s="200"/>
      <c r="X235" s="200"/>
      <c r="Y235" s="200"/>
      <c r="Z235" s="200"/>
      <c r="AA235" s="200"/>
      <c r="AB235" s="200"/>
      <c r="AC235" s="200"/>
    </row>
    <row r="236" spans="20:29" ht="40" customHeight="1" x14ac:dyDescent="0.35">
      <c r="T236" s="200"/>
      <c r="U236" s="200"/>
      <c r="V236" s="200"/>
      <c r="W236" s="200"/>
      <c r="X236" s="200"/>
      <c r="Y236" s="200"/>
      <c r="Z236" s="200"/>
      <c r="AA236" s="200"/>
      <c r="AB236" s="200"/>
      <c r="AC236" s="200"/>
    </row>
    <row r="237" spans="20:29" ht="40" customHeight="1" x14ac:dyDescent="0.35">
      <c r="T237" s="200"/>
      <c r="U237" s="200"/>
      <c r="V237" s="200"/>
      <c r="W237" s="200"/>
      <c r="X237" s="200"/>
      <c r="Y237" s="200"/>
      <c r="Z237" s="200"/>
      <c r="AA237" s="200"/>
      <c r="AB237" s="200"/>
      <c r="AC237" s="200"/>
    </row>
    <row r="238" spans="20:29" ht="40" customHeight="1" x14ac:dyDescent="0.35">
      <c r="T238" s="200"/>
      <c r="U238" s="200"/>
      <c r="V238" s="200"/>
      <c r="W238" s="200"/>
      <c r="X238" s="200"/>
      <c r="Y238" s="200"/>
      <c r="Z238" s="200"/>
      <c r="AA238" s="200"/>
      <c r="AB238" s="200"/>
      <c r="AC238" s="200"/>
    </row>
    <row r="239" spans="20:29" ht="40" customHeight="1" x14ac:dyDescent="0.35">
      <c r="T239" s="200"/>
      <c r="U239" s="200"/>
      <c r="V239" s="200"/>
      <c r="W239" s="200"/>
      <c r="X239" s="200"/>
      <c r="Y239" s="200"/>
      <c r="Z239" s="200"/>
      <c r="AA239" s="200"/>
      <c r="AB239" s="200"/>
      <c r="AC239" s="200"/>
    </row>
    <row r="240" spans="20:29" ht="40" customHeight="1" x14ac:dyDescent="0.35">
      <c r="T240" s="200"/>
      <c r="U240" s="200"/>
      <c r="V240" s="200"/>
      <c r="W240" s="200"/>
      <c r="X240" s="200"/>
      <c r="Y240" s="200"/>
      <c r="Z240" s="200"/>
      <c r="AA240" s="200"/>
      <c r="AB240" s="200"/>
      <c r="AC240" s="200"/>
    </row>
    <row r="241" spans="20:29" ht="40" customHeight="1" x14ac:dyDescent="0.35">
      <c r="T241" s="200"/>
      <c r="U241" s="200"/>
      <c r="V241" s="200"/>
      <c r="W241" s="200"/>
      <c r="X241" s="200"/>
      <c r="Y241" s="200"/>
      <c r="Z241" s="200"/>
      <c r="AA241" s="200"/>
      <c r="AB241" s="200"/>
      <c r="AC241" s="200"/>
    </row>
    <row r="242" spans="20:29" ht="40" customHeight="1" x14ac:dyDescent="0.35">
      <c r="T242" s="200"/>
      <c r="U242" s="200"/>
      <c r="V242" s="200"/>
      <c r="W242" s="200"/>
      <c r="X242" s="200"/>
      <c r="Y242" s="200"/>
      <c r="Z242" s="200"/>
      <c r="AA242" s="200"/>
      <c r="AB242" s="200"/>
      <c r="AC242" s="200"/>
    </row>
    <row r="243" spans="20:29" ht="40" customHeight="1" x14ac:dyDescent="0.35">
      <c r="T243" s="200"/>
      <c r="U243" s="200"/>
      <c r="V243" s="200"/>
      <c r="W243" s="200"/>
      <c r="X243" s="200"/>
      <c r="Y243" s="200"/>
      <c r="Z243" s="200"/>
      <c r="AA243" s="200"/>
      <c r="AB243" s="200"/>
      <c r="AC243" s="200"/>
    </row>
    <row r="244" spans="20:29" ht="40" customHeight="1" x14ac:dyDescent="0.35">
      <c r="T244" s="200"/>
      <c r="U244" s="200"/>
      <c r="V244" s="200"/>
      <c r="W244" s="200"/>
      <c r="X244" s="200"/>
      <c r="Y244" s="200"/>
      <c r="Z244" s="200"/>
      <c r="AA244" s="200"/>
      <c r="AB244" s="200"/>
      <c r="AC244" s="200"/>
    </row>
    <row r="245" spans="20:29" ht="40" customHeight="1" x14ac:dyDescent="0.35">
      <c r="T245" s="200"/>
      <c r="U245" s="200"/>
      <c r="V245" s="200"/>
      <c r="W245" s="200"/>
      <c r="X245" s="200"/>
      <c r="Y245" s="200"/>
      <c r="Z245" s="200"/>
      <c r="AA245" s="200"/>
      <c r="AB245" s="200"/>
      <c r="AC245" s="200"/>
    </row>
    <row r="246" spans="20:29" ht="40" customHeight="1" x14ac:dyDescent="0.35">
      <c r="T246" s="200"/>
      <c r="U246" s="200"/>
      <c r="V246" s="200"/>
      <c r="W246" s="200"/>
      <c r="X246" s="200"/>
      <c r="Y246" s="200"/>
      <c r="Z246" s="200"/>
      <c r="AA246" s="200"/>
      <c r="AB246" s="200"/>
      <c r="AC246" s="200"/>
    </row>
    <row r="247" spans="20:29" ht="40" customHeight="1" x14ac:dyDescent="0.35">
      <c r="T247" s="200"/>
      <c r="U247" s="200"/>
      <c r="V247" s="200"/>
      <c r="W247" s="200"/>
      <c r="X247" s="200"/>
      <c r="Y247" s="200"/>
      <c r="Z247" s="200"/>
      <c r="AA247" s="200"/>
      <c r="AB247" s="200"/>
      <c r="AC247" s="200"/>
    </row>
    <row r="248" spans="20:29" ht="40" customHeight="1" x14ac:dyDescent="0.35">
      <c r="T248" s="200"/>
      <c r="U248" s="200"/>
      <c r="V248" s="200"/>
      <c r="W248" s="200"/>
      <c r="X248" s="200"/>
      <c r="Y248" s="200"/>
      <c r="Z248" s="200"/>
      <c r="AA248" s="200"/>
      <c r="AB248" s="200"/>
      <c r="AC248" s="200"/>
    </row>
    <row r="249" spans="20:29" ht="40" customHeight="1" x14ac:dyDescent="0.35">
      <c r="T249" s="200"/>
      <c r="U249" s="200"/>
      <c r="V249" s="200"/>
      <c r="W249" s="200"/>
      <c r="X249" s="200"/>
      <c r="Y249" s="200"/>
      <c r="Z249" s="200"/>
      <c r="AA249" s="200"/>
      <c r="AB249" s="200"/>
      <c r="AC249" s="200"/>
    </row>
    <row r="250" spans="20:29" ht="40" customHeight="1" x14ac:dyDescent="0.35">
      <c r="T250" s="200"/>
      <c r="U250" s="200"/>
      <c r="V250" s="200"/>
      <c r="W250" s="200"/>
      <c r="X250" s="200"/>
      <c r="Y250" s="200"/>
      <c r="Z250" s="200"/>
      <c r="AA250" s="200"/>
      <c r="AB250" s="200"/>
      <c r="AC250" s="200"/>
    </row>
    <row r="251" spans="20:29" ht="40" customHeight="1" x14ac:dyDescent="0.35">
      <c r="T251" s="200"/>
      <c r="U251" s="200"/>
      <c r="V251" s="200"/>
      <c r="W251" s="200"/>
      <c r="X251" s="200"/>
      <c r="Y251" s="200"/>
      <c r="Z251" s="200"/>
      <c r="AA251" s="200"/>
      <c r="AB251" s="200"/>
      <c r="AC251" s="200"/>
    </row>
    <row r="252" spans="20:29" ht="40" customHeight="1" x14ac:dyDescent="0.35">
      <c r="T252" s="200"/>
      <c r="U252" s="200"/>
      <c r="V252" s="200"/>
      <c r="W252" s="200"/>
      <c r="X252" s="200"/>
      <c r="Y252" s="200"/>
      <c r="Z252" s="200"/>
      <c r="AA252" s="200"/>
      <c r="AB252" s="200"/>
      <c r="AC252" s="200"/>
    </row>
    <row r="253" spans="20:29" ht="40" customHeight="1" x14ac:dyDescent="0.35">
      <c r="T253" s="200"/>
      <c r="U253" s="200"/>
      <c r="V253" s="200"/>
      <c r="W253" s="200"/>
      <c r="X253" s="200"/>
      <c r="Y253" s="200"/>
      <c r="Z253" s="200"/>
      <c r="AA253" s="200"/>
      <c r="AB253" s="200"/>
      <c r="AC253" s="200"/>
    </row>
    <row r="254" spans="20:29" ht="40" customHeight="1" x14ac:dyDescent="0.35">
      <c r="T254" s="200"/>
      <c r="U254" s="200"/>
      <c r="V254" s="200"/>
      <c r="W254" s="200"/>
      <c r="X254" s="200"/>
      <c r="Y254" s="200"/>
      <c r="Z254" s="200"/>
      <c r="AA254" s="200"/>
      <c r="AB254" s="200"/>
      <c r="AC254" s="200"/>
    </row>
    <row r="255" spans="20:29" ht="40" customHeight="1" x14ac:dyDescent="0.35">
      <c r="T255" s="200"/>
      <c r="U255" s="200"/>
      <c r="V255" s="200"/>
      <c r="W255" s="200"/>
      <c r="X255" s="200"/>
      <c r="Y255" s="200"/>
      <c r="Z255" s="200"/>
      <c r="AA255" s="200"/>
      <c r="AB255" s="200"/>
      <c r="AC255" s="200"/>
    </row>
    <row r="256" spans="20:29" ht="40" customHeight="1" x14ac:dyDescent="0.35">
      <c r="T256" s="200"/>
      <c r="U256" s="200"/>
      <c r="V256" s="200"/>
      <c r="W256" s="200"/>
      <c r="X256" s="200"/>
      <c r="Y256" s="200"/>
      <c r="Z256" s="200"/>
      <c r="AA256" s="200"/>
      <c r="AB256" s="200"/>
      <c r="AC256" s="200"/>
    </row>
    <row r="257" spans="20:29" ht="40" customHeight="1" x14ac:dyDescent="0.35">
      <c r="T257" s="200"/>
      <c r="U257" s="200"/>
      <c r="V257" s="200"/>
      <c r="W257" s="200"/>
      <c r="X257" s="200"/>
      <c r="Y257" s="200"/>
      <c r="Z257" s="200"/>
      <c r="AA257" s="200"/>
      <c r="AB257" s="200"/>
      <c r="AC257" s="200"/>
    </row>
    <row r="258" spans="20:29" ht="40" customHeight="1" x14ac:dyDescent="0.35">
      <c r="T258" s="200"/>
      <c r="U258" s="200"/>
      <c r="V258" s="200"/>
      <c r="W258" s="200"/>
      <c r="X258" s="200"/>
      <c r="Y258" s="200"/>
      <c r="Z258" s="200"/>
      <c r="AA258" s="200"/>
      <c r="AB258" s="200"/>
      <c r="AC258" s="200"/>
    </row>
    <row r="259" spans="20:29" ht="40" customHeight="1" x14ac:dyDescent="0.35">
      <c r="T259" s="200"/>
      <c r="U259" s="200"/>
      <c r="V259" s="200"/>
      <c r="W259" s="200"/>
      <c r="X259" s="200"/>
      <c r="Y259" s="200"/>
      <c r="Z259" s="200"/>
      <c r="AA259" s="200"/>
      <c r="AB259" s="200"/>
      <c r="AC259" s="200"/>
    </row>
    <row r="260" spans="20:29" ht="40" customHeight="1" x14ac:dyDescent="0.35">
      <c r="T260" s="200"/>
      <c r="U260" s="200"/>
      <c r="V260" s="200"/>
      <c r="W260" s="200"/>
      <c r="X260" s="200"/>
      <c r="Y260" s="200"/>
      <c r="Z260" s="200"/>
      <c r="AA260" s="200"/>
      <c r="AB260" s="200"/>
      <c r="AC260" s="200"/>
    </row>
    <row r="261" spans="20:29" ht="40" customHeight="1" x14ac:dyDescent="0.35">
      <c r="T261" s="200"/>
      <c r="U261" s="200"/>
      <c r="V261" s="200"/>
      <c r="W261" s="200"/>
      <c r="X261" s="200"/>
      <c r="Y261" s="200"/>
      <c r="Z261" s="200"/>
      <c r="AA261" s="200"/>
      <c r="AB261" s="200"/>
      <c r="AC261" s="200"/>
    </row>
    <row r="262" spans="20:29" ht="40" customHeight="1" x14ac:dyDescent="0.35">
      <c r="T262" s="200"/>
      <c r="U262" s="200"/>
      <c r="V262" s="200"/>
      <c r="W262" s="200"/>
      <c r="X262" s="200"/>
      <c r="Y262" s="200"/>
      <c r="Z262" s="200"/>
      <c r="AA262" s="200"/>
      <c r="AB262" s="200"/>
      <c r="AC262" s="200"/>
    </row>
    <row r="263" spans="20:29" ht="40" customHeight="1" x14ac:dyDescent="0.35">
      <c r="T263" s="200"/>
      <c r="U263" s="200"/>
      <c r="V263" s="200"/>
      <c r="W263" s="200"/>
      <c r="X263" s="200"/>
      <c r="Y263" s="200"/>
      <c r="Z263" s="200"/>
      <c r="AA263" s="200"/>
      <c r="AB263" s="200"/>
      <c r="AC263" s="200"/>
    </row>
    <row r="264" spans="20:29" ht="40" customHeight="1" x14ac:dyDescent="0.35">
      <c r="T264" s="200"/>
      <c r="U264" s="200"/>
      <c r="V264" s="200"/>
      <c r="W264" s="200"/>
      <c r="X264" s="200"/>
      <c r="Y264" s="200"/>
      <c r="Z264" s="200"/>
      <c r="AA264" s="200"/>
      <c r="AB264" s="200"/>
      <c r="AC264" s="200"/>
    </row>
    <row r="265" spans="20:29" ht="40" customHeight="1" x14ac:dyDescent="0.35">
      <c r="T265" s="200"/>
      <c r="U265" s="200"/>
      <c r="V265" s="200"/>
      <c r="W265" s="200"/>
      <c r="X265" s="200"/>
      <c r="Y265" s="200"/>
      <c r="Z265" s="200"/>
      <c r="AA265" s="200"/>
      <c r="AB265" s="200"/>
      <c r="AC265" s="200"/>
    </row>
    <row r="266" spans="20:29" ht="40" customHeight="1" x14ac:dyDescent="0.35">
      <c r="T266" s="200"/>
      <c r="U266" s="200"/>
      <c r="V266" s="200"/>
      <c r="W266" s="200"/>
      <c r="X266" s="200"/>
      <c r="Y266" s="200"/>
      <c r="Z266" s="200"/>
      <c r="AA266" s="200"/>
      <c r="AB266" s="200"/>
      <c r="AC266" s="200"/>
    </row>
    <row r="267" spans="20:29" ht="40" customHeight="1" x14ac:dyDescent="0.35">
      <c r="T267" s="200"/>
      <c r="U267" s="200"/>
      <c r="V267" s="200"/>
      <c r="W267" s="200"/>
      <c r="X267" s="200"/>
      <c r="Y267" s="200"/>
      <c r="Z267" s="200"/>
      <c r="AA267" s="200"/>
      <c r="AB267" s="200"/>
      <c r="AC267" s="200"/>
    </row>
    <row r="268" spans="20:29" ht="40" customHeight="1" x14ac:dyDescent="0.35">
      <c r="T268" s="200"/>
      <c r="U268" s="200"/>
      <c r="V268" s="200"/>
      <c r="W268" s="200"/>
      <c r="X268" s="200"/>
      <c r="Y268" s="200"/>
      <c r="Z268" s="200"/>
      <c r="AA268" s="200"/>
      <c r="AB268" s="200"/>
      <c r="AC268" s="200"/>
    </row>
    <row r="269" spans="20:29" ht="40" customHeight="1" x14ac:dyDescent="0.35">
      <c r="T269" s="200"/>
      <c r="U269" s="200"/>
      <c r="V269" s="200"/>
      <c r="W269" s="200"/>
      <c r="X269" s="200"/>
      <c r="Y269" s="200"/>
      <c r="Z269" s="200"/>
      <c r="AA269" s="200"/>
      <c r="AB269" s="200"/>
      <c r="AC269" s="200"/>
    </row>
    <row r="270" spans="20:29" ht="40" customHeight="1" x14ac:dyDescent="0.35">
      <c r="T270" s="200"/>
      <c r="U270" s="200"/>
      <c r="V270" s="200"/>
      <c r="W270" s="200"/>
      <c r="X270" s="200"/>
      <c r="Y270" s="200"/>
      <c r="Z270" s="200"/>
      <c r="AA270" s="200"/>
      <c r="AB270" s="200"/>
      <c r="AC270" s="200"/>
    </row>
    <row r="271" spans="20:29" ht="40" customHeight="1" x14ac:dyDescent="0.35">
      <c r="T271" s="200"/>
      <c r="U271" s="200"/>
      <c r="V271" s="200"/>
      <c r="W271" s="200"/>
      <c r="X271" s="200"/>
      <c r="Y271" s="200"/>
      <c r="Z271" s="200"/>
      <c r="AA271" s="200"/>
      <c r="AB271" s="200"/>
      <c r="AC271" s="200"/>
    </row>
    <row r="272" spans="20:29" ht="40" customHeight="1" x14ac:dyDescent="0.35">
      <c r="T272" s="200"/>
      <c r="U272" s="200"/>
      <c r="V272" s="200"/>
      <c r="W272" s="200"/>
      <c r="X272" s="200"/>
      <c r="Y272" s="200"/>
      <c r="Z272" s="200"/>
      <c r="AA272" s="200"/>
      <c r="AB272" s="200"/>
      <c r="AC272" s="200"/>
    </row>
    <row r="273" spans="20:29" ht="40" customHeight="1" x14ac:dyDescent="0.35">
      <c r="T273" s="200"/>
      <c r="U273" s="200"/>
      <c r="V273" s="200"/>
      <c r="W273" s="200"/>
      <c r="X273" s="200"/>
      <c r="Y273" s="200"/>
      <c r="Z273" s="200"/>
      <c r="AA273" s="200"/>
      <c r="AB273" s="200"/>
      <c r="AC273" s="200"/>
    </row>
    <row r="274" spans="20:29" ht="40" customHeight="1" x14ac:dyDescent="0.35">
      <c r="T274" s="200"/>
      <c r="U274" s="200"/>
      <c r="V274" s="200"/>
      <c r="W274" s="200"/>
      <c r="X274" s="200"/>
      <c r="Y274" s="200"/>
      <c r="Z274" s="200"/>
      <c r="AA274" s="200"/>
      <c r="AB274" s="200"/>
      <c r="AC274" s="200"/>
    </row>
    <row r="275" spans="20:29" ht="40" customHeight="1" x14ac:dyDescent="0.35">
      <c r="T275" s="200"/>
      <c r="U275" s="200"/>
      <c r="V275" s="200"/>
      <c r="W275" s="200"/>
      <c r="X275" s="200"/>
      <c r="Y275" s="200"/>
      <c r="Z275" s="200"/>
      <c r="AA275" s="200"/>
      <c r="AB275" s="200"/>
      <c r="AC275" s="200"/>
    </row>
    <row r="276" spans="20:29" ht="40" customHeight="1" x14ac:dyDescent="0.35">
      <c r="T276" s="200"/>
      <c r="U276" s="200"/>
      <c r="V276" s="200"/>
      <c r="W276" s="200"/>
      <c r="X276" s="200"/>
      <c r="Y276" s="200"/>
      <c r="Z276" s="200"/>
      <c r="AA276" s="200"/>
      <c r="AB276" s="200"/>
      <c r="AC276" s="200"/>
    </row>
    <row r="277" spans="20:29" ht="40" customHeight="1" x14ac:dyDescent="0.35">
      <c r="T277" s="200"/>
      <c r="U277" s="200"/>
      <c r="V277" s="200"/>
      <c r="W277" s="200"/>
      <c r="X277" s="200"/>
      <c r="Y277" s="200"/>
      <c r="Z277" s="200"/>
      <c r="AA277" s="200"/>
      <c r="AB277" s="200"/>
      <c r="AC277" s="200"/>
    </row>
    <row r="278" spans="20:29" ht="40" customHeight="1" x14ac:dyDescent="0.35">
      <c r="T278" s="200"/>
      <c r="U278" s="200"/>
      <c r="V278" s="200"/>
      <c r="W278" s="200"/>
      <c r="X278" s="200"/>
      <c r="Y278" s="200"/>
      <c r="Z278" s="200"/>
      <c r="AA278" s="200"/>
      <c r="AB278" s="200"/>
      <c r="AC278" s="200"/>
    </row>
    <row r="279" spans="20:29" ht="40" customHeight="1" x14ac:dyDescent="0.35">
      <c r="T279" s="200"/>
      <c r="U279" s="200"/>
      <c r="V279" s="200"/>
      <c r="W279" s="200"/>
      <c r="X279" s="200"/>
      <c r="Y279" s="200"/>
      <c r="Z279" s="200"/>
      <c r="AA279" s="200"/>
      <c r="AB279" s="200"/>
      <c r="AC279" s="200"/>
    </row>
    <row r="280" spans="20:29" ht="40" customHeight="1" x14ac:dyDescent="0.35">
      <c r="T280" s="200"/>
      <c r="U280" s="200"/>
      <c r="V280" s="200"/>
      <c r="W280" s="200"/>
      <c r="X280" s="200"/>
      <c r="Y280" s="200"/>
      <c r="Z280" s="200"/>
      <c r="AA280" s="200"/>
      <c r="AB280" s="200"/>
      <c r="AC280" s="200"/>
    </row>
    <row r="281" spans="20:29" ht="40" customHeight="1" x14ac:dyDescent="0.35">
      <c r="T281" s="200"/>
      <c r="U281" s="200"/>
      <c r="V281" s="200"/>
      <c r="W281" s="200"/>
      <c r="X281" s="200"/>
      <c r="Y281" s="200"/>
      <c r="Z281" s="200"/>
      <c r="AA281" s="200"/>
      <c r="AB281" s="200"/>
      <c r="AC281" s="200"/>
    </row>
    <row r="282" spans="20:29" ht="40" customHeight="1" x14ac:dyDescent="0.35">
      <c r="T282" s="200"/>
      <c r="U282" s="200"/>
      <c r="V282" s="200"/>
      <c r="W282" s="200"/>
      <c r="X282" s="200"/>
      <c r="Y282" s="200"/>
      <c r="Z282" s="200"/>
      <c r="AA282" s="200"/>
      <c r="AB282" s="200"/>
      <c r="AC282" s="200"/>
    </row>
    <row r="283" spans="20:29" ht="40" customHeight="1" x14ac:dyDescent="0.35">
      <c r="T283" s="200"/>
      <c r="U283" s="200"/>
      <c r="V283" s="200"/>
      <c r="W283" s="200"/>
      <c r="X283" s="200"/>
      <c r="Y283" s="200"/>
      <c r="Z283" s="200"/>
      <c r="AA283" s="200"/>
      <c r="AB283" s="200"/>
      <c r="AC283" s="200"/>
    </row>
    <row r="284" spans="20:29" ht="40" customHeight="1" x14ac:dyDescent="0.35">
      <c r="T284" s="200"/>
      <c r="U284" s="200"/>
      <c r="V284" s="200"/>
      <c r="W284" s="200"/>
      <c r="X284" s="200"/>
      <c r="Y284" s="200"/>
      <c r="Z284" s="200"/>
      <c r="AA284" s="200"/>
      <c r="AB284" s="200"/>
      <c r="AC284" s="200"/>
    </row>
    <row r="285" spans="20:29" ht="40" customHeight="1" x14ac:dyDescent="0.35">
      <c r="T285" s="200"/>
      <c r="U285" s="200"/>
      <c r="V285" s="200"/>
      <c r="W285" s="200"/>
      <c r="X285" s="200"/>
      <c r="Y285" s="200"/>
      <c r="Z285" s="200"/>
      <c r="AA285" s="200"/>
      <c r="AB285" s="200"/>
      <c r="AC285" s="200"/>
    </row>
    <row r="286" spans="20:29" ht="40" customHeight="1" x14ac:dyDescent="0.35">
      <c r="T286" s="200"/>
      <c r="U286" s="200"/>
      <c r="V286" s="200"/>
      <c r="W286" s="200"/>
      <c r="X286" s="200"/>
      <c r="Y286" s="200"/>
      <c r="Z286" s="200"/>
      <c r="AA286" s="200"/>
      <c r="AB286" s="200"/>
      <c r="AC286" s="200"/>
    </row>
    <row r="287" spans="20:29" ht="40" customHeight="1" x14ac:dyDescent="0.35">
      <c r="T287" s="200"/>
      <c r="U287" s="200"/>
      <c r="V287" s="200"/>
      <c r="W287" s="200"/>
      <c r="X287" s="200"/>
      <c r="Y287" s="200"/>
      <c r="Z287" s="200"/>
      <c r="AA287" s="200"/>
      <c r="AB287" s="200"/>
      <c r="AC287" s="200"/>
    </row>
    <row r="288" spans="20:29" ht="40" customHeight="1" x14ac:dyDescent="0.35">
      <c r="T288" s="200"/>
      <c r="U288" s="200"/>
      <c r="V288" s="200"/>
      <c r="W288" s="200"/>
      <c r="X288" s="200"/>
      <c r="Y288" s="200"/>
      <c r="Z288" s="200"/>
      <c r="AA288" s="200"/>
      <c r="AB288" s="200"/>
      <c r="AC288" s="200"/>
    </row>
    <row r="289" spans="20:29" ht="40" customHeight="1" x14ac:dyDescent="0.35">
      <c r="T289" s="200"/>
      <c r="U289" s="200"/>
      <c r="V289" s="200"/>
      <c r="W289" s="200"/>
      <c r="X289" s="200"/>
      <c r="Y289" s="200"/>
      <c r="Z289" s="200"/>
      <c r="AA289" s="200"/>
      <c r="AB289" s="200"/>
      <c r="AC289" s="200"/>
    </row>
    <row r="290" spans="20:29" ht="40" customHeight="1" x14ac:dyDescent="0.35">
      <c r="T290" s="200"/>
      <c r="U290" s="200"/>
      <c r="V290" s="200"/>
      <c r="W290" s="200"/>
      <c r="X290" s="200"/>
      <c r="Y290" s="200"/>
      <c r="Z290" s="200"/>
      <c r="AA290" s="200"/>
      <c r="AB290" s="200"/>
      <c r="AC290" s="200"/>
    </row>
    <row r="291" spans="20:29" ht="40" customHeight="1" x14ac:dyDescent="0.35">
      <c r="T291" s="200"/>
      <c r="U291" s="200"/>
      <c r="V291" s="200"/>
      <c r="W291" s="200"/>
      <c r="X291" s="200"/>
      <c r="Y291" s="200"/>
      <c r="Z291" s="200"/>
      <c r="AA291" s="200"/>
      <c r="AB291" s="200"/>
      <c r="AC291" s="200"/>
    </row>
    <row r="292" spans="20:29" ht="40" customHeight="1" x14ac:dyDescent="0.35">
      <c r="T292" s="200"/>
      <c r="U292" s="200"/>
      <c r="V292" s="200"/>
      <c r="W292" s="200"/>
      <c r="X292" s="200"/>
      <c r="Y292" s="200"/>
      <c r="Z292" s="200"/>
      <c r="AA292" s="200"/>
      <c r="AB292" s="200"/>
      <c r="AC292" s="200"/>
    </row>
    <row r="293" spans="20:29" ht="40" customHeight="1" x14ac:dyDescent="0.35">
      <c r="T293" s="200"/>
      <c r="U293" s="200"/>
      <c r="V293" s="200"/>
      <c r="W293" s="200"/>
      <c r="X293" s="200"/>
      <c r="Y293" s="200"/>
      <c r="Z293" s="200"/>
      <c r="AA293" s="200"/>
      <c r="AB293" s="200"/>
      <c r="AC293" s="200"/>
    </row>
    <row r="294" spans="20:29" ht="40" customHeight="1" x14ac:dyDescent="0.35">
      <c r="T294" s="200"/>
      <c r="U294" s="200"/>
      <c r="V294" s="200"/>
      <c r="W294" s="200"/>
      <c r="X294" s="200"/>
      <c r="Y294" s="200"/>
      <c r="Z294" s="200"/>
      <c r="AA294" s="200"/>
      <c r="AB294" s="200"/>
      <c r="AC294" s="200"/>
    </row>
    <row r="295" spans="20:29" ht="40" customHeight="1" x14ac:dyDescent="0.35">
      <c r="T295" s="200"/>
      <c r="U295" s="200"/>
      <c r="V295" s="200"/>
      <c r="W295" s="200"/>
      <c r="X295" s="200"/>
      <c r="Y295" s="200"/>
      <c r="Z295" s="200"/>
      <c r="AA295" s="200"/>
      <c r="AB295" s="200"/>
      <c r="AC295" s="200"/>
    </row>
    <row r="296" spans="20:29" ht="40" customHeight="1" x14ac:dyDescent="0.35">
      <c r="T296" s="200"/>
      <c r="U296" s="200"/>
      <c r="V296" s="200"/>
      <c r="W296" s="200"/>
      <c r="X296" s="200"/>
      <c r="Y296" s="200"/>
      <c r="Z296" s="200"/>
      <c r="AA296" s="200"/>
      <c r="AB296" s="200"/>
      <c r="AC296" s="200"/>
    </row>
    <row r="297" spans="20:29" ht="40" customHeight="1" x14ac:dyDescent="0.35">
      <c r="T297" s="200"/>
      <c r="U297" s="200"/>
      <c r="V297" s="200"/>
      <c r="W297" s="200"/>
      <c r="X297" s="200"/>
      <c r="Y297" s="200"/>
      <c r="Z297" s="200"/>
      <c r="AA297" s="200"/>
      <c r="AB297" s="200"/>
      <c r="AC297" s="200"/>
    </row>
    <row r="298" spans="20:29" ht="40" customHeight="1" x14ac:dyDescent="0.35">
      <c r="T298" s="200"/>
      <c r="U298" s="200"/>
      <c r="V298" s="200"/>
      <c r="W298" s="200"/>
      <c r="X298" s="200"/>
      <c r="Y298" s="200"/>
      <c r="Z298" s="200"/>
      <c r="AA298" s="200"/>
      <c r="AB298" s="200"/>
      <c r="AC298" s="200"/>
    </row>
    <row r="299" spans="20:29" ht="40" customHeight="1" x14ac:dyDescent="0.35">
      <c r="T299" s="200"/>
      <c r="U299" s="200"/>
      <c r="V299" s="200"/>
      <c r="W299" s="200"/>
      <c r="X299" s="200"/>
      <c r="Y299" s="200"/>
      <c r="Z299" s="200"/>
      <c r="AA299" s="200"/>
      <c r="AB299" s="200"/>
      <c r="AC299" s="200"/>
    </row>
    <row r="300" spans="20:29" ht="40" customHeight="1" x14ac:dyDescent="0.35">
      <c r="T300" s="200"/>
      <c r="U300" s="200"/>
      <c r="V300" s="200"/>
      <c r="W300" s="200"/>
      <c r="X300" s="200"/>
      <c r="Y300" s="200"/>
      <c r="Z300" s="200"/>
      <c r="AA300" s="200"/>
      <c r="AB300" s="200"/>
      <c r="AC300" s="200"/>
    </row>
    <row r="301" spans="20:29" ht="40" customHeight="1" x14ac:dyDescent="0.35">
      <c r="T301" s="200"/>
      <c r="U301" s="200"/>
      <c r="V301" s="200"/>
      <c r="W301" s="200"/>
      <c r="X301" s="200"/>
      <c r="Y301" s="200"/>
      <c r="Z301" s="200"/>
      <c r="AA301" s="200"/>
      <c r="AB301" s="200"/>
      <c r="AC301" s="200"/>
    </row>
    <row r="302" spans="20:29" ht="40" customHeight="1" x14ac:dyDescent="0.35">
      <c r="T302" s="200"/>
      <c r="U302" s="200"/>
      <c r="V302" s="200"/>
      <c r="W302" s="200"/>
      <c r="X302" s="200"/>
      <c r="Y302" s="200"/>
      <c r="Z302" s="200"/>
      <c r="AA302" s="200"/>
      <c r="AB302" s="200"/>
      <c r="AC302" s="200"/>
    </row>
    <row r="303" spans="20:29" ht="40" customHeight="1" x14ac:dyDescent="0.35">
      <c r="T303" s="200"/>
      <c r="U303" s="200"/>
      <c r="V303" s="200"/>
      <c r="W303" s="200"/>
      <c r="X303" s="200"/>
      <c r="Y303" s="200"/>
      <c r="Z303" s="200"/>
      <c r="AA303" s="200"/>
      <c r="AB303" s="200"/>
      <c r="AC303" s="200"/>
    </row>
    <row r="304" spans="20:29" ht="40" customHeight="1" x14ac:dyDescent="0.35">
      <c r="T304" s="200"/>
      <c r="U304" s="200"/>
      <c r="V304" s="200"/>
      <c r="W304" s="200"/>
      <c r="X304" s="200"/>
      <c r="Y304" s="200"/>
      <c r="Z304" s="200"/>
      <c r="AA304" s="200"/>
      <c r="AB304" s="200"/>
      <c r="AC304" s="200"/>
    </row>
    <row r="305" spans="20:29" ht="40" customHeight="1" x14ac:dyDescent="0.35">
      <c r="T305" s="200"/>
      <c r="U305" s="200"/>
      <c r="V305" s="200"/>
      <c r="W305" s="200"/>
      <c r="X305" s="200"/>
      <c r="Y305" s="200"/>
      <c r="Z305" s="200"/>
      <c r="AA305" s="200"/>
      <c r="AB305" s="200"/>
      <c r="AC305" s="200"/>
    </row>
    <row r="306" spans="20:29" ht="40" customHeight="1" x14ac:dyDescent="0.35">
      <c r="T306" s="200"/>
      <c r="U306" s="200"/>
      <c r="V306" s="200"/>
      <c r="W306" s="200"/>
      <c r="X306" s="200"/>
      <c r="Y306" s="200"/>
      <c r="Z306" s="200"/>
      <c r="AA306" s="200"/>
      <c r="AB306" s="200"/>
      <c r="AC306" s="200"/>
    </row>
    <row r="307" spans="20:29" ht="40" customHeight="1" x14ac:dyDescent="0.35">
      <c r="T307" s="200"/>
      <c r="U307" s="200"/>
      <c r="V307" s="200"/>
      <c r="W307" s="200"/>
      <c r="X307" s="200"/>
      <c r="Y307" s="200"/>
      <c r="Z307" s="200"/>
      <c r="AA307" s="200"/>
      <c r="AB307" s="200"/>
      <c r="AC307" s="200"/>
    </row>
    <row r="308" spans="20:29" ht="40" customHeight="1" x14ac:dyDescent="0.35">
      <c r="T308" s="200"/>
      <c r="U308" s="200"/>
      <c r="V308" s="200"/>
      <c r="W308" s="200"/>
      <c r="X308" s="200"/>
      <c r="Y308" s="200"/>
      <c r="Z308" s="200"/>
      <c r="AA308" s="200"/>
      <c r="AB308" s="200"/>
      <c r="AC308" s="200"/>
    </row>
    <row r="309" spans="20:29" ht="40" customHeight="1" x14ac:dyDescent="0.35">
      <c r="T309" s="200"/>
      <c r="U309" s="200"/>
      <c r="V309" s="200"/>
      <c r="W309" s="200"/>
      <c r="X309" s="200"/>
      <c r="Y309" s="200"/>
      <c r="Z309" s="200"/>
      <c r="AA309" s="200"/>
      <c r="AB309" s="200"/>
      <c r="AC309" s="200"/>
    </row>
    <row r="310" spans="20:29" ht="40" customHeight="1" x14ac:dyDescent="0.35">
      <c r="T310" s="200"/>
      <c r="U310" s="200"/>
      <c r="V310" s="200"/>
      <c r="W310" s="200"/>
      <c r="X310" s="200"/>
      <c r="Y310" s="200"/>
      <c r="Z310" s="200"/>
      <c r="AA310" s="200"/>
      <c r="AB310" s="200"/>
      <c r="AC310" s="200"/>
    </row>
    <row r="311" spans="20:29" ht="40" customHeight="1" x14ac:dyDescent="0.35">
      <c r="T311" s="200"/>
      <c r="U311" s="200"/>
      <c r="V311" s="200"/>
      <c r="W311" s="200"/>
      <c r="X311" s="200"/>
      <c r="Y311" s="200"/>
      <c r="Z311" s="200"/>
      <c r="AA311" s="200"/>
      <c r="AB311" s="200"/>
      <c r="AC311" s="200"/>
    </row>
    <row r="312" spans="20:29" ht="40" customHeight="1" x14ac:dyDescent="0.35">
      <c r="T312" s="200"/>
      <c r="U312" s="200"/>
      <c r="V312" s="200"/>
      <c r="W312" s="200"/>
      <c r="X312" s="200"/>
      <c r="Y312" s="200"/>
      <c r="Z312" s="200"/>
      <c r="AA312" s="200"/>
      <c r="AB312" s="200"/>
      <c r="AC312" s="200"/>
    </row>
    <row r="313" spans="20:29" ht="40" customHeight="1" x14ac:dyDescent="0.35">
      <c r="T313" s="200"/>
      <c r="U313" s="200"/>
      <c r="V313" s="200"/>
      <c r="W313" s="200"/>
      <c r="X313" s="200"/>
      <c r="Y313" s="200"/>
      <c r="Z313" s="200"/>
      <c r="AA313" s="200"/>
      <c r="AB313" s="200"/>
      <c r="AC313" s="200"/>
    </row>
    <row r="314" spans="20:29" ht="40" customHeight="1" x14ac:dyDescent="0.35">
      <c r="T314" s="200"/>
      <c r="U314" s="200"/>
      <c r="V314" s="200"/>
      <c r="W314" s="200"/>
      <c r="X314" s="200"/>
      <c r="Y314" s="200"/>
      <c r="Z314" s="200"/>
      <c r="AA314" s="200"/>
      <c r="AB314" s="200"/>
      <c r="AC314" s="200"/>
    </row>
    <row r="315" spans="20:29" ht="40" customHeight="1" x14ac:dyDescent="0.35">
      <c r="T315" s="200"/>
      <c r="U315" s="200"/>
      <c r="V315" s="200"/>
      <c r="W315" s="200"/>
      <c r="X315" s="200"/>
      <c r="Y315" s="200"/>
      <c r="Z315" s="200"/>
      <c r="AA315" s="200"/>
      <c r="AB315" s="200"/>
      <c r="AC315" s="200"/>
    </row>
    <row r="316" spans="20:29" ht="40" customHeight="1" x14ac:dyDescent="0.35">
      <c r="T316" s="200"/>
      <c r="U316" s="200"/>
      <c r="V316" s="200"/>
      <c r="W316" s="200"/>
      <c r="X316" s="200"/>
      <c r="Y316" s="200"/>
      <c r="Z316" s="200"/>
      <c r="AA316" s="200"/>
      <c r="AB316" s="200"/>
      <c r="AC316" s="200"/>
    </row>
    <row r="317" spans="20:29" ht="40" customHeight="1" x14ac:dyDescent="0.35">
      <c r="T317" s="200"/>
      <c r="U317" s="200"/>
      <c r="V317" s="200"/>
      <c r="W317" s="200"/>
      <c r="X317" s="200"/>
      <c r="Y317" s="200"/>
      <c r="Z317" s="200"/>
      <c r="AA317" s="200"/>
      <c r="AB317" s="200"/>
      <c r="AC317" s="200"/>
    </row>
    <row r="318" spans="20:29" ht="40" customHeight="1" x14ac:dyDescent="0.35">
      <c r="T318" s="200"/>
      <c r="U318" s="200"/>
      <c r="V318" s="200"/>
      <c r="W318" s="200"/>
      <c r="X318" s="200"/>
      <c r="Y318" s="200"/>
      <c r="Z318" s="200"/>
      <c r="AA318" s="200"/>
      <c r="AB318" s="200"/>
      <c r="AC318" s="200"/>
    </row>
    <row r="319" spans="20:29" ht="40" customHeight="1" x14ac:dyDescent="0.35">
      <c r="T319" s="200"/>
      <c r="U319" s="200"/>
      <c r="V319" s="200"/>
      <c r="W319" s="200"/>
      <c r="X319" s="200"/>
      <c r="Y319" s="200"/>
      <c r="Z319" s="200"/>
      <c r="AA319" s="200"/>
      <c r="AB319" s="200"/>
      <c r="AC319" s="200"/>
    </row>
    <row r="320" spans="20:29" ht="40" customHeight="1" x14ac:dyDescent="0.35">
      <c r="T320" s="200"/>
      <c r="U320" s="200"/>
      <c r="V320" s="200"/>
      <c r="W320" s="200"/>
      <c r="X320" s="200"/>
      <c r="Y320" s="200"/>
      <c r="Z320" s="200"/>
      <c r="AA320" s="200"/>
      <c r="AB320" s="200"/>
      <c r="AC320" s="200"/>
    </row>
    <row r="321" spans="20:29" ht="40" customHeight="1" x14ac:dyDescent="0.35">
      <c r="T321" s="200"/>
      <c r="U321" s="200"/>
      <c r="V321" s="200"/>
      <c r="W321" s="200"/>
      <c r="X321" s="200"/>
      <c r="Y321" s="200"/>
      <c r="Z321" s="200"/>
      <c r="AA321" s="200"/>
      <c r="AB321" s="200"/>
      <c r="AC321" s="200"/>
    </row>
    <row r="322" spans="20:29" ht="40" customHeight="1" x14ac:dyDescent="0.35">
      <c r="T322" s="200"/>
      <c r="U322" s="200"/>
      <c r="V322" s="200"/>
      <c r="W322" s="200"/>
      <c r="X322" s="200"/>
      <c r="Y322" s="200"/>
      <c r="Z322" s="200"/>
      <c r="AA322" s="200"/>
      <c r="AB322" s="200"/>
      <c r="AC322" s="200"/>
    </row>
    <row r="323" spans="20:29" ht="40" customHeight="1" x14ac:dyDescent="0.35">
      <c r="T323" s="200"/>
      <c r="U323" s="200"/>
      <c r="V323" s="200"/>
      <c r="W323" s="200"/>
      <c r="X323" s="200"/>
      <c r="Y323" s="200"/>
      <c r="Z323" s="200"/>
      <c r="AA323" s="200"/>
      <c r="AB323" s="200"/>
      <c r="AC323" s="200"/>
    </row>
    <row r="324" spans="20:29" ht="40" customHeight="1" x14ac:dyDescent="0.35">
      <c r="T324" s="200"/>
      <c r="U324" s="200"/>
      <c r="V324" s="200"/>
      <c r="W324" s="200"/>
      <c r="X324" s="200"/>
      <c r="Y324" s="200"/>
      <c r="Z324" s="200"/>
      <c r="AA324" s="200"/>
      <c r="AB324" s="200"/>
      <c r="AC324" s="200"/>
    </row>
    <row r="325" spans="20:29" ht="40" customHeight="1" x14ac:dyDescent="0.35">
      <c r="T325" s="200"/>
      <c r="U325" s="200"/>
      <c r="V325" s="200"/>
      <c r="W325" s="200"/>
      <c r="X325" s="200"/>
      <c r="Y325" s="200"/>
      <c r="Z325" s="200"/>
      <c r="AA325" s="200"/>
      <c r="AB325" s="200"/>
      <c r="AC325" s="200"/>
    </row>
    <row r="326" spans="20:29" ht="40" customHeight="1" x14ac:dyDescent="0.35">
      <c r="T326" s="200"/>
      <c r="U326" s="200"/>
      <c r="V326" s="200"/>
      <c r="W326" s="200"/>
      <c r="X326" s="200"/>
      <c r="Y326" s="200"/>
      <c r="Z326" s="200"/>
      <c r="AA326" s="200"/>
      <c r="AB326" s="200"/>
      <c r="AC326" s="200"/>
    </row>
    <row r="327" spans="20:29" ht="40" customHeight="1" x14ac:dyDescent="0.35">
      <c r="T327" s="200"/>
      <c r="U327" s="200"/>
      <c r="V327" s="200"/>
      <c r="W327" s="200"/>
      <c r="X327" s="200"/>
      <c r="Y327" s="200"/>
      <c r="Z327" s="200"/>
      <c r="AA327" s="200"/>
      <c r="AB327" s="200"/>
      <c r="AC327" s="200"/>
    </row>
    <row r="328" spans="20:29" ht="40" customHeight="1" x14ac:dyDescent="0.35">
      <c r="T328" s="200"/>
      <c r="U328" s="200"/>
      <c r="V328" s="200"/>
      <c r="W328" s="200"/>
      <c r="X328" s="200"/>
      <c r="Y328" s="200"/>
      <c r="Z328" s="200"/>
      <c r="AA328" s="200"/>
      <c r="AB328" s="200"/>
      <c r="AC328" s="200"/>
    </row>
    <row r="329" spans="20:29" ht="40" customHeight="1" x14ac:dyDescent="0.35">
      <c r="T329" s="200"/>
      <c r="U329" s="200"/>
      <c r="V329" s="200"/>
      <c r="W329" s="200"/>
      <c r="X329" s="200"/>
      <c r="Y329" s="200"/>
      <c r="Z329" s="200"/>
      <c r="AA329" s="200"/>
      <c r="AB329" s="200"/>
      <c r="AC329" s="200"/>
    </row>
    <row r="330" spans="20:29" ht="40" customHeight="1" x14ac:dyDescent="0.35">
      <c r="T330" s="200"/>
      <c r="U330" s="200"/>
      <c r="V330" s="200"/>
      <c r="W330" s="200"/>
      <c r="X330" s="200"/>
      <c r="Y330" s="200"/>
      <c r="Z330" s="200"/>
      <c r="AA330" s="200"/>
      <c r="AB330" s="200"/>
      <c r="AC330" s="200"/>
    </row>
    <row r="331" spans="20:29" ht="40" customHeight="1" x14ac:dyDescent="0.35">
      <c r="T331" s="200"/>
      <c r="U331" s="200"/>
      <c r="V331" s="200"/>
      <c r="W331" s="200"/>
      <c r="X331" s="200"/>
      <c r="Y331" s="200"/>
      <c r="Z331" s="200"/>
      <c r="AA331" s="200"/>
      <c r="AB331" s="200"/>
      <c r="AC331" s="200"/>
    </row>
    <row r="332" spans="20:29" ht="40" customHeight="1" x14ac:dyDescent="0.35">
      <c r="T332" s="200"/>
      <c r="U332" s="200"/>
      <c r="V332" s="200"/>
      <c r="W332" s="200"/>
      <c r="X332" s="200"/>
      <c r="Y332" s="200"/>
      <c r="Z332" s="200"/>
      <c r="AA332" s="200"/>
      <c r="AB332" s="200"/>
      <c r="AC332" s="200"/>
    </row>
    <row r="333" spans="20:29" ht="40" customHeight="1" x14ac:dyDescent="0.35">
      <c r="T333" s="200"/>
      <c r="U333" s="200"/>
      <c r="V333" s="200"/>
      <c r="W333" s="200"/>
      <c r="X333" s="200"/>
      <c r="Y333" s="200"/>
      <c r="Z333" s="200"/>
      <c r="AA333" s="200"/>
      <c r="AB333" s="200"/>
      <c r="AC333" s="200"/>
    </row>
    <row r="334" spans="20:29" ht="40" customHeight="1" x14ac:dyDescent="0.35">
      <c r="T334" s="200"/>
      <c r="U334" s="200"/>
      <c r="V334" s="200"/>
      <c r="W334" s="200"/>
      <c r="X334" s="200"/>
      <c r="Y334" s="200"/>
      <c r="Z334" s="200"/>
      <c r="AA334" s="200"/>
      <c r="AB334" s="200"/>
      <c r="AC334" s="200"/>
    </row>
    <row r="335" spans="20:29" ht="40" customHeight="1" x14ac:dyDescent="0.35">
      <c r="T335" s="200"/>
      <c r="U335" s="200"/>
      <c r="V335" s="200"/>
      <c r="W335" s="200"/>
      <c r="X335" s="200"/>
      <c r="Y335" s="200"/>
      <c r="Z335" s="200"/>
      <c r="AA335" s="200"/>
      <c r="AB335" s="200"/>
      <c r="AC335" s="200"/>
    </row>
    <row r="336" spans="20:29" ht="40" customHeight="1" x14ac:dyDescent="0.35">
      <c r="T336" s="200"/>
      <c r="U336" s="200"/>
      <c r="V336" s="200"/>
      <c r="W336" s="200"/>
      <c r="X336" s="200"/>
      <c r="Y336" s="200"/>
      <c r="Z336" s="200"/>
      <c r="AA336" s="200"/>
      <c r="AB336" s="200"/>
      <c r="AC336" s="200"/>
    </row>
    <row r="337" spans="20:29" ht="40" customHeight="1" x14ac:dyDescent="0.35">
      <c r="T337" s="200"/>
      <c r="U337" s="200"/>
      <c r="V337" s="200"/>
      <c r="W337" s="200"/>
      <c r="X337" s="200"/>
      <c r="Y337" s="200"/>
      <c r="Z337" s="200"/>
      <c r="AA337" s="200"/>
      <c r="AB337" s="200"/>
      <c r="AC337" s="200"/>
    </row>
    <row r="338" spans="20:29" ht="40" customHeight="1" x14ac:dyDescent="0.35">
      <c r="T338" s="200"/>
      <c r="U338" s="200"/>
      <c r="V338" s="200"/>
      <c r="W338" s="200"/>
      <c r="X338" s="200"/>
      <c r="Y338" s="200"/>
      <c r="Z338" s="200"/>
      <c r="AA338" s="200"/>
      <c r="AB338" s="200"/>
      <c r="AC338" s="200"/>
    </row>
    <row r="339" spans="20:29" ht="40" customHeight="1" x14ac:dyDescent="0.35">
      <c r="T339" s="200"/>
      <c r="U339" s="200"/>
      <c r="V339" s="200"/>
      <c r="W339" s="200"/>
      <c r="X339" s="200"/>
      <c r="Y339" s="200"/>
      <c r="Z339" s="200"/>
      <c r="AA339" s="200"/>
      <c r="AB339" s="200"/>
      <c r="AC339" s="200"/>
    </row>
    <row r="340" spans="20:29" ht="40" customHeight="1" x14ac:dyDescent="0.35">
      <c r="T340" s="200"/>
      <c r="U340" s="200"/>
      <c r="V340" s="200"/>
      <c r="W340" s="200"/>
      <c r="X340" s="200"/>
      <c r="Y340" s="200"/>
      <c r="Z340" s="200"/>
      <c r="AA340" s="200"/>
      <c r="AB340" s="200"/>
      <c r="AC340" s="200"/>
    </row>
    <row r="341" spans="20:29" ht="40" customHeight="1" x14ac:dyDescent="0.35">
      <c r="T341" s="200"/>
      <c r="U341" s="200"/>
      <c r="V341" s="200"/>
      <c r="W341" s="200"/>
      <c r="X341" s="200"/>
      <c r="Y341" s="200"/>
      <c r="Z341" s="200"/>
      <c r="AA341" s="200"/>
      <c r="AB341" s="200"/>
      <c r="AC341" s="200"/>
    </row>
    <row r="342" spans="20:29" ht="40" customHeight="1" x14ac:dyDescent="0.35">
      <c r="T342" s="200"/>
      <c r="U342" s="200"/>
      <c r="V342" s="200"/>
      <c r="W342" s="200"/>
      <c r="X342" s="200"/>
      <c r="Y342" s="200"/>
      <c r="Z342" s="200"/>
      <c r="AA342" s="200"/>
      <c r="AB342" s="200"/>
      <c r="AC342" s="200"/>
    </row>
    <row r="343" spans="20:29" ht="40" customHeight="1" x14ac:dyDescent="0.35">
      <c r="T343" s="200"/>
      <c r="U343" s="200"/>
      <c r="V343" s="200"/>
      <c r="W343" s="200"/>
      <c r="X343" s="200"/>
      <c r="Y343" s="200"/>
      <c r="Z343" s="200"/>
      <c r="AA343" s="200"/>
      <c r="AB343" s="200"/>
      <c r="AC343" s="200"/>
    </row>
    <row r="344" spans="20:29" ht="40" customHeight="1" x14ac:dyDescent="0.35">
      <c r="T344" s="200"/>
      <c r="U344" s="200"/>
      <c r="V344" s="200"/>
      <c r="W344" s="200"/>
      <c r="X344" s="200"/>
      <c r="Y344" s="200"/>
      <c r="Z344" s="200"/>
      <c r="AA344" s="200"/>
      <c r="AB344" s="200"/>
      <c r="AC344" s="200"/>
    </row>
    <row r="345" spans="20:29" ht="40" customHeight="1" x14ac:dyDescent="0.35">
      <c r="T345" s="200"/>
      <c r="U345" s="200"/>
      <c r="V345" s="200"/>
      <c r="W345" s="200"/>
      <c r="X345" s="200"/>
      <c r="Y345" s="200"/>
      <c r="Z345" s="200"/>
      <c r="AA345" s="200"/>
      <c r="AB345" s="200"/>
      <c r="AC345" s="200"/>
    </row>
    <row r="346" spans="20:29" ht="40" customHeight="1" x14ac:dyDescent="0.35">
      <c r="T346" s="200"/>
      <c r="U346" s="200"/>
      <c r="V346" s="200"/>
      <c r="W346" s="200"/>
      <c r="X346" s="200"/>
      <c r="Y346" s="200"/>
      <c r="Z346" s="200"/>
      <c r="AA346" s="200"/>
      <c r="AB346" s="200"/>
      <c r="AC346" s="200"/>
    </row>
    <row r="347" spans="20:29" ht="40" customHeight="1" x14ac:dyDescent="0.35">
      <c r="T347" s="200"/>
      <c r="U347" s="200"/>
      <c r="V347" s="200"/>
      <c r="W347" s="200"/>
      <c r="X347" s="200"/>
      <c r="Y347" s="200"/>
      <c r="Z347" s="200"/>
      <c r="AA347" s="200"/>
      <c r="AB347" s="200"/>
      <c r="AC347" s="200"/>
    </row>
    <row r="348" spans="20:29" ht="40" customHeight="1" x14ac:dyDescent="0.35">
      <c r="T348" s="200"/>
      <c r="U348" s="200"/>
      <c r="V348" s="200"/>
      <c r="W348" s="200"/>
      <c r="X348" s="200"/>
      <c r="Y348" s="200"/>
      <c r="Z348" s="200"/>
      <c r="AA348" s="200"/>
      <c r="AB348" s="200"/>
      <c r="AC348" s="200"/>
    </row>
    <row r="349" spans="20:29" ht="40" customHeight="1" x14ac:dyDescent="0.35">
      <c r="T349" s="200"/>
      <c r="U349" s="200"/>
      <c r="V349" s="200"/>
      <c r="W349" s="200"/>
      <c r="X349" s="200"/>
      <c r="Y349" s="200"/>
      <c r="Z349" s="200"/>
      <c r="AA349" s="200"/>
      <c r="AB349" s="200"/>
      <c r="AC349" s="200"/>
    </row>
    <row r="350" spans="20:29" ht="40" customHeight="1" x14ac:dyDescent="0.35">
      <c r="T350" s="200"/>
      <c r="U350" s="200"/>
      <c r="V350" s="200"/>
      <c r="W350" s="200"/>
      <c r="X350" s="200"/>
      <c r="Y350" s="200"/>
      <c r="Z350" s="200"/>
      <c r="AA350" s="200"/>
      <c r="AB350" s="200"/>
      <c r="AC350" s="200"/>
    </row>
    <row r="351" spans="20:29" ht="40" customHeight="1" x14ac:dyDescent="0.35">
      <c r="T351" s="200"/>
      <c r="U351" s="200"/>
      <c r="V351" s="200"/>
      <c r="W351" s="200"/>
      <c r="X351" s="200"/>
      <c r="Y351" s="200"/>
      <c r="Z351" s="200"/>
      <c r="AA351" s="200"/>
      <c r="AB351" s="200"/>
      <c r="AC351" s="200"/>
    </row>
    <row r="352" spans="20:29" ht="40" customHeight="1" x14ac:dyDescent="0.35">
      <c r="T352" s="200"/>
      <c r="U352" s="200"/>
      <c r="V352" s="200"/>
      <c r="W352" s="200"/>
      <c r="X352" s="200"/>
      <c r="Y352" s="200"/>
      <c r="Z352" s="200"/>
      <c r="AA352" s="200"/>
      <c r="AB352" s="200"/>
      <c r="AC352" s="200"/>
    </row>
    <row r="353" spans="20:29" ht="40" customHeight="1" x14ac:dyDescent="0.35">
      <c r="T353" s="200"/>
      <c r="U353" s="200"/>
      <c r="V353" s="200"/>
      <c r="W353" s="200"/>
      <c r="X353" s="200"/>
      <c r="Y353" s="200"/>
      <c r="Z353" s="200"/>
      <c r="AA353" s="200"/>
      <c r="AB353" s="200"/>
      <c r="AC353" s="200"/>
    </row>
    <row r="354" spans="20:29" ht="40" customHeight="1" x14ac:dyDescent="0.35">
      <c r="T354" s="200"/>
      <c r="U354" s="200"/>
      <c r="V354" s="200"/>
      <c r="W354" s="200"/>
      <c r="X354" s="200"/>
      <c r="Y354" s="200"/>
      <c r="Z354" s="200"/>
      <c r="AA354" s="200"/>
      <c r="AB354" s="200"/>
      <c r="AC354" s="200"/>
    </row>
    <row r="355" spans="20:29" ht="40" customHeight="1" x14ac:dyDescent="0.35">
      <c r="T355" s="200"/>
      <c r="U355" s="200"/>
      <c r="V355" s="200"/>
      <c r="W355" s="200"/>
      <c r="X355" s="200"/>
      <c r="Y355" s="200"/>
      <c r="Z355" s="200"/>
      <c r="AA355" s="200"/>
      <c r="AB355" s="200"/>
      <c r="AC355" s="200"/>
    </row>
    <row r="356" spans="20:29" ht="40" customHeight="1" x14ac:dyDescent="0.35">
      <c r="T356" s="200"/>
      <c r="U356" s="200"/>
      <c r="V356" s="200"/>
      <c r="W356" s="200"/>
      <c r="X356" s="200"/>
      <c r="Y356" s="200"/>
      <c r="Z356" s="200"/>
      <c r="AA356" s="200"/>
      <c r="AB356" s="200"/>
      <c r="AC356" s="200"/>
    </row>
    <row r="357" spans="20:29" ht="40" customHeight="1" x14ac:dyDescent="0.35">
      <c r="T357" s="200"/>
      <c r="U357" s="200"/>
      <c r="V357" s="200"/>
      <c r="W357" s="200"/>
      <c r="X357" s="200"/>
      <c r="Y357" s="200"/>
      <c r="Z357" s="200"/>
      <c r="AA357" s="200"/>
      <c r="AB357" s="200"/>
      <c r="AC357" s="200"/>
    </row>
    <row r="358" spans="20:29" ht="40" customHeight="1" x14ac:dyDescent="0.35">
      <c r="T358" s="200"/>
      <c r="U358" s="200"/>
      <c r="V358" s="200"/>
      <c r="W358" s="200"/>
      <c r="X358" s="200"/>
      <c r="Y358" s="200"/>
      <c r="Z358" s="200"/>
      <c r="AA358" s="200"/>
      <c r="AB358" s="200"/>
      <c r="AC358" s="200"/>
    </row>
    <row r="359" spans="20:29" ht="40" customHeight="1" x14ac:dyDescent="0.35">
      <c r="T359" s="200"/>
      <c r="U359" s="200"/>
      <c r="V359" s="200"/>
      <c r="W359" s="200"/>
      <c r="X359" s="200"/>
      <c r="Y359" s="200"/>
      <c r="Z359" s="200"/>
      <c r="AA359" s="200"/>
      <c r="AB359" s="200"/>
      <c r="AC359" s="200"/>
    </row>
    <row r="360" spans="20:29" ht="40" customHeight="1" x14ac:dyDescent="0.35">
      <c r="T360" s="200"/>
      <c r="U360" s="200"/>
      <c r="V360" s="200"/>
      <c r="W360" s="200"/>
      <c r="X360" s="200"/>
      <c r="Y360" s="200"/>
      <c r="Z360" s="200"/>
      <c r="AA360" s="200"/>
      <c r="AB360" s="200"/>
      <c r="AC360" s="200"/>
    </row>
    <row r="361" spans="20:29" ht="40" customHeight="1" x14ac:dyDescent="0.35">
      <c r="T361" s="200"/>
      <c r="U361" s="200"/>
      <c r="V361" s="200"/>
      <c r="W361" s="200"/>
      <c r="X361" s="200"/>
      <c r="Y361" s="200"/>
      <c r="Z361" s="200"/>
      <c r="AA361" s="200"/>
      <c r="AB361" s="200"/>
      <c r="AC361" s="200"/>
    </row>
    <row r="362" spans="20:29" ht="40" customHeight="1" x14ac:dyDescent="0.35">
      <c r="T362" s="200"/>
      <c r="U362" s="200"/>
      <c r="V362" s="200"/>
      <c r="W362" s="200"/>
      <c r="X362" s="200"/>
      <c r="Y362" s="200"/>
      <c r="Z362" s="200"/>
      <c r="AA362" s="200"/>
      <c r="AB362" s="200"/>
      <c r="AC362" s="200"/>
    </row>
    <row r="363" spans="20:29" ht="40" customHeight="1" x14ac:dyDescent="0.35">
      <c r="T363" s="200"/>
      <c r="U363" s="200"/>
      <c r="V363" s="200"/>
      <c r="W363" s="200"/>
      <c r="X363" s="200"/>
      <c r="Y363" s="200"/>
      <c r="Z363" s="200"/>
      <c r="AA363" s="200"/>
      <c r="AB363" s="200"/>
      <c r="AC363" s="200"/>
    </row>
    <row r="364" spans="20:29" ht="40" customHeight="1" x14ac:dyDescent="0.35">
      <c r="T364" s="200"/>
      <c r="U364" s="200"/>
      <c r="V364" s="200"/>
      <c r="W364" s="200"/>
      <c r="X364" s="200"/>
      <c r="Y364" s="200"/>
      <c r="Z364" s="200"/>
      <c r="AA364" s="200"/>
      <c r="AB364" s="200"/>
      <c r="AC364" s="200"/>
    </row>
    <row r="365" spans="20:29" ht="40" customHeight="1" x14ac:dyDescent="0.35">
      <c r="T365" s="200"/>
      <c r="U365" s="200"/>
      <c r="V365" s="200"/>
      <c r="W365" s="200"/>
      <c r="X365" s="200"/>
      <c r="Y365" s="200"/>
      <c r="Z365" s="200"/>
      <c r="AA365" s="200"/>
      <c r="AB365" s="200"/>
      <c r="AC365" s="200"/>
    </row>
    <row r="366" spans="20:29" ht="40" customHeight="1" x14ac:dyDescent="0.35">
      <c r="T366" s="200"/>
      <c r="U366" s="200"/>
      <c r="V366" s="200"/>
      <c r="W366" s="200"/>
      <c r="X366" s="200"/>
      <c r="Y366" s="200"/>
      <c r="Z366" s="200"/>
      <c r="AA366" s="200"/>
      <c r="AB366" s="200"/>
      <c r="AC366" s="200"/>
    </row>
    <row r="367" spans="20:29" ht="40" customHeight="1" x14ac:dyDescent="0.35">
      <c r="T367" s="200"/>
      <c r="U367" s="200"/>
      <c r="V367" s="200"/>
      <c r="W367" s="200"/>
      <c r="X367" s="200"/>
      <c r="Y367" s="200"/>
      <c r="Z367" s="200"/>
      <c r="AA367" s="200"/>
      <c r="AB367" s="200"/>
      <c r="AC367" s="200"/>
    </row>
    <row r="368" spans="20:29" ht="40" customHeight="1" x14ac:dyDescent="0.35">
      <c r="T368" s="200"/>
      <c r="U368" s="200"/>
      <c r="V368" s="200"/>
      <c r="W368" s="200"/>
      <c r="X368" s="200"/>
      <c r="Y368" s="200"/>
      <c r="Z368" s="200"/>
      <c r="AA368" s="200"/>
      <c r="AB368" s="200"/>
      <c r="AC368" s="200"/>
    </row>
    <row r="369" spans="20:29" ht="40" customHeight="1" x14ac:dyDescent="0.35">
      <c r="T369" s="200"/>
      <c r="U369" s="200"/>
      <c r="V369" s="200"/>
      <c r="W369" s="200"/>
      <c r="X369" s="200"/>
      <c r="Y369" s="200"/>
      <c r="Z369" s="200"/>
      <c r="AA369" s="200"/>
      <c r="AB369" s="200"/>
      <c r="AC369" s="200"/>
    </row>
    <row r="370" spans="20:29" ht="40" customHeight="1" x14ac:dyDescent="0.35">
      <c r="T370" s="200"/>
      <c r="U370" s="200"/>
      <c r="V370" s="200"/>
      <c r="W370" s="200"/>
      <c r="X370" s="200"/>
      <c r="Y370" s="200"/>
      <c r="Z370" s="200"/>
      <c r="AA370" s="200"/>
      <c r="AB370" s="200"/>
      <c r="AC370" s="200"/>
    </row>
    <row r="371" spans="20:29" ht="40" customHeight="1" x14ac:dyDescent="0.35">
      <c r="T371" s="200"/>
      <c r="U371" s="200"/>
      <c r="V371" s="200"/>
      <c r="W371" s="200"/>
      <c r="X371" s="200"/>
      <c r="Y371" s="200"/>
      <c r="Z371" s="200"/>
      <c r="AA371" s="200"/>
      <c r="AB371" s="200"/>
      <c r="AC371" s="200"/>
    </row>
    <row r="372" spans="20:29" ht="40" customHeight="1" x14ac:dyDescent="0.35">
      <c r="T372" s="200"/>
      <c r="U372" s="200"/>
      <c r="V372" s="200"/>
      <c r="W372" s="200"/>
      <c r="X372" s="200"/>
      <c r="Y372" s="200"/>
      <c r="Z372" s="200"/>
      <c r="AA372" s="200"/>
      <c r="AB372" s="200"/>
      <c r="AC372" s="200"/>
    </row>
    <row r="373" spans="20:29" ht="40" customHeight="1" x14ac:dyDescent="0.35">
      <c r="T373" s="200"/>
      <c r="U373" s="200"/>
      <c r="V373" s="200"/>
      <c r="W373" s="200"/>
      <c r="X373" s="200"/>
      <c r="Y373" s="200"/>
      <c r="Z373" s="200"/>
      <c r="AA373" s="200"/>
      <c r="AB373" s="200"/>
      <c r="AC373" s="200"/>
    </row>
    <row r="374" spans="20:29" ht="40" customHeight="1" x14ac:dyDescent="0.35">
      <c r="T374" s="200"/>
      <c r="U374" s="200"/>
      <c r="V374" s="200"/>
      <c r="W374" s="200"/>
      <c r="X374" s="200"/>
      <c r="Y374" s="200"/>
      <c r="Z374" s="200"/>
      <c r="AA374" s="200"/>
      <c r="AB374" s="200"/>
      <c r="AC374" s="200"/>
    </row>
    <row r="375" spans="20:29" ht="40" customHeight="1" x14ac:dyDescent="0.35">
      <c r="T375" s="200"/>
      <c r="U375" s="200"/>
      <c r="V375" s="200"/>
      <c r="W375" s="200"/>
      <c r="X375" s="200"/>
      <c r="Y375" s="200"/>
      <c r="Z375" s="200"/>
      <c r="AA375" s="200"/>
      <c r="AB375" s="200"/>
      <c r="AC375" s="200"/>
    </row>
    <row r="376" spans="20:29" ht="40" customHeight="1" x14ac:dyDescent="0.35">
      <c r="T376" s="200"/>
      <c r="U376" s="200"/>
      <c r="V376" s="200"/>
      <c r="W376" s="200"/>
      <c r="X376" s="200"/>
      <c r="Y376" s="200"/>
      <c r="Z376" s="200"/>
      <c r="AA376" s="200"/>
      <c r="AB376" s="200"/>
      <c r="AC376" s="200"/>
    </row>
    <row r="377" spans="20:29" ht="40" customHeight="1" x14ac:dyDescent="0.35">
      <c r="T377" s="200"/>
      <c r="U377" s="200"/>
      <c r="V377" s="200"/>
      <c r="W377" s="200"/>
      <c r="X377" s="200"/>
      <c r="Y377" s="200"/>
      <c r="Z377" s="200"/>
      <c r="AA377" s="200"/>
      <c r="AB377" s="200"/>
      <c r="AC377" s="200"/>
    </row>
    <row r="378" spans="20:29" ht="40" customHeight="1" x14ac:dyDescent="0.35">
      <c r="T378" s="200"/>
      <c r="U378" s="200"/>
      <c r="V378" s="200"/>
      <c r="W378" s="200"/>
      <c r="X378" s="200"/>
      <c r="Y378" s="200"/>
      <c r="Z378" s="200"/>
      <c r="AA378" s="200"/>
      <c r="AB378" s="200"/>
      <c r="AC378" s="200"/>
    </row>
    <row r="379" spans="20:29" ht="40" customHeight="1" x14ac:dyDescent="0.35">
      <c r="T379" s="200"/>
      <c r="U379" s="200"/>
      <c r="V379" s="200"/>
      <c r="W379" s="200"/>
      <c r="X379" s="200"/>
      <c r="Y379" s="200"/>
      <c r="Z379" s="200"/>
      <c r="AA379" s="200"/>
      <c r="AB379" s="200"/>
      <c r="AC379" s="200"/>
    </row>
    <row r="380" spans="20:29" ht="40" customHeight="1" x14ac:dyDescent="0.35">
      <c r="T380" s="200"/>
      <c r="U380" s="200"/>
      <c r="V380" s="200"/>
      <c r="W380" s="200"/>
      <c r="X380" s="200"/>
      <c r="Y380" s="200"/>
      <c r="Z380" s="200"/>
      <c r="AA380" s="200"/>
      <c r="AB380" s="200"/>
      <c r="AC380" s="200"/>
    </row>
    <row r="381" spans="20:29" ht="40" customHeight="1" x14ac:dyDescent="0.35">
      <c r="T381" s="200"/>
      <c r="U381" s="200"/>
      <c r="V381" s="200"/>
      <c r="W381" s="200"/>
      <c r="X381" s="200"/>
      <c r="Y381" s="200"/>
      <c r="Z381" s="200"/>
      <c r="AA381" s="200"/>
      <c r="AB381" s="200"/>
      <c r="AC381" s="200"/>
    </row>
    <row r="382" spans="20:29" ht="40" customHeight="1" x14ac:dyDescent="0.35">
      <c r="T382" s="200"/>
      <c r="U382" s="200"/>
      <c r="V382" s="200"/>
      <c r="W382" s="200"/>
      <c r="X382" s="200"/>
      <c r="Y382" s="200"/>
      <c r="Z382" s="200"/>
      <c r="AA382" s="200"/>
      <c r="AB382" s="200"/>
      <c r="AC382" s="200"/>
    </row>
    <row r="383" spans="20:29" ht="40" customHeight="1" x14ac:dyDescent="0.35">
      <c r="T383" s="200"/>
      <c r="U383" s="200"/>
      <c r="V383" s="200"/>
      <c r="W383" s="200"/>
      <c r="X383" s="200"/>
      <c r="Y383" s="200"/>
      <c r="Z383" s="200"/>
      <c r="AA383" s="200"/>
      <c r="AB383" s="200"/>
      <c r="AC383" s="200"/>
    </row>
    <row r="384" spans="20:29" ht="40" customHeight="1" x14ac:dyDescent="0.35">
      <c r="T384" s="200"/>
      <c r="U384" s="200"/>
      <c r="V384" s="200"/>
      <c r="W384" s="200"/>
      <c r="X384" s="200"/>
      <c r="Y384" s="200"/>
      <c r="Z384" s="200"/>
      <c r="AA384" s="200"/>
      <c r="AB384" s="200"/>
      <c r="AC384" s="200"/>
    </row>
    <row r="385" spans="20:29" ht="40" customHeight="1" x14ac:dyDescent="0.35">
      <c r="T385" s="200"/>
      <c r="U385" s="200"/>
      <c r="V385" s="200"/>
      <c r="W385" s="200"/>
      <c r="X385" s="200"/>
      <c r="Y385" s="200"/>
      <c r="Z385" s="200"/>
      <c r="AA385" s="200"/>
      <c r="AB385" s="200"/>
      <c r="AC385" s="200"/>
    </row>
    <row r="386" spans="20:29" ht="40" customHeight="1" x14ac:dyDescent="0.35">
      <c r="T386" s="200"/>
      <c r="U386" s="200"/>
      <c r="V386" s="200"/>
      <c r="W386" s="200"/>
      <c r="X386" s="200"/>
      <c r="Y386" s="200"/>
      <c r="Z386" s="200"/>
      <c r="AA386" s="200"/>
      <c r="AB386" s="200"/>
      <c r="AC386" s="200"/>
    </row>
    <row r="387" spans="20:29" ht="40" customHeight="1" x14ac:dyDescent="0.35">
      <c r="T387" s="200"/>
      <c r="U387" s="200"/>
      <c r="V387" s="200"/>
      <c r="W387" s="200"/>
      <c r="X387" s="200"/>
      <c r="Y387" s="200"/>
      <c r="Z387" s="200"/>
      <c r="AA387" s="200"/>
      <c r="AB387" s="200"/>
      <c r="AC387" s="200"/>
    </row>
    <row r="388" spans="20:29" ht="40" customHeight="1" x14ac:dyDescent="0.35">
      <c r="T388" s="200"/>
      <c r="U388" s="200"/>
      <c r="V388" s="200"/>
      <c r="W388" s="200"/>
      <c r="X388" s="200"/>
      <c r="Y388" s="200"/>
      <c r="Z388" s="200"/>
      <c r="AA388" s="200"/>
      <c r="AB388" s="200"/>
      <c r="AC388" s="200"/>
    </row>
    <row r="389" spans="20:29" ht="40" customHeight="1" x14ac:dyDescent="0.35">
      <c r="T389" s="200"/>
      <c r="U389" s="200"/>
      <c r="V389" s="200"/>
      <c r="W389" s="200"/>
      <c r="X389" s="200"/>
      <c r="Y389" s="200"/>
      <c r="Z389" s="200"/>
      <c r="AA389" s="200"/>
      <c r="AB389" s="200"/>
      <c r="AC389" s="200"/>
    </row>
    <row r="390" spans="20:29" ht="40" customHeight="1" x14ac:dyDescent="0.35">
      <c r="T390" s="200"/>
      <c r="U390" s="200"/>
      <c r="V390" s="200"/>
      <c r="W390" s="200"/>
      <c r="X390" s="200"/>
      <c r="Y390" s="200"/>
      <c r="Z390" s="200"/>
      <c r="AA390" s="200"/>
      <c r="AB390" s="200"/>
      <c r="AC390" s="200"/>
    </row>
    <row r="391" spans="20:29" ht="40" customHeight="1" x14ac:dyDescent="0.35">
      <c r="T391" s="200"/>
      <c r="U391" s="200"/>
      <c r="V391" s="200"/>
      <c r="W391" s="200"/>
      <c r="X391" s="200"/>
      <c r="Y391" s="200"/>
      <c r="Z391" s="200"/>
      <c r="AA391" s="200"/>
      <c r="AB391" s="200"/>
      <c r="AC391" s="200"/>
    </row>
    <row r="392" spans="20:29" ht="40" customHeight="1" x14ac:dyDescent="0.35">
      <c r="T392" s="200"/>
      <c r="U392" s="200"/>
      <c r="V392" s="200"/>
      <c r="W392" s="200"/>
      <c r="X392" s="200"/>
      <c r="Y392" s="200"/>
      <c r="Z392" s="200"/>
      <c r="AA392" s="200"/>
      <c r="AB392" s="200"/>
      <c r="AC392" s="200"/>
    </row>
    <row r="393" spans="20:29" ht="40" customHeight="1" x14ac:dyDescent="0.35">
      <c r="T393" s="200"/>
      <c r="U393" s="200"/>
      <c r="V393" s="200"/>
      <c r="W393" s="200"/>
      <c r="X393" s="200"/>
      <c r="Y393" s="200"/>
      <c r="Z393" s="200"/>
      <c r="AA393" s="200"/>
      <c r="AB393" s="200"/>
      <c r="AC393" s="200"/>
    </row>
    <row r="394" spans="20:29" ht="40" customHeight="1" x14ac:dyDescent="0.35">
      <c r="T394" s="200"/>
      <c r="U394" s="200"/>
      <c r="V394" s="200"/>
      <c r="W394" s="200"/>
      <c r="X394" s="200"/>
      <c r="Y394" s="200"/>
      <c r="Z394" s="200"/>
      <c r="AA394" s="200"/>
      <c r="AB394" s="200"/>
      <c r="AC394" s="200"/>
    </row>
    <row r="395" spans="20:29" ht="40" customHeight="1" x14ac:dyDescent="0.35">
      <c r="T395" s="200"/>
      <c r="U395" s="200"/>
      <c r="V395" s="200"/>
      <c r="W395" s="200"/>
      <c r="X395" s="200"/>
      <c r="Y395" s="200"/>
      <c r="Z395" s="200"/>
      <c r="AA395" s="200"/>
      <c r="AB395" s="200"/>
      <c r="AC395" s="200"/>
    </row>
    <row r="396" spans="20:29" ht="40" customHeight="1" x14ac:dyDescent="0.35">
      <c r="T396" s="200"/>
      <c r="U396" s="200"/>
      <c r="V396" s="200"/>
      <c r="W396" s="200"/>
      <c r="X396" s="200"/>
      <c r="Y396" s="200"/>
      <c r="Z396" s="200"/>
      <c r="AA396" s="200"/>
      <c r="AB396" s="200"/>
      <c r="AC396" s="200"/>
    </row>
    <row r="397" spans="20:29" ht="40" customHeight="1" x14ac:dyDescent="0.35">
      <c r="T397" s="200"/>
      <c r="U397" s="200"/>
      <c r="V397" s="200"/>
      <c r="W397" s="200"/>
      <c r="X397" s="200"/>
      <c r="Y397" s="200"/>
      <c r="Z397" s="200"/>
      <c r="AA397" s="200"/>
      <c r="AB397" s="200"/>
      <c r="AC397" s="200"/>
    </row>
    <row r="398" spans="20:29" ht="40" customHeight="1" x14ac:dyDescent="0.35">
      <c r="T398" s="200"/>
      <c r="U398" s="200"/>
      <c r="V398" s="200"/>
      <c r="W398" s="200"/>
      <c r="X398" s="200"/>
      <c r="Y398" s="200"/>
      <c r="Z398" s="200"/>
      <c r="AA398" s="200"/>
      <c r="AB398" s="200"/>
      <c r="AC398" s="200"/>
    </row>
    <row r="399" spans="20:29" ht="40" customHeight="1" x14ac:dyDescent="0.35">
      <c r="T399" s="200"/>
      <c r="U399" s="200"/>
      <c r="V399" s="200"/>
      <c r="W399" s="200"/>
      <c r="X399" s="200"/>
      <c r="Y399" s="200"/>
      <c r="Z399" s="200"/>
      <c r="AA399" s="200"/>
      <c r="AB399" s="200"/>
      <c r="AC399" s="200"/>
    </row>
    <row r="400" spans="20:29" ht="40" customHeight="1" x14ac:dyDescent="0.35">
      <c r="T400" s="200"/>
      <c r="U400" s="200"/>
      <c r="V400" s="200"/>
      <c r="W400" s="200"/>
      <c r="X400" s="200"/>
      <c r="Y400" s="200"/>
      <c r="Z400" s="200"/>
      <c r="AA400" s="200"/>
      <c r="AB400" s="200"/>
      <c r="AC400" s="200"/>
    </row>
    <row r="401" spans="20:29" ht="40" customHeight="1" x14ac:dyDescent="0.35">
      <c r="T401" s="200"/>
      <c r="U401" s="200"/>
      <c r="V401" s="200"/>
      <c r="W401" s="200"/>
      <c r="X401" s="200"/>
      <c r="Y401" s="200"/>
      <c r="Z401" s="200"/>
      <c r="AA401" s="200"/>
      <c r="AB401" s="200"/>
      <c r="AC401" s="200"/>
    </row>
    <row r="402" spans="20:29" ht="40" customHeight="1" x14ac:dyDescent="0.35">
      <c r="T402" s="200"/>
      <c r="U402" s="200"/>
      <c r="V402" s="200"/>
      <c r="W402" s="200"/>
      <c r="X402" s="200"/>
      <c r="Y402" s="200"/>
      <c r="Z402" s="200"/>
      <c r="AA402" s="200"/>
      <c r="AB402" s="200"/>
      <c r="AC402" s="200"/>
    </row>
    <row r="403" spans="20:29" ht="40" customHeight="1" x14ac:dyDescent="0.35">
      <c r="T403" s="200"/>
      <c r="U403" s="200"/>
      <c r="V403" s="200"/>
      <c r="W403" s="200"/>
      <c r="X403" s="200"/>
      <c r="Y403" s="200"/>
      <c r="Z403" s="200"/>
      <c r="AA403" s="200"/>
      <c r="AB403" s="200"/>
      <c r="AC403" s="200"/>
    </row>
    <row r="404" spans="20:29" ht="40" customHeight="1" x14ac:dyDescent="0.35">
      <c r="T404" s="200"/>
      <c r="U404" s="200"/>
      <c r="V404" s="200"/>
      <c r="W404" s="200"/>
      <c r="X404" s="200"/>
      <c r="Y404" s="200"/>
      <c r="Z404" s="200"/>
      <c r="AA404" s="200"/>
      <c r="AB404" s="200"/>
      <c r="AC404" s="200"/>
    </row>
    <row r="405" spans="20:29" ht="40" customHeight="1" x14ac:dyDescent="0.35">
      <c r="T405" s="200"/>
      <c r="U405" s="200"/>
      <c r="V405" s="200"/>
      <c r="W405" s="200"/>
      <c r="X405" s="200"/>
      <c r="Y405" s="200"/>
      <c r="Z405" s="200"/>
      <c r="AA405" s="200"/>
      <c r="AB405" s="200"/>
      <c r="AC405" s="200"/>
    </row>
    <row r="406" spans="20:29" ht="40" customHeight="1" x14ac:dyDescent="0.35">
      <c r="T406" s="200"/>
      <c r="U406" s="200"/>
      <c r="V406" s="200"/>
      <c r="W406" s="200"/>
      <c r="X406" s="200"/>
      <c r="Y406" s="200"/>
      <c r="Z406" s="200"/>
      <c r="AA406" s="200"/>
      <c r="AB406" s="200"/>
      <c r="AC406" s="200"/>
    </row>
    <row r="407" spans="20:29" ht="40" customHeight="1" x14ac:dyDescent="0.35">
      <c r="T407" s="200"/>
      <c r="U407" s="200"/>
      <c r="V407" s="200"/>
      <c r="W407" s="200"/>
      <c r="X407" s="200"/>
      <c r="Y407" s="200"/>
      <c r="Z407" s="200"/>
      <c r="AA407" s="200"/>
      <c r="AB407" s="200"/>
      <c r="AC407" s="200"/>
    </row>
    <row r="408" spans="20:29" ht="40" customHeight="1" x14ac:dyDescent="0.35">
      <c r="T408" s="200"/>
      <c r="U408" s="200"/>
      <c r="V408" s="200"/>
      <c r="W408" s="200"/>
      <c r="X408" s="200"/>
      <c r="Y408" s="200"/>
      <c r="Z408" s="200"/>
      <c r="AA408" s="200"/>
      <c r="AB408" s="200"/>
      <c r="AC408" s="200"/>
    </row>
    <row r="409" spans="20:29" ht="40" customHeight="1" x14ac:dyDescent="0.35">
      <c r="T409" s="200"/>
      <c r="U409" s="200"/>
      <c r="V409" s="200"/>
      <c r="W409" s="200"/>
      <c r="X409" s="200"/>
      <c r="Y409" s="200"/>
      <c r="Z409" s="200"/>
      <c r="AA409" s="200"/>
      <c r="AB409" s="200"/>
      <c r="AC409" s="200"/>
    </row>
    <row r="410" spans="20:29" ht="40" customHeight="1" x14ac:dyDescent="0.35">
      <c r="T410" s="200"/>
      <c r="U410" s="200"/>
      <c r="V410" s="200"/>
      <c r="W410" s="200"/>
      <c r="X410" s="200"/>
      <c r="Y410" s="200"/>
      <c r="Z410" s="200"/>
      <c r="AA410" s="200"/>
      <c r="AB410" s="200"/>
      <c r="AC410" s="200"/>
    </row>
    <row r="411" spans="20:29" ht="40" customHeight="1" x14ac:dyDescent="0.35">
      <c r="T411" s="200"/>
      <c r="U411" s="200"/>
      <c r="V411" s="200"/>
      <c r="W411" s="200"/>
      <c r="X411" s="200"/>
      <c r="Y411" s="200"/>
      <c r="Z411" s="200"/>
      <c r="AA411" s="200"/>
      <c r="AB411" s="200"/>
      <c r="AC411" s="200"/>
    </row>
    <row r="412" spans="20:29" ht="40" customHeight="1" x14ac:dyDescent="0.35">
      <c r="T412" s="200"/>
      <c r="U412" s="200"/>
      <c r="V412" s="200"/>
      <c r="W412" s="200"/>
      <c r="X412" s="200"/>
      <c r="Y412" s="200"/>
      <c r="Z412" s="200"/>
      <c r="AA412" s="200"/>
      <c r="AB412" s="200"/>
      <c r="AC412" s="200"/>
    </row>
    <row r="413" spans="20:29" ht="40" customHeight="1" x14ac:dyDescent="0.35">
      <c r="T413" s="200"/>
      <c r="U413" s="200"/>
      <c r="V413" s="200"/>
      <c r="W413" s="200"/>
      <c r="X413" s="200"/>
      <c r="Y413" s="200"/>
      <c r="Z413" s="200"/>
      <c r="AA413" s="200"/>
      <c r="AB413" s="200"/>
      <c r="AC413" s="200"/>
    </row>
    <row r="414" spans="20:29" ht="40" customHeight="1" x14ac:dyDescent="0.35">
      <c r="T414" s="200"/>
      <c r="U414" s="200"/>
      <c r="V414" s="200"/>
      <c r="W414" s="200"/>
      <c r="X414" s="200"/>
      <c r="Y414" s="200"/>
      <c r="Z414" s="200"/>
      <c r="AA414" s="200"/>
      <c r="AB414" s="200"/>
      <c r="AC414" s="200"/>
    </row>
    <row r="415" spans="20:29" ht="40" customHeight="1" x14ac:dyDescent="0.35">
      <c r="T415" s="200"/>
      <c r="U415" s="200"/>
      <c r="V415" s="200"/>
      <c r="W415" s="200"/>
      <c r="X415" s="200"/>
      <c r="Y415" s="200"/>
      <c r="Z415" s="200"/>
      <c r="AA415" s="200"/>
      <c r="AB415" s="200"/>
      <c r="AC415" s="200"/>
    </row>
    <row r="416" spans="20:29" ht="40" customHeight="1" x14ac:dyDescent="0.35">
      <c r="T416" s="200"/>
      <c r="U416" s="200"/>
      <c r="V416" s="200"/>
      <c r="W416" s="200"/>
      <c r="X416" s="200"/>
      <c r="Y416" s="200"/>
      <c r="Z416" s="200"/>
      <c r="AA416" s="200"/>
      <c r="AB416" s="200"/>
      <c r="AC416" s="200"/>
    </row>
    <row r="417" spans="20:29" ht="40" customHeight="1" x14ac:dyDescent="0.35">
      <c r="T417" s="200"/>
      <c r="U417" s="200"/>
      <c r="V417" s="200"/>
      <c r="W417" s="200"/>
      <c r="X417" s="200"/>
      <c r="Y417" s="200"/>
      <c r="Z417" s="200"/>
      <c r="AA417" s="200"/>
      <c r="AB417" s="200"/>
      <c r="AC417" s="200"/>
    </row>
    <row r="418" spans="20:29" ht="40" customHeight="1" x14ac:dyDescent="0.35">
      <c r="T418" s="200"/>
      <c r="U418" s="200"/>
      <c r="V418" s="200"/>
      <c r="W418" s="200"/>
      <c r="X418" s="200"/>
      <c r="Y418" s="200"/>
      <c r="Z418" s="200"/>
      <c r="AA418" s="200"/>
      <c r="AB418" s="200"/>
      <c r="AC418" s="200"/>
    </row>
    <row r="419" spans="20:29" ht="40" customHeight="1" x14ac:dyDescent="0.35">
      <c r="T419" s="200"/>
      <c r="U419" s="200"/>
      <c r="V419" s="200"/>
      <c r="W419" s="200"/>
      <c r="X419" s="200"/>
      <c r="Y419" s="200"/>
      <c r="Z419" s="200"/>
      <c r="AA419" s="200"/>
      <c r="AB419" s="200"/>
      <c r="AC419" s="200"/>
    </row>
    <row r="420" spans="20:29" ht="40" customHeight="1" x14ac:dyDescent="0.35">
      <c r="T420" s="200"/>
      <c r="U420" s="200"/>
      <c r="V420" s="200"/>
      <c r="W420" s="200"/>
      <c r="X420" s="200"/>
      <c r="Y420" s="200"/>
      <c r="Z420" s="200"/>
      <c r="AA420" s="200"/>
      <c r="AB420" s="200"/>
      <c r="AC420" s="200"/>
    </row>
    <row r="421" spans="20:29" ht="40" customHeight="1" x14ac:dyDescent="0.35">
      <c r="T421" s="200"/>
      <c r="U421" s="200"/>
      <c r="V421" s="200"/>
      <c r="W421" s="200"/>
      <c r="X421" s="200"/>
      <c r="Y421" s="200"/>
      <c r="Z421" s="200"/>
      <c r="AA421" s="200"/>
      <c r="AB421" s="200"/>
      <c r="AC421" s="200"/>
    </row>
    <row r="422" spans="20:29" ht="40" customHeight="1" x14ac:dyDescent="0.35">
      <c r="T422" s="200"/>
      <c r="U422" s="200"/>
      <c r="V422" s="200"/>
      <c r="W422" s="200"/>
      <c r="X422" s="200"/>
      <c r="Y422" s="200"/>
      <c r="Z422" s="200"/>
      <c r="AA422" s="200"/>
      <c r="AB422" s="200"/>
      <c r="AC422" s="200"/>
    </row>
    <row r="423" spans="20:29" ht="40" customHeight="1" x14ac:dyDescent="0.35">
      <c r="T423" s="200"/>
      <c r="U423" s="200"/>
      <c r="V423" s="200"/>
      <c r="W423" s="200"/>
      <c r="X423" s="200"/>
      <c r="Y423" s="200"/>
      <c r="Z423" s="200"/>
      <c r="AA423" s="200"/>
      <c r="AB423" s="200"/>
      <c r="AC423" s="200"/>
    </row>
    <row r="424" spans="20:29" ht="40" customHeight="1" x14ac:dyDescent="0.35">
      <c r="T424" s="200"/>
      <c r="U424" s="200"/>
      <c r="V424" s="200"/>
      <c r="W424" s="200"/>
      <c r="X424" s="200"/>
      <c r="Y424" s="200"/>
      <c r="Z424" s="200"/>
      <c r="AA424" s="200"/>
      <c r="AB424" s="200"/>
      <c r="AC424" s="200"/>
    </row>
    <row r="425" spans="20:29" ht="40" customHeight="1" x14ac:dyDescent="0.35">
      <c r="T425" s="200"/>
      <c r="U425" s="200"/>
      <c r="V425" s="200"/>
      <c r="W425" s="200"/>
      <c r="X425" s="200"/>
      <c r="Y425" s="200"/>
      <c r="Z425" s="200"/>
      <c r="AA425" s="200"/>
      <c r="AB425" s="200"/>
      <c r="AC425" s="200"/>
    </row>
    <row r="426" spans="20:29" ht="40" customHeight="1" x14ac:dyDescent="0.35">
      <c r="T426" s="200"/>
      <c r="U426" s="200"/>
      <c r="V426" s="200"/>
      <c r="W426" s="200"/>
      <c r="X426" s="200"/>
      <c r="Y426" s="200"/>
      <c r="Z426" s="200"/>
      <c r="AA426" s="200"/>
      <c r="AB426" s="200"/>
      <c r="AC426" s="200"/>
    </row>
    <row r="427" spans="20:29" ht="40" customHeight="1" x14ac:dyDescent="0.35">
      <c r="T427" s="200"/>
      <c r="U427" s="200"/>
      <c r="V427" s="200"/>
      <c r="W427" s="200"/>
      <c r="X427" s="200"/>
      <c r="Y427" s="200"/>
      <c r="Z427" s="200"/>
      <c r="AA427" s="200"/>
      <c r="AB427" s="200"/>
      <c r="AC427" s="200"/>
    </row>
    <row r="428" spans="20:29" ht="40" customHeight="1" x14ac:dyDescent="0.35">
      <c r="T428" s="200"/>
      <c r="U428" s="200"/>
      <c r="V428" s="200"/>
      <c r="W428" s="200"/>
      <c r="X428" s="200"/>
      <c r="Y428" s="200"/>
      <c r="Z428" s="200"/>
      <c r="AA428" s="200"/>
      <c r="AB428" s="200"/>
      <c r="AC428" s="200"/>
    </row>
    <row r="429" spans="20:29" ht="40" customHeight="1" x14ac:dyDescent="0.35">
      <c r="T429" s="200"/>
      <c r="U429" s="200"/>
      <c r="V429" s="200"/>
      <c r="W429" s="200"/>
      <c r="X429" s="200"/>
      <c r="Y429" s="200"/>
      <c r="Z429" s="200"/>
      <c r="AA429" s="200"/>
      <c r="AB429" s="200"/>
      <c r="AC429" s="200"/>
    </row>
    <row r="430" spans="20:29" ht="40" customHeight="1" x14ac:dyDescent="0.35">
      <c r="T430" s="200"/>
      <c r="U430" s="200"/>
      <c r="V430" s="200"/>
      <c r="W430" s="200"/>
      <c r="X430" s="200"/>
      <c r="Y430" s="200"/>
      <c r="Z430" s="200"/>
      <c r="AA430" s="200"/>
      <c r="AB430" s="200"/>
      <c r="AC430" s="200"/>
    </row>
    <row r="431" spans="20:29" ht="40" customHeight="1" x14ac:dyDescent="0.35">
      <c r="T431" s="200"/>
      <c r="U431" s="200"/>
      <c r="V431" s="200"/>
      <c r="W431" s="200"/>
      <c r="X431" s="200"/>
      <c r="Y431" s="200"/>
      <c r="Z431" s="200"/>
      <c r="AA431" s="200"/>
      <c r="AB431" s="200"/>
      <c r="AC431" s="200"/>
    </row>
    <row r="432" spans="20:29" ht="40" customHeight="1" x14ac:dyDescent="0.35">
      <c r="T432" s="200"/>
      <c r="U432" s="200"/>
      <c r="V432" s="200"/>
      <c r="W432" s="200"/>
      <c r="X432" s="200"/>
      <c r="Y432" s="200"/>
      <c r="Z432" s="200"/>
      <c r="AA432" s="200"/>
      <c r="AB432" s="200"/>
      <c r="AC432" s="200"/>
    </row>
    <row r="433" spans="20:29" ht="40" customHeight="1" x14ac:dyDescent="0.35">
      <c r="T433" s="200"/>
      <c r="U433" s="200"/>
      <c r="V433" s="200"/>
      <c r="W433" s="200"/>
      <c r="X433" s="200"/>
      <c r="Y433" s="200"/>
      <c r="Z433" s="200"/>
      <c r="AA433" s="200"/>
      <c r="AB433" s="200"/>
      <c r="AC433" s="200"/>
    </row>
    <row r="434" spans="20:29" ht="40" customHeight="1" x14ac:dyDescent="0.35">
      <c r="T434" s="200"/>
      <c r="U434" s="200"/>
      <c r="V434" s="200"/>
      <c r="W434" s="200"/>
      <c r="X434" s="200"/>
      <c r="Y434" s="200"/>
      <c r="Z434" s="200"/>
      <c r="AA434" s="200"/>
      <c r="AB434" s="200"/>
      <c r="AC434" s="200"/>
    </row>
    <row r="435" spans="20:29" ht="40" customHeight="1" x14ac:dyDescent="0.35">
      <c r="T435" s="200"/>
      <c r="U435" s="200"/>
      <c r="V435" s="200"/>
      <c r="W435" s="200"/>
      <c r="X435" s="200"/>
      <c r="Y435" s="200"/>
      <c r="Z435" s="200"/>
      <c r="AA435" s="200"/>
      <c r="AB435" s="200"/>
      <c r="AC435" s="200"/>
    </row>
    <row r="436" spans="20:29" ht="40" customHeight="1" x14ac:dyDescent="0.35">
      <c r="T436" s="200"/>
      <c r="U436" s="200"/>
      <c r="V436" s="200"/>
      <c r="W436" s="200"/>
      <c r="X436" s="200"/>
      <c r="Y436" s="200"/>
      <c r="Z436" s="200"/>
      <c r="AA436" s="200"/>
      <c r="AB436" s="200"/>
      <c r="AC436" s="200"/>
    </row>
    <row r="437" spans="20:29" ht="40" customHeight="1" x14ac:dyDescent="0.35">
      <c r="T437" s="200"/>
      <c r="U437" s="200"/>
      <c r="V437" s="200"/>
      <c r="W437" s="200"/>
      <c r="X437" s="200"/>
      <c r="Y437" s="200"/>
      <c r="Z437" s="200"/>
      <c r="AA437" s="200"/>
      <c r="AB437" s="200"/>
      <c r="AC437" s="200"/>
    </row>
    <row r="438" spans="20:29" ht="40" customHeight="1" x14ac:dyDescent="0.35">
      <c r="T438" s="200"/>
      <c r="U438" s="200"/>
      <c r="V438" s="200"/>
      <c r="W438" s="200"/>
      <c r="X438" s="200"/>
      <c r="Y438" s="200"/>
      <c r="Z438" s="200"/>
      <c r="AA438" s="200"/>
      <c r="AB438" s="200"/>
      <c r="AC438" s="200"/>
    </row>
    <row r="439" spans="20:29" ht="40" customHeight="1" x14ac:dyDescent="0.35">
      <c r="T439" s="200"/>
      <c r="U439" s="200"/>
      <c r="V439" s="200"/>
      <c r="W439" s="200"/>
      <c r="X439" s="200"/>
      <c r="Y439" s="200"/>
      <c r="Z439" s="200"/>
      <c r="AA439" s="200"/>
      <c r="AB439" s="200"/>
      <c r="AC439" s="200"/>
    </row>
    <row r="440" spans="20:29" ht="40" customHeight="1" x14ac:dyDescent="0.35">
      <c r="T440" s="200"/>
      <c r="U440" s="200"/>
      <c r="V440" s="200"/>
      <c r="W440" s="200"/>
      <c r="X440" s="200"/>
      <c r="Y440" s="200"/>
      <c r="Z440" s="200"/>
      <c r="AA440" s="200"/>
      <c r="AB440" s="200"/>
      <c r="AC440" s="200"/>
    </row>
    <row r="441" spans="20:29" ht="40" customHeight="1" x14ac:dyDescent="0.35">
      <c r="T441" s="200"/>
      <c r="U441" s="200"/>
      <c r="V441" s="200"/>
      <c r="W441" s="200"/>
      <c r="X441" s="200"/>
      <c r="Y441" s="200"/>
      <c r="Z441" s="200"/>
      <c r="AA441" s="200"/>
      <c r="AB441" s="200"/>
      <c r="AC441" s="200"/>
    </row>
    <row r="442" spans="20:29" ht="40" customHeight="1" x14ac:dyDescent="0.35">
      <c r="T442" s="200"/>
      <c r="U442" s="200"/>
      <c r="V442" s="200"/>
      <c r="W442" s="200"/>
      <c r="X442" s="200"/>
      <c r="Y442" s="200"/>
      <c r="Z442" s="200"/>
      <c r="AA442" s="200"/>
      <c r="AB442" s="200"/>
      <c r="AC442" s="200"/>
    </row>
    <row r="443" spans="20:29" ht="40" customHeight="1" x14ac:dyDescent="0.35">
      <c r="T443" s="200"/>
      <c r="U443" s="200"/>
      <c r="V443" s="200"/>
      <c r="W443" s="200"/>
      <c r="X443" s="200"/>
      <c r="Y443" s="200"/>
      <c r="Z443" s="200"/>
      <c r="AA443" s="200"/>
      <c r="AB443" s="200"/>
      <c r="AC443" s="200"/>
    </row>
    <row r="444" spans="20:29" ht="40" customHeight="1" x14ac:dyDescent="0.35">
      <c r="T444" s="200"/>
      <c r="U444" s="200"/>
      <c r="V444" s="200"/>
      <c r="W444" s="200"/>
      <c r="X444" s="200"/>
      <c r="Y444" s="200"/>
      <c r="Z444" s="200"/>
      <c r="AA444" s="200"/>
      <c r="AB444" s="200"/>
      <c r="AC444" s="200"/>
    </row>
    <row r="445" spans="20:29" ht="40" customHeight="1" x14ac:dyDescent="0.35">
      <c r="T445" s="200"/>
      <c r="U445" s="200"/>
      <c r="V445" s="200"/>
      <c r="W445" s="200"/>
      <c r="X445" s="200"/>
      <c r="Y445" s="200"/>
      <c r="Z445" s="200"/>
      <c r="AA445" s="200"/>
      <c r="AB445" s="200"/>
      <c r="AC445" s="200"/>
    </row>
    <row r="446" spans="20:29" ht="40" customHeight="1" x14ac:dyDescent="0.35">
      <c r="T446" s="200"/>
      <c r="U446" s="200"/>
      <c r="V446" s="200"/>
      <c r="W446" s="200"/>
      <c r="X446" s="200"/>
      <c r="Y446" s="200"/>
      <c r="Z446" s="200"/>
      <c r="AA446" s="200"/>
      <c r="AB446" s="200"/>
      <c r="AC446" s="200"/>
    </row>
    <row r="447" spans="20:29" ht="40" customHeight="1" x14ac:dyDescent="0.35">
      <c r="T447" s="200"/>
      <c r="U447" s="200"/>
      <c r="V447" s="200"/>
      <c r="W447" s="200"/>
      <c r="X447" s="200"/>
      <c r="Y447" s="200"/>
      <c r="Z447" s="200"/>
      <c r="AA447" s="200"/>
      <c r="AB447" s="200"/>
      <c r="AC447" s="200"/>
    </row>
    <row r="448" spans="20:29" ht="40" customHeight="1" x14ac:dyDescent="0.35">
      <c r="T448" s="200"/>
      <c r="U448" s="200"/>
      <c r="V448" s="200"/>
      <c r="W448" s="200"/>
      <c r="X448" s="200"/>
      <c r="Y448" s="200"/>
      <c r="Z448" s="200"/>
      <c r="AA448" s="200"/>
      <c r="AB448" s="200"/>
      <c r="AC448" s="200"/>
    </row>
    <row r="449" spans="20:29" ht="40" customHeight="1" x14ac:dyDescent="0.35">
      <c r="T449" s="200"/>
      <c r="U449" s="200"/>
      <c r="V449" s="200"/>
      <c r="W449" s="200"/>
      <c r="X449" s="200"/>
      <c r="Y449" s="200"/>
      <c r="Z449" s="200"/>
      <c r="AA449" s="200"/>
      <c r="AB449" s="200"/>
      <c r="AC449" s="200"/>
    </row>
    <row r="450" spans="20:29" ht="40" customHeight="1" x14ac:dyDescent="0.35">
      <c r="T450" s="200"/>
      <c r="U450" s="200"/>
      <c r="V450" s="200"/>
      <c r="W450" s="200"/>
      <c r="X450" s="200"/>
      <c r="Y450" s="200"/>
      <c r="Z450" s="200"/>
      <c r="AA450" s="200"/>
      <c r="AB450" s="200"/>
      <c r="AC450" s="200"/>
    </row>
    <row r="451" spans="20:29" ht="40" customHeight="1" x14ac:dyDescent="0.35">
      <c r="T451" s="200"/>
      <c r="U451" s="200"/>
      <c r="V451" s="200"/>
      <c r="W451" s="200"/>
      <c r="X451" s="200"/>
      <c r="Y451" s="200"/>
      <c r="Z451" s="200"/>
      <c r="AA451" s="200"/>
      <c r="AB451" s="200"/>
      <c r="AC451" s="200"/>
    </row>
    <row r="452" spans="20:29" ht="40" customHeight="1" x14ac:dyDescent="0.35">
      <c r="T452" s="200"/>
      <c r="U452" s="200"/>
      <c r="V452" s="200"/>
      <c r="W452" s="200"/>
      <c r="X452" s="200"/>
      <c r="Y452" s="200"/>
      <c r="Z452" s="200"/>
      <c r="AA452" s="200"/>
      <c r="AB452" s="200"/>
      <c r="AC452" s="200"/>
    </row>
    <row r="453" spans="20:29" ht="40" customHeight="1" x14ac:dyDescent="0.35">
      <c r="T453" s="200"/>
      <c r="U453" s="200"/>
      <c r="V453" s="200"/>
      <c r="W453" s="200"/>
      <c r="X453" s="200"/>
      <c r="Y453" s="200"/>
      <c r="Z453" s="200"/>
      <c r="AA453" s="200"/>
      <c r="AB453" s="200"/>
      <c r="AC453" s="200"/>
    </row>
    <row r="454" spans="20:29" ht="40" customHeight="1" x14ac:dyDescent="0.35">
      <c r="T454" s="200"/>
      <c r="U454" s="200"/>
      <c r="V454" s="200"/>
      <c r="W454" s="200"/>
      <c r="X454" s="200"/>
      <c r="Y454" s="200"/>
      <c r="Z454" s="200"/>
      <c r="AA454" s="200"/>
      <c r="AB454" s="200"/>
      <c r="AC454" s="200"/>
    </row>
    <row r="455" spans="20:29" ht="40" customHeight="1" x14ac:dyDescent="0.35">
      <c r="T455" s="200"/>
      <c r="U455" s="200"/>
      <c r="V455" s="200"/>
      <c r="W455" s="200"/>
      <c r="X455" s="200"/>
      <c r="Y455" s="200"/>
      <c r="Z455" s="200"/>
      <c r="AA455" s="200"/>
      <c r="AB455" s="200"/>
      <c r="AC455" s="200"/>
    </row>
    <row r="456" spans="20:29" ht="40" customHeight="1" x14ac:dyDescent="0.35">
      <c r="T456" s="200"/>
      <c r="U456" s="200"/>
      <c r="V456" s="200"/>
      <c r="W456" s="200"/>
      <c r="X456" s="200"/>
      <c r="Y456" s="200"/>
      <c r="Z456" s="200"/>
      <c r="AA456" s="200"/>
      <c r="AB456" s="200"/>
      <c r="AC456" s="200"/>
    </row>
    <row r="457" spans="20:29" ht="40" customHeight="1" x14ac:dyDescent="0.35">
      <c r="T457" s="200"/>
      <c r="U457" s="200"/>
      <c r="V457" s="200"/>
      <c r="W457" s="200"/>
      <c r="X457" s="200"/>
      <c r="Y457" s="200"/>
      <c r="Z457" s="200"/>
      <c r="AA457" s="200"/>
      <c r="AB457" s="200"/>
      <c r="AC457" s="200"/>
    </row>
    <row r="458" spans="20:29" ht="40" customHeight="1" x14ac:dyDescent="0.35">
      <c r="T458" s="200"/>
      <c r="U458" s="200"/>
      <c r="V458" s="200"/>
      <c r="W458" s="200"/>
      <c r="X458" s="200"/>
      <c r="Y458" s="200"/>
      <c r="Z458" s="200"/>
      <c r="AA458" s="200"/>
      <c r="AB458" s="200"/>
      <c r="AC458" s="200"/>
    </row>
    <row r="459" spans="20:29" ht="40" customHeight="1" x14ac:dyDescent="0.35">
      <c r="T459" s="200"/>
      <c r="U459" s="200"/>
      <c r="V459" s="200"/>
      <c r="W459" s="200"/>
      <c r="X459" s="200"/>
      <c r="Y459" s="200"/>
      <c r="Z459" s="200"/>
      <c r="AA459" s="200"/>
      <c r="AB459" s="200"/>
      <c r="AC459" s="200"/>
    </row>
    <row r="460" spans="20:29" ht="40" customHeight="1" x14ac:dyDescent="0.35">
      <c r="T460" s="200"/>
      <c r="U460" s="200"/>
      <c r="V460" s="200"/>
      <c r="W460" s="200"/>
      <c r="X460" s="200"/>
      <c r="Y460" s="200"/>
      <c r="Z460" s="200"/>
      <c r="AA460" s="200"/>
      <c r="AB460" s="200"/>
      <c r="AC460" s="200"/>
    </row>
    <row r="461" spans="20:29" ht="40" customHeight="1" x14ac:dyDescent="0.35">
      <c r="T461" s="200"/>
      <c r="U461" s="200"/>
      <c r="V461" s="200"/>
      <c r="W461" s="200"/>
      <c r="X461" s="200"/>
      <c r="Y461" s="200"/>
      <c r="Z461" s="200"/>
      <c r="AA461" s="200"/>
      <c r="AB461" s="200"/>
      <c r="AC461" s="200"/>
    </row>
    <row r="462" spans="20:29" ht="40" customHeight="1" x14ac:dyDescent="0.35">
      <c r="T462" s="200"/>
      <c r="U462" s="200"/>
      <c r="V462" s="200"/>
      <c r="W462" s="200"/>
      <c r="X462" s="200"/>
      <c r="Y462" s="200"/>
      <c r="Z462" s="200"/>
      <c r="AA462" s="200"/>
      <c r="AB462" s="200"/>
      <c r="AC462" s="200"/>
    </row>
    <row r="463" spans="20:29" ht="40" customHeight="1" x14ac:dyDescent="0.35">
      <c r="T463" s="200"/>
      <c r="U463" s="200"/>
      <c r="V463" s="200"/>
      <c r="W463" s="200"/>
      <c r="X463" s="200"/>
      <c r="Y463" s="200"/>
      <c r="Z463" s="200"/>
      <c r="AA463" s="200"/>
      <c r="AB463" s="200"/>
      <c r="AC463" s="200"/>
    </row>
    <row r="464" spans="20:29" ht="40" customHeight="1" x14ac:dyDescent="0.35">
      <c r="T464" s="200"/>
      <c r="U464" s="200"/>
      <c r="V464" s="200"/>
      <c r="W464" s="200"/>
      <c r="X464" s="200"/>
      <c r="Y464" s="200"/>
      <c r="Z464" s="200"/>
      <c r="AA464" s="200"/>
      <c r="AB464" s="200"/>
      <c r="AC464" s="200"/>
    </row>
    <row r="465" spans="20:29" ht="40" customHeight="1" x14ac:dyDescent="0.35">
      <c r="T465" s="200"/>
      <c r="U465" s="200"/>
      <c r="V465" s="200"/>
      <c r="W465" s="200"/>
      <c r="X465" s="200"/>
      <c r="Y465" s="200"/>
      <c r="Z465" s="200"/>
      <c r="AA465" s="200"/>
      <c r="AB465" s="200"/>
      <c r="AC465" s="200"/>
    </row>
    <row r="466" spans="20:29" ht="40" customHeight="1" x14ac:dyDescent="0.35">
      <c r="T466" s="200"/>
      <c r="U466" s="200"/>
      <c r="V466" s="200"/>
      <c r="W466" s="200"/>
      <c r="X466" s="200"/>
      <c r="Y466" s="200"/>
      <c r="Z466" s="200"/>
      <c r="AA466" s="200"/>
      <c r="AB466" s="200"/>
      <c r="AC466" s="200"/>
    </row>
    <row r="467" spans="20:29" ht="40" customHeight="1" x14ac:dyDescent="0.35">
      <c r="T467" s="200"/>
      <c r="U467" s="200"/>
      <c r="V467" s="200"/>
      <c r="W467" s="200"/>
      <c r="X467" s="200"/>
      <c r="Y467" s="200"/>
      <c r="Z467" s="200"/>
      <c r="AA467" s="200"/>
      <c r="AB467" s="200"/>
      <c r="AC467" s="200"/>
    </row>
    <row r="468" spans="20:29" ht="40" customHeight="1" x14ac:dyDescent="0.35">
      <c r="T468" s="200"/>
      <c r="U468" s="200"/>
      <c r="V468" s="200"/>
      <c r="W468" s="200"/>
      <c r="X468" s="200"/>
      <c r="Y468" s="200"/>
      <c r="Z468" s="200"/>
      <c r="AA468" s="200"/>
      <c r="AB468" s="200"/>
      <c r="AC468" s="200"/>
    </row>
    <row r="469" spans="20:29" ht="40" customHeight="1" x14ac:dyDescent="0.35">
      <c r="T469" s="200"/>
      <c r="U469" s="200"/>
      <c r="V469" s="200"/>
      <c r="W469" s="200"/>
      <c r="X469" s="200"/>
      <c r="Y469" s="200"/>
      <c r="Z469" s="200"/>
      <c r="AA469" s="200"/>
      <c r="AB469" s="200"/>
      <c r="AC469" s="200"/>
    </row>
    <row r="470" spans="20:29" ht="40" customHeight="1" x14ac:dyDescent="0.35">
      <c r="T470" s="200"/>
      <c r="U470" s="200"/>
      <c r="V470" s="200"/>
      <c r="W470" s="200"/>
      <c r="X470" s="200"/>
      <c r="Y470" s="200"/>
      <c r="Z470" s="200"/>
      <c r="AA470" s="200"/>
      <c r="AB470" s="200"/>
      <c r="AC470" s="200"/>
    </row>
    <row r="471" spans="20:29" ht="40" customHeight="1" x14ac:dyDescent="0.35">
      <c r="T471" s="200"/>
      <c r="U471" s="200"/>
      <c r="V471" s="200"/>
      <c r="W471" s="200"/>
      <c r="X471" s="200"/>
      <c r="Y471" s="200"/>
      <c r="Z471" s="200"/>
      <c r="AA471" s="200"/>
      <c r="AB471" s="200"/>
      <c r="AC471" s="200"/>
    </row>
    <row r="472" spans="20:29" ht="40" customHeight="1" x14ac:dyDescent="0.35">
      <c r="T472" s="200"/>
      <c r="U472" s="200"/>
      <c r="V472" s="200"/>
      <c r="W472" s="200"/>
      <c r="X472" s="200"/>
      <c r="Y472" s="200"/>
      <c r="Z472" s="200"/>
      <c r="AA472" s="200"/>
      <c r="AB472" s="200"/>
      <c r="AC472" s="200"/>
    </row>
    <row r="473" spans="20:29" ht="40" customHeight="1" x14ac:dyDescent="0.35">
      <c r="T473" s="200"/>
      <c r="U473" s="200"/>
      <c r="V473" s="200"/>
      <c r="W473" s="200"/>
      <c r="X473" s="200"/>
      <c r="Y473" s="200"/>
      <c r="Z473" s="200"/>
      <c r="AA473" s="200"/>
      <c r="AB473" s="200"/>
      <c r="AC473" s="200"/>
    </row>
    <row r="474" spans="20:29" ht="40" customHeight="1" x14ac:dyDescent="0.35">
      <c r="T474" s="200"/>
      <c r="U474" s="200"/>
      <c r="V474" s="200"/>
      <c r="W474" s="200"/>
      <c r="X474" s="200"/>
      <c r="Y474" s="200"/>
      <c r="Z474" s="200"/>
      <c r="AA474" s="200"/>
      <c r="AB474" s="200"/>
      <c r="AC474" s="200"/>
    </row>
    <row r="475" spans="20:29" ht="40" customHeight="1" x14ac:dyDescent="0.35">
      <c r="T475" s="200"/>
      <c r="U475" s="200"/>
      <c r="V475" s="200"/>
      <c r="W475" s="200"/>
      <c r="X475" s="200"/>
      <c r="Y475" s="200"/>
      <c r="Z475" s="200"/>
      <c r="AA475" s="200"/>
      <c r="AB475" s="200"/>
      <c r="AC475" s="200"/>
    </row>
    <row r="476" spans="20:29" ht="40" customHeight="1" x14ac:dyDescent="0.35">
      <c r="T476" s="200"/>
      <c r="U476" s="200"/>
      <c r="V476" s="200"/>
      <c r="W476" s="200"/>
      <c r="X476" s="200"/>
      <c r="Y476" s="200"/>
      <c r="Z476" s="200"/>
      <c r="AA476" s="200"/>
      <c r="AB476" s="200"/>
      <c r="AC476" s="200"/>
    </row>
    <row r="477" spans="20:29" ht="40" customHeight="1" x14ac:dyDescent="0.35">
      <c r="T477" s="200"/>
      <c r="U477" s="200"/>
      <c r="V477" s="200"/>
      <c r="W477" s="200"/>
      <c r="X477" s="200"/>
      <c r="Y477" s="200"/>
      <c r="Z477" s="200"/>
      <c r="AA477" s="200"/>
      <c r="AB477" s="200"/>
      <c r="AC477" s="200"/>
    </row>
    <row r="478" spans="20:29" ht="40" customHeight="1" x14ac:dyDescent="0.35">
      <c r="T478" s="200"/>
      <c r="U478" s="200"/>
      <c r="V478" s="200"/>
      <c r="W478" s="200"/>
      <c r="X478" s="200"/>
      <c r="Y478" s="200"/>
      <c r="Z478" s="200"/>
      <c r="AA478" s="200"/>
      <c r="AB478" s="200"/>
      <c r="AC478" s="200"/>
    </row>
    <row r="479" spans="20:29" ht="40" customHeight="1" x14ac:dyDescent="0.35">
      <c r="T479" s="200"/>
      <c r="U479" s="200"/>
      <c r="V479" s="200"/>
      <c r="W479" s="200"/>
      <c r="X479" s="200"/>
      <c r="Y479" s="200"/>
      <c r="Z479" s="200"/>
      <c r="AA479" s="200"/>
      <c r="AB479" s="200"/>
      <c r="AC479" s="200"/>
    </row>
    <row r="480" spans="20:29" ht="40" customHeight="1" x14ac:dyDescent="0.35">
      <c r="T480" s="200"/>
      <c r="U480" s="200"/>
      <c r="V480" s="200"/>
      <c r="W480" s="200"/>
      <c r="X480" s="200"/>
      <c r="Y480" s="200"/>
      <c r="Z480" s="200"/>
      <c r="AA480" s="200"/>
      <c r="AB480" s="200"/>
      <c r="AC480" s="200"/>
    </row>
    <row r="481" spans="20:29" ht="40" customHeight="1" x14ac:dyDescent="0.35">
      <c r="T481" s="200"/>
      <c r="U481" s="200"/>
      <c r="V481" s="200"/>
      <c r="W481" s="200"/>
      <c r="X481" s="200"/>
      <c r="Y481" s="200"/>
      <c r="Z481" s="200"/>
      <c r="AA481" s="200"/>
      <c r="AB481" s="200"/>
      <c r="AC481" s="200"/>
    </row>
    <row r="482" spans="20:29" ht="40" customHeight="1" x14ac:dyDescent="0.35">
      <c r="T482" s="200"/>
      <c r="U482" s="200"/>
      <c r="V482" s="200"/>
      <c r="W482" s="200"/>
      <c r="X482" s="200"/>
      <c r="Y482" s="200"/>
      <c r="Z482" s="200"/>
      <c r="AA482" s="200"/>
      <c r="AB482" s="200"/>
      <c r="AC482" s="200"/>
    </row>
    <row r="483" spans="20:29" ht="40" customHeight="1" x14ac:dyDescent="0.35">
      <c r="T483" s="200"/>
      <c r="U483" s="200"/>
      <c r="V483" s="200"/>
      <c r="W483" s="200"/>
      <c r="X483" s="200"/>
      <c r="Y483" s="200"/>
      <c r="Z483" s="200"/>
      <c r="AA483" s="200"/>
      <c r="AB483" s="200"/>
      <c r="AC483" s="200"/>
    </row>
    <row r="484" spans="20:29" ht="40" customHeight="1" x14ac:dyDescent="0.35">
      <c r="T484" s="200"/>
      <c r="U484" s="200"/>
      <c r="V484" s="200"/>
      <c r="W484" s="200"/>
      <c r="X484" s="200"/>
      <c r="Y484" s="200"/>
      <c r="Z484" s="200"/>
      <c r="AA484" s="200"/>
      <c r="AB484" s="200"/>
      <c r="AC484" s="200"/>
    </row>
    <row r="485" spans="20:29" ht="40" customHeight="1" x14ac:dyDescent="0.35">
      <c r="T485" s="200"/>
      <c r="U485" s="200"/>
      <c r="V485" s="200"/>
      <c r="W485" s="200"/>
      <c r="X485" s="200"/>
      <c r="Y485" s="200"/>
      <c r="Z485" s="200"/>
      <c r="AA485" s="200"/>
      <c r="AB485" s="200"/>
      <c r="AC485" s="200"/>
    </row>
    <row r="486" spans="20:29" ht="40" customHeight="1" x14ac:dyDescent="0.35">
      <c r="T486" s="200"/>
      <c r="U486" s="200"/>
      <c r="V486" s="200"/>
      <c r="W486" s="200"/>
      <c r="X486" s="200"/>
      <c r="Y486" s="200"/>
      <c r="Z486" s="200"/>
      <c r="AA486" s="200"/>
      <c r="AB486" s="200"/>
      <c r="AC486" s="200"/>
    </row>
    <row r="487" spans="20:29" ht="40" customHeight="1" x14ac:dyDescent="0.35">
      <c r="T487" s="200"/>
      <c r="U487" s="200"/>
      <c r="V487" s="200"/>
      <c r="W487" s="200"/>
      <c r="X487" s="200"/>
      <c r="Y487" s="200"/>
      <c r="Z487" s="200"/>
      <c r="AA487" s="200"/>
      <c r="AB487" s="200"/>
      <c r="AC487" s="200"/>
    </row>
    <row r="488" spans="20:29" ht="40" customHeight="1" x14ac:dyDescent="0.35">
      <c r="T488" s="200"/>
      <c r="U488" s="200"/>
      <c r="V488" s="200"/>
      <c r="W488" s="200"/>
      <c r="X488" s="200"/>
      <c r="Y488" s="200"/>
      <c r="Z488" s="200"/>
      <c r="AA488" s="200"/>
      <c r="AB488" s="200"/>
      <c r="AC488" s="200"/>
    </row>
    <row r="489" spans="20:29" ht="40" customHeight="1" x14ac:dyDescent="0.35">
      <c r="T489" s="200"/>
      <c r="U489" s="200"/>
      <c r="V489" s="200"/>
      <c r="W489" s="200"/>
      <c r="X489" s="200"/>
      <c r="Y489" s="200"/>
      <c r="Z489" s="200"/>
      <c r="AA489" s="200"/>
      <c r="AB489" s="200"/>
      <c r="AC489" s="200"/>
    </row>
    <row r="490" spans="20:29" ht="40" customHeight="1" x14ac:dyDescent="0.35">
      <c r="T490" s="200"/>
      <c r="U490" s="200"/>
      <c r="V490" s="200"/>
      <c r="W490" s="200"/>
      <c r="X490" s="200"/>
      <c r="Y490" s="200"/>
      <c r="Z490" s="200"/>
      <c r="AA490" s="200"/>
      <c r="AB490" s="200"/>
      <c r="AC490" s="200"/>
    </row>
    <row r="491" spans="20:29" ht="40" customHeight="1" x14ac:dyDescent="0.35">
      <c r="T491" s="200"/>
      <c r="U491" s="200"/>
      <c r="V491" s="200"/>
      <c r="W491" s="200"/>
      <c r="X491" s="200"/>
      <c r="Y491" s="200"/>
      <c r="Z491" s="200"/>
      <c r="AA491" s="200"/>
      <c r="AB491" s="200"/>
      <c r="AC491" s="200"/>
    </row>
    <row r="492" spans="20:29" ht="40" customHeight="1" x14ac:dyDescent="0.35">
      <c r="T492" s="200"/>
      <c r="U492" s="200"/>
      <c r="V492" s="200"/>
      <c r="W492" s="200"/>
      <c r="X492" s="200"/>
      <c r="Y492" s="200"/>
      <c r="Z492" s="200"/>
      <c r="AA492" s="200"/>
      <c r="AB492" s="200"/>
      <c r="AC492" s="200"/>
    </row>
    <row r="493" spans="20:29" ht="40" customHeight="1" x14ac:dyDescent="0.35">
      <c r="T493" s="200"/>
      <c r="U493" s="200"/>
      <c r="V493" s="200"/>
      <c r="W493" s="200"/>
      <c r="X493" s="200"/>
      <c r="Y493" s="200"/>
      <c r="Z493" s="200"/>
      <c r="AA493" s="200"/>
      <c r="AB493" s="200"/>
      <c r="AC493" s="200"/>
    </row>
    <row r="494" spans="20:29" ht="40" customHeight="1" x14ac:dyDescent="0.35">
      <c r="T494" s="200"/>
      <c r="U494" s="200"/>
      <c r="V494" s="200"/>
      <c r="W494" s="200"/>
      <c r="X494" s="200"/>
      <c r="Y494" s="200"/>
      <c r="Z494" s="200"/>
      <c r="AA494" s="200"/>
      <c r="AB494" s="200"/>
      <c r="AC494" s="200"/>
    </row>
    <row r="495" spans="20:29" ht="40" customHeight="1" x14ac:dyDescent="0.35">
      <c r="T495" s="200"/>
      <c r="U495" s="200"/>
      <c r="V495" s="200"/>
      <c r="W495" s="200"/>
      <c r="X495" s="200"/>
      <c r="Y495" s="200"/>
      <c r="Z495" s="200"/>
      <c r="AA495" s="200"/>
      <c r="AB495" s="200"/>
      <c r="AC495" s="200"/>
    </row>
    <row r="496" spans="20:29" ht="40" customHeight="1" x14ac:dyDescent="0.35">
      <c r="T496" s="200"/>
      <c r="U496" s="200"/>
      <c r="V496" s="200"/>
      <c r="W496" s="200"/>
      <c r="X496" s="200"/>
      <c r="Y496" s="200"/>
      <c r="Z496" s="200"/>
      <c r="AA496" s="200"/>
      <c r="AB496" s="200"/>
      <c r="AC496" s="200"/>
    </row>
    <row r="497" spans="20:29" ht="40" customHeight="1" x14ac:dyDescent="0.35">
      <c r="T497" s="200"/>
      <c r="U497" s="200"/>
      <c r="V497" s="200"/>
      <c r="W497" s="200"/>
      <c r="X497" s="200"/>
      <c r="Y497" s="200"/>
      <c r="Z497" s="200"/>
      <c r="AA497" s="200"/>
      <c r="AB497" s="200"/>
      <c r="AC497" s="200"/>
    </row>
    <row r="498" spans="20:29" ht="40" customHeight="1" x14ac:dyDescent="0.35">
      <c r="T498" s="200"/>
      <c r="U498" s="200"/>
      <c r="V498" s="200"/>
      <c r="W498" s="200"/>
      <c r="X498" s="200"/>
      <c r="Y498" s="200"/>
      <c r="Z498" s="200"/>
      <c r="AA498" s="200"/>
      <c r="AB498" s="200"/>
      <c r="AC498" s="200"/>
    </row>
    <row r="499" spans="20:29" ht="40" customHeight="1" x14ac:dyDescent="0.35">
      <c r="T499" s="200"/>
      <c r="U499" s="200"/>
      <c r="V499" s="200"/>
      <c r="W499" s="200"/>
      <c r="X499" s="200"/>
      <c r="Y499" s="200"/>
      <c r="Z499" s="200"/>
      <c r="AA499" s="200"/>
      <c r="AB499" s="200"/>
      <c r="AC499" s="200"/>
    </row>
    <row r="500" spans="20:29" ht="40" customHeight="1" x14ac:dyDescent="0.35">
      <c r="T500" s="200"/>
      <c r="U500" s="200"/>
      <c r="V500" s="200"/>
      <c r="W500" s="200"/>
      <c r="X500" s="200"/>
      <c r="Y500" s="200"/>
      <c r="Z500" s="200"/>
      <c r="AA500" s="200"/>
      <c r="AB500" s="200"/>
      <c r="AC500" s="200"/>
    </row>
    <row r="501" spans="20:29" ht="40" customHeight="1" x14ac:dyDescent="0.35">
      <c r="T501" s="200"/>
      <c r="U501" s="200"/>
      <c r="V501" s="200"/>
      <c r="W501" s="200"/>
      <c r="X501" s="200"/>
      <c r="Y501" s="200"/>
      <c r="Z501" s="200"/>
      <c r="AA501" s="200"/>
      <c r="AB501" s="200"/>
      <c r="AC501" s="200"/>
    </row>
    <row r="502" spans="20:29" ht="40" customHeight="1" x14ac:dyDescent="0.35">
      <c r="T502" s="200"/>
      <c r="U502" s="200"/>
      <c r="V502" s="200"/>
      <c r="W502" s="200"/>
      <c r="X502" s="200"/>
      <c r="Y502" s="200"/>
      <c r="Z502" s="200"/>
      <c r="AA502" s="200"/>
      <c r="AB502" s="200"/>
      <c r="AC502" s="200"/>
    </row>
    <row r="503" spans="20:29" ht="40" customHeight="1" x14ac:dyDescent="0.35">
      <c r="T503" s="200"/>
      <c r="U503" s="200"/>
      <c r="V503" s="200"/>
      <c r="W503" s="200"/>
      <c r="X503" s="200"/>
      <c r="Y503" s="200"/>
      <c r="Z503" s="200"/>
      <c r="AA503" s="200"/>
      <c r="AB503" s="200"/>
      <c r="AC503" s="200"/>
    </row>
    <row r="504" spans="20:29" ht="40" customHeight="1" x14ac:dyDescent="0.35">
      <c r="T504" s="200"/>
      <c r="U504" s="200"/>
      <c r="V504" s="200"/>
      <c r="W504" s="200"/>
      <c r="X504" s="200"/>
      <c r="Y504" s="200"/>
      <c r="Z504" s="200"/>
      <c r="AA504" s="200"/>
      <c r="AB504" s="200"/>
      <c r="AC504" s="200"/>
    </row>
    <row r="505" spans="20:29" ht="40" customHeight="1" x14ac:dyDescent="0.35">
      <c r="T505" s="200"/>
      <c r="U505" s="200"/>
      <c r="V505" s="200"/>
      <c r="W505" s="200"/>
      <c r="X505" s="200"/>
      <c r="Y505" s="200"/>
      <c r="Z505" s="200"/>
      <c r="AA505" s="200"/>
      <c r="AB505" s="200"/>
      <c r="AC505" s="200"/>
    </row>
    <row r="506" spans="20:29" ht="40" customHeight="1" x14ac:dyDescent="0.35">
      <c r="T506" s="200"/>
      <c r="U506" s="200"/>
      <c r="V506" s="200"/>
      <c r="W506" s="200"/>
      <c r="X506" s="200"/>
      <c r="Y506" s="200"/>
      <c r="Z506" s="200"/>
      <c r="AA506" s="200"/>
      <c r="AB506" s="200"/>
      <c r="AC506" s="200"/>
    </row>
    <row r="507" spans="20:29" ht="40" customHeight="1" x14ac:dyDescent="0.35">
      <c r="T507" s="200"/>
      <c r="U507" s="200"/>
      <c r="V507" s="200"/>
      <c r="W507" s="200"/>
      <c r="X507" s="200"/>
      <c r="Y507" s="200"/>
      <c r="Z507" s="200"/>
      <c r="AA507" s="200"/>
      <c r="AB507" s="200"/>
      <c r="AC507" s="200"/>
    </row>
    <row r="508" spans="20:29" ht="40" customHeight="1" x14ac:dyDescent="0.35">
      <c r="T508" s="200"/>
      <c r="U508" s="200"/>
      <c r="V508" s="200"/>
      <c r="W508" s="200"/>
      <c r="X508" s="200"/>
      <c r="Y508" s="200"/>
      <c r="Z508" s="200"/>
      <c r="AA508" s="200"/>
      <c r="AB508" s="200"/>
      <c r="AC508" s="200"/>
    </row>
    <row r="509" spans="20:29" ht="40" customHeight="1" x14ac:dyDescent="0.35">
      <c r="T509" s="200"/>
      <c r="U509" s="200"/>
      <c r="V509" s="200"/>
      <c r="W509" s="200"/>
      <c r="X509" s="200"/>
      <c r="Y509" s="200"/>
      <c r="Z509" s="200"/>
      <c r="AA509" s="200"/>
      <c r="AB509" s="200"/>
      <c r="AC509" s="200"/>
    </row>
    <row r="510" spans="20:29" ht="40" customHeight="1" x14ac:dyDescent="0.35">
      <c r="T510" s="200"/>
      <c r="U510" s="200"/>
      <c r="V510" s="200"/>
      <c r="W510" s="200"/>
      <c r="X510" s="200"/>
      <c r="Y510" s="200"/>
      <c r="Z510" s="200"/>
      <c r="AA510" s="200"/>
      <c r="AB510" s="200"/>
      <c r="AC510" s="200"/>
    </row>
    <row r="511" spans="20:29" ht="40" customHeight="1" x14ac:dyDescent="0.35">
      <c r="T511" s="200"/>
      <c r="U511" s="200"/>
      <c r="V511" s="200"/>
      <c r="W511" s="200"/>
      <c r="X511" s="200"/>
      <c r="Y511" s="200"/>
      <c r="Z511" s="200"/>
      <c r="AA511" s="200"/>
      <c r="AB511" s="200"/>
      <c r="AC511" s="200"/>
    </row>
    <row r="512" spans="20:29" ht="40" customHeight="1" x14ac:dyDescent="0.35">
      <c r="T512" s="200"/>
      <c r="U512" s="200"/>
      <c r="V512" s="200"/>
      <c r="W512" s="200"/>
      <c r="X512" s="200"/>
      <c r="Y512" s="200"/>
      <c r="Z512" s="200"/>
      <c r="AA512" s="200"/>
      <c r="AB512" s="200"/>
      <c r="AC512" s="200"/>
    </row>
    <row r="513" spans="20:29" ht="40" customHeight="1" x14ac:dyDescent="0.35">
      <c r="T513" s="200"/>
      <c r="U513" s="200"/>
      <c r="V513" s="200"/>
      <c r="W513" s="200"/>
      <c r="X513" s="200"/>
      <c r="Y513" s="200"/>
      <c r="Z513" s="200"/>
      <c r="AA513" s="200"/>
      <c r="AB513" s="200"/>
      <c r="AC513" s="200"/>
    </row>
    <row r="514" spans="20:29" ht="40" customHeight="1" x14ac:dyDescent="0.35">
      <c r="T514" s="200"/>
      <c r="U514" s="200"/>
      <c r="V514" s="200"/>
      <c r="W514" s="200"/>
      <c r="X514" s="200"/>
      <c r="Y514" s="200"/>
      <c r="Z514" s="200"/>
      <c r="AA514" s="200"/>
      <c r="AB514" s="200"/>
      <c r="AC514" s="200"/>
    </row>
    <row r="515" spans="20:29" ht="40" customHeight="1" x14ac:dyDescent="0.35">
      <c r="T515" s="200"/>
      <c r="U515" s="200"/>
      <c r="V515" s="200"/>
      <c r="W515" s="200"/>
      <c r="X515" s="200"/>
      <c r="Y515" s="200"/>
      <c r="Z515" s="200"/>
      <c r="AA515" s="200"/>
      <c r="AB515" s="200"/>
      <c r="AC515" s="200"/>
    </row>
    <row r="516" spans="20:29" ht="40" customHeight="1" x14ac:dyDescent="0.35">
      <c r="T516" s="200"/>
      <c r="U516" s="200"/>
      <c r="V516" s="200"/>
      <c r="W516" s="200"/>
      <c r="X516" s="200"/>
      <c r="Y516" s="200"/>
      <c r="Z516" s="200"/>
      <c r="AA516" s="200"/>
      <c r="AB516" s="200"/>
      <c r="AC516" s="200"/>
    </row>
    <row r="517" spans="20:29" ht="40" customHeight="1" x14ac:dyDescent="0.35">
      <c r="T517" s="200"/>
      <c r="U517" s="200"/>
      <c r="V517" s="200"/>
      <c r="W517" s="200"/>
      <c r="X517" s="200"/>
      <c r="Y517" s="200"/>
      <c r="Z517" s="200"/>
      <c r="AA517" s="200"/>
      <c r="AB517" s="200"/>
      <c r="AC517" s="200"/>
    </row>
    <row r="518" spans="20:29" ht="40" customHeight="1" x14ac:dyDescent="0.35">
      <c r="T518" s="200"/>
      <c r="U518" s="200"/>
      <c r="V518" s="200"/>
      <c r="W518" s="200"/>
      <c r="X518" s="200"/>
      <c r="Y518" s="200"/>
      <c r="Z518" s="200"/>
      <c r="AA518" s="200"/>
      <c r="AB518" s="200"/>
      <c r="AC518" s="200"/>
    </row>
    <row r="519" spans="20:29" ht="40" customHeight="1" x14ac:dyDescent="0.35">
      <c r="T519" s="200"/>
      <c r="U519" s="200"/>
      <c r="V519" s="200"/>
      <c r="W519" s="200"/>
      <c r="X519" s="200"/>
      <c r="Y519" s="200"/>
      <c r="Z519" s="200"/>
      <c r="AA519" s="200"/>
      <c r="AB519" s="200"/>
      <c r="AC519" s="200"/>
    </row>
    <row r="520" spans="20:29" ht="40" customHeight="1" x14ac:dyDescent="0.35">
      <c r="T520" s="200"/>
      <c r="U520" s="200"/>
      <c r="V520" s="200"/>
      <c r="W520" s="200"/>
      <c r="X520" s="200"/>
      <c r="Y520" s="200"/>
      <c r="Z520" s="200"/>
      <c r="AA520" s="200"/>
      <c r="AB520" s="200"/>
      <c r="AC520" s="200"/>
    </row>
    <row r="521" spans="20:29" ht="40" customHeight="1" x14ac:dyDescent="0.35">
      <c r="T521" s="200"/>
      <c r="U521" s="200"/>
      <c r="V521" s="200"/>
      <c r="W521" s="200"/>
      <c r="X521" s="200"/>
      <c r="Y521" s="200"/>
      <c r="Z521" s="200"/>
      <c r="AA521" s="200"/>
      <c r="AB521" s="200"/>
      <c r="AC521" s="200"/>
    </row>
    <row r="522" spans="20:29" ht="40" customHeight="1" x14ac:dyDescent="0.35">
      <c r="T522" s="200"/>
      <c r="U522" s="200"/>
      <c r="V522" s="200"/>
      <c r="W522" s="200"/>
      <c r="X522" s="200"/>
      <c r="Y522" s="200"/>
      <c r="Z522" s="200"/>
      <c r="AA522" s="200"/>
      <c r="AB522" s="200"/>
      <c r="AC522" s="200"/>
    </row>
    <row r="523" spans="20:29" ht="40" customHeight="1" x14ac:dyDescent="0.35">
      <c r="T523" s="200"/>
      <c r="U523" s="200"/>
      <c r="V523" s="200"/>
      <c r="W523" s="200"/>
      <c r="X523" s="200"/>
      <c r="Y523" s="200"/>
      <c r="Z523" s="200"/>
      <c r="AA523" s="200"/>
      <c r="AB523" s="200"/>
      <c r="AC523" s="200"/>
    </row>
    <row r="524" spans="20:29" ht="40" customHeight="1" x14ac:dyDescent="0.35">
      <c r="T524" s="200"/>
      <c r="U524" s="200"/>
      <c r="V524" s="200"/>
      <c r="W524" s="200"/>
      <c r="X524" s="200"/>
      <c r="Y524" s="200"/>
      <c r="Z524" s="200"/>
      <c r="AA524" s="200"/>
      <c r="AB524" s="200"/>
      <c r="AC524" s="200"/>
    </row>
    <row r="525" spans="20:29" ht="40" customHeight="1" x14ac:dyDescent="0.35">
      <c r="T525" s="200"/>
      <c r="U525" s="200"/>
      <c r="V525" s="200"/>
      <c r="W525" s="200"/>
      <c r="X525" s="200"/>
      <c r="Y525" s="200"/>
      <c r="Z525" s="200"/>
      <c r="AA525" s="200"/>
      <c r="AB525" s="200"/>
      <c r="AC525" s="200"/>
    </row>
    <row r="526" spans="20:29" ht="40" customHeight="1" x14ac:dyDescent="0.35">
      <c r="T526" s="200"/>
      <c r="U526" s="200"/>
      <c r="V526" s="200"/>
      <c r="W526" s="200"/>
      <c r="X526" s="200"/>
      <c r="Y526" s="200"/>
      <c r="Z526" s="200"/>
      <c r="AA526" s="200"/>
      <c r="AB526" s="200"/>
      <c r="AC526" s="200"/>
    </row>
    <row r="527" spans="20:29" ht="40" customHeight="1" x14ac:dyDescent="0.35">
      <c r="T527" s="200"/>
      <c r="U527" s="200"/>
      <c r="V527" s="200"/>
      <c r="W527" s="200"/>
      <c r="X527" s="200"/>
      <c r="Y527" s="200"/>
      <c r="Z527" s="200"/>
      <c r="AA527" s="200"/>
      <c r="AB527" s="200"/>
      <c r="AC527" s="200"/>
    </row>
    <row r="528" spans="20:29" ht="40" customHeight="1" x14ac:dyDescent="0.35">
      <c r="T528" s="200"/>
      <c r="U528" s="200"/>
      <c r="V528" s="200"/>
      <c r="W528" s="200"/>
      <c r="X528" s="200"/>
      <c r="Y528" s="200"/>
      <c r="Z528" s="200"/>
      <c r="AA528" s="200"/>
      <c r="AB528" s="200"/>
      <c r="AC528" s="200"/>
    </row>
    <row r="529" spans="20:29" ht="40" customHeight="1" x14ac:dyDescent="0.35">
      <c r="T529" s="200"/>
      <c r="U529" s="200"/>
      <c r="V529" s="200"/>
      <c r="W529" s="200"/>
      <c r="X529" s="200"/>
      <c r="Y529" s="200"/>
      <c r="Z529" s="200"/>
      <c r="AA529" s="200"/>
      <c r="AB529" s="200"/>
      <c r="AC529" s="200"/>
    </row>
    <row r="530" spans="20:29" ht="40" customHeight="1" x14ac:dyDescent="0.35">
      <c r="T530" s="200"/>
      <c r="U530" s="200"/>
      <c r="V530" s="200"/>
      <c r="W530" s="200"/>
      <c r="X530" s="200"/>
      <c r="Y530" s="200"/>
      <c r="Z530" s="200"/>
      <c r="AA530" s="200"/>
      <c r="AB530" s="200"/>
      <c r="AC530" s="200"/>
    </row>
    <row r="531" spans="20:29" ht="40" customHeight="1" x14ac:dyDescent="0.35">
      <c r="T531" s="200"/>
      <c r="U531" s="200"/>
      <c r="V531" s="200"/>
      <c r="W531" s="200"/>
      <c r="X531" s="200"/>
      <c r="Y531" s="200"/>
      <c r="Z531" s="200"/>
      <c r="AA531" s="200"/>
      <c r="AB531" s="200"/>
      <c r="AC531" s="200"/>
    </row>
    <row r="532" spans="20:29" ht="40" customHeight="1" x14ac:dyDescent="0.35">
      <c r="T532" s="200"/>
      <c r="U532" s="200"/>
      <c r="V532" s="200"/>
      <c r="W532" s="200"/>
      <c r="X532" s="200"/>
      <c r="Y532" s="200"/>
      <c r="Z532" s="200"/>
      <c r="AA532" s="200"/>
      <c r="AB532" s="200"/>
      <c r="AC532" s="200"/>
    </row>
    <row r="533" spans="20:29" ht="40" customHeight="1" x14ac:dyDescent="0.35">
      <c r="T533" s="200"/>
      <c r="U533" s="200"/>
      <c r="V533" s="200"/>
      <c r="W533" s="200"/>
      <c r="X533" s="200"/>
      <c r="Y533" s="200"/>
      <c r="Z533" s="200"/>
      <c r="AA533" s="200"/>
      <c r="AB533" s="200"/>
      <c r="AC533" s="200"/>
    </row>
    <row r="534" spans="20:29" ht="40" customHeight="1" x14ac:dyDescent="0.35">
      <c r="T534" s="200"/>
      <c r="U534" s="200"/>
      <c r="V534" s="200"/>
      <c r="W534" s="200"/>
      <c r="X534" s="200"/>
      <c r="Y534" s="200"/>
      <c r="Z534" s="200"/>
      <c r="AA534" s="200"/>
      <c r="AB534" s="200"/>
      <c r="AC534" s="200"/>
    </row>
    <row r="535" spans="20:29" ht="40" customHeight="1" x14ac:dyDescent="0.35">
      <c r="T535" s="200"/>
      <c r="U535" s="200"/>
      <c r="V535" s="200"/>
      <c r="W535" s="200"/>
      <c r="X535" s="200"/>
      <c r="Y535" s="200"/>
      <c r="Z535" s="200"/>
      <c r="AA535" s="200"/>
      <c r="AB535" s="200"/>
      <c r="AC535" s="200"/>
    </row>
    <row r="536" spans="20:29" ht="40" customHeight="1" x14ac:dyDescent="0.35">
      <c r="T536" s="200"/>
      <c r="U536" s="200"/>
      <c r="V536" s="200"/>
      <c r="W536" s="200"/>
      <c r="X536" s="200"/>
      <c r="Y536" s="200"/>
      <c r="Z536" s="200"/>
      <c r="AA536" s="200"/>
      <c r="AB536" s="200"/>
      <c r="AC536" s="200"/>
    </row>
    <row r="537" spans="20:29" ht="40" customHeight="1" x14ac:dyDescent="0.35">
      <c r="T537" s="200"/>
      <c r="U537" s="200"/>
      <c r="V537" s="200"/>
      <c r="W537" s="200"/>
      <c r="X537" s="200"/>
      <c r="Y537" s="200"/>
      <c r="Z537" s="200"/>
      <c r="AA537" s="200"/>
      <c r="AB537" s="200"/>
      <c r="AC537" s="200"/>
    </row>
    <row r="538" spans="20:29" ht="40" customHeight="1" x14ac:dyDescent="0.35">
      <c r="T538" s="200"/>
      <c r="U538" s="200"/>
      <c r="V538" s="200"/>
      <c r="W538" s="200"/>
      <c r="X538" s="200"/>
      <c r="Y538" s="200"/>
      <c r="Z538" s="200"/>
      <c r="AA538" s="200"/>
      <c r="AB538" s="200"/>
      <c r="AC538" s="200"/>
    </row>
    <row r="539" spans="20:29" ht="40" customHeight="1" x14ac:dyDescent="0.35">
      <c r="T539" s="200"/>
      <c r="U539" s="200"/>
      <c r="V539" s="200"/>
      <c r="W539" s="200"/>
      <c r="X539" s="200"/>
      <c r="Y539" s="200"/>
      <c r="Z539" s="200"/>
      <c r="AA539" s="200"/>
      <c r="AB539" s="200"/>
      <c r="AC539" s="200"/>
    </row>
    <row r="540" spans="20:29" ht="40" customHeight="1" x14ac:dyDescent="0.35">
      <c r="T540" s="200"/>
      <c r="U540" s="200"/>
      <c r="V540" s="200"/>
      <c r="W540" s="200"/>
      <c r="X540" s="200"/>
      <c r="Y540" s="200"/>
      <c r="Z540" s="200"/>
      <c r="AA540" s="200"/>
      <c r="AB540" s="200"/>
      <c r="AC540" s="200"/>
    </row>
    <row r="541" spans="20:29" ht="40" customHeight="1" x14ac:dyDescent="0.35">
      <c r="T541" s="200"/>
      <c r="U541" s="200"/>
      <c r="V541" s="200"/>
      <c r="W541" s="200"/>
      <c r="X541" s="200"/>
      <c r="Y541" s="200"/>
      <c r="Z541" s="200"/>
      <c r="AA541" s="200"/>
      <c r="AB541" s="200"/>
      <c r="AC541" s="200"/>
    </row>
    <row r="542" spans="20:29" ht="40" customHeight="1" x14ac:dyDescent="0.35">
      <c r="T542" s="200"/>
      <c r="U542" s="200"/>
      <c r="V542" s="200"/>
      <c r="W542" s="200"/>
      <c r="X542" s="200"/>
      <c r="Y542" s="200"/>
      <c r="Z542" s="200"/>
      <c r="AA542" s="200"/>
      <c r="AB542" s="200"/>
      <c r="AC542" s="200"/>
    </row>
    <row r="543" spans="20:29" ht="40" customHeight="1" x14ac:dyDescent="0.35">
      <c r="T543" s="200"/>
      <c r="U543" s="200"/>
      <c r="V543" s="200"/>
      <c r="W543" s="200"/>
      <c r="X543" s="200"/>
      <c r="Y543" s="200"/>
      <c r="Z543" s="200"/>
      <c r="AA543" s="200"/>
      <c r="AB543" s="200"/>
      <c r="AC543" s="200"/>
    </row>
    <row r="544" spans="20:29" ht="40" customHeight="1" x14ac:dyDescent="0.35">
      <c r="T544" s="200"/>
      <c r="U544" s="200"/>
      <c r="V544" s="200"/>
      <c r="W544" s="200"/>
      <c r="X544" s="200"/>
      <c r="Y544" s="200"/>
      <c r="Z544" s="200"/>
      <c r="AA544" s="200"/>
      <c r="AB544" s="200"/>
      <c r="AC544" s="200"/>
    </row>
    <row r="545" spans="20:29" ht="40" customHeight="1" x14ac:dyDescent="0.35">
      <c r="T545" s="200"/>
      <c r="U545" s="200"/>
      <c r="V545" s="200"/>
      <c r="W545" s="200"/>
      <c r="X545" s="200"/>
      <c r="Y545" s="200"/>
      <c r="Z545" s="200"/>
      <c r="AA545" s="200"/>
      <c r="AB545" s="200"/>
      <c r="AC545" s="200"/>
    </row>
    <row r="546" spans="20:29" ht="40" customHeight="1" x14ac:dyDescent="0.35">
      <c r="T546" s="200"/>
      <c r="U546" s="200"/>
      <c r="V546" s="200"/>
      <c r="W546" s="200"/>
      <c r="X546" s="200"/>
      <c r="Y546" s="200"/>
      <c r="Z546" s="200"/>
      <c r="AA546" s="200"/>
      <c r="AB546" s="200"/>
      <c r="AC546" s="200"/>
    </row>
    <row r="547" spans="20:29" ht="40" customHeight="1" x14ac:dyDescent="0.35">
      <c r="T547" s="200"/>
      <c r="U547" s="200"/>
      <c r="V547" s="200"/>
      <c r="W547" s="200"/>
      <c r="X547" s="200"/>
      <c r="Y547" s="200"/>
      <c r="Z547" s="200"/>
      <c r="AA547" s="200"/>
      <c r="AB547" s="200"/>
      <c r="AC547" s="200"/>
    </row>
    <row r="548" spans="20:29" ht="40" customHeight="1" x14ac:dyDescent="0.35">
      <c r="T548" s="200"/>
      <c r="U548" s="200"/>
      <c r="V548" s="200"/>
      <c r="W548" s="200"/>
      <c r="X548" s="200"/>
      <c r="Y548" s="200"/>
      <c r="Z548" s="200"/>
      <c r="AA548" s="200"/>
      <c r="AB548" s="200"/>
      <c r="AC548" s="200"/>
    </row>
    <row r="549" spans="20:29" ht="40" customHeight="1" x14ac:dyDescent="0.35">
      <c r="T549" s="200"/>
      <c r="U549" s="200"/>
      <c r="V549" s="200"/>
      <c r="W549" s="200"/>
      <c r="X549" s="200"/>
      <c r="Y549" s="200"/>
      <c r="Z549" s="200"/>
      <c r="AA549" s="200"/>
      <c r="AB549" s="200"/>
      <c r="AC549" s="200"/>
    </row>
    <row r="550" spans="20:29" ht="40" customHeight="1" x14ac:dyDescent="0.35">
      <c r="T550" s="200"/>
      <c r="U550" s="200"/>
      <c r="V550" s="200"/>
      <c r="W550" s="200"/>
      <c r="X550" s="200"/>
      <c r="Y550" s="200"/>
      <c r="Z550" s="200"/>
      <c r="AA550" s="200"/>
      <c r="AB550" s="200"/>
      <c r="AC550" s="200"/>
    </row>
    <row r="551" spans="20:29" ht="40" customHeight="1" x14ac:dyDescent="0.35">
      <c r="T551" s="200"/>
      <c r="U551" s="200"/>
      <c r="V551" s="200"/>
      <c r="W551" s="200"/>
      <c r="X551" s="200"/>
      <c r="Y551" s="200"/>
      <c r="Z551" s="200"/>
      <c r="AA551" s="200"/>
      <c r="AB551" s="200"/>
      <c r="AC551" s="200"/>
    </row>
    <row r="552" spans="20:29" ht="40" customHeight="1" x14ac:dyDescent="0.35">
      <c r="T552" s="200"/>
      <c r="U552" s="200"/>
      <c r="V552" s="200"/>
      <c r="W552" s="200"/>
      <c r="X552" s="200"/>
      <c r="Y552" s="200"/>
      <c r="Z552" s="200"/>
      <c r="AA552" s="200"/>
      <c r="AB552" s="200"/>
      <c r="AC552" s="200"/>
    </row>
    <row r="553" spans="20:29" ht="40" customHeight="1" x14ac:dyDescent="0.35">
      <c r="T553" s="200"/>
      <c r="U553" s="200"/>
      <c r="V553" s="200"/>
      <c r="W553" s="200"/>
      <c r="X553" s="200"/>
      <c r="Y553" s="200"/>
      <c r="Z553" s="200"/>
      <c r="AA553" s="200"/>
      <c r="AB553" s="200"/>
      <c r="AC553" s="200"/>
    </row>
    <row r="554" spans="20:29" ht="40" customHeight="1" x14ac:dyDescent="0.35">
      <c r="T554" s="200"/>
      <c r="U554" s="200"/>
      <c r="V554" s="200"/>
      <c r="W554" s="200"/>
      <c r="X554" s="200"/>
      <c r="Y554" s="200"/>
      <c r="Z554" s="200"/>
      <c r="AA554" s="200"/>
      <c r="AB554" s="200"/>
      <c r="AC554" s="200"/>
    </row>
    <row r="555" spans="20:29" ht="40" customHeight="1" x14ac:dyDescent="0.35">
      <c r="T555" s="200"/>
      <c r="U555" s="200"/>
      <c r="V555" s="200"/>
      <c r="W555" s="200"/>
      <c r="X555" s="200"/>
      <c r="Y555" s="200"/>
      <c r="Z555" s="200"/>
      <c r="AA555" s="200"/>
      <c r="AB555" s="200"/>
      <c r="AC555" s="200"/>
    </row>
    <row r="556" spans="20:29" ht="40" customHeight="1" x14ac:dyDescent="0.35">
      <c r="T556" s="200"/>
      <c r="U556" s="200"/>
      <c r="V556" s="200"/>
      <c r="W556" s="200"/>
      <c r="X556" s="200"/>
      <c r="Y556" s="200"/>
      <c r="Z556" s="200"/>
      <c r="AA556" s="200"/>
      <c r="AB556" s="200"/>
      <c r="AC556" s="200"/>
    </row>
    <row r="557" spans="20:29" ht="40" customHeight="1" x14ac:dyDescent="0.35">
      <c r="T557" s="200"/>
      <c r="U557" s="200"/>
      <c r="V557" s="200"/>
      <c r="W557" s="200"/>
      <c r="X557" s="200"/>
      <c r="Y557" s="200"/>
      <c r="Z557" s="200"/>
      <c r="AA557" s="200"/>
      <c r="AB557" s="200"/>
      <c r="AC557" s="200"/>
    </row>
    <row r="558" spans="20:29" ht="40" customHeight="1" x14ac:dyDescent="0.35">
      <c r="T558" s="200"/>
      <c r="U558" s="200"/>
      <c r="V558" s="200"/>
      <c r="W558" s="200"/>
      <c r="X558" s="200"/>
      <c r="Y558" s="200"/>
      <c r="Z558" s="200"/>
      <c r="AA558" s="200"/>
      <c r="AB558" s="200"/>
      <c r="AC558" s="200"/>
    </row>
    <row r="559" spans="20:29" ht="40" customHeight="1" x14ac:dyDescent="0.35">
      <c r="T559" s="200"/>
      <c r="U559" s="200"/>
      <c r="V559" s="200"/>
      <c r="W559" s="200"/>
      <c r="X559" s="200"/>
      <c r="Y559" s="200"/>
      <c r="Z559" s="200"/>
      <c r="AA559" s="200"/>
      <c r="AB559" s="200"/>
      <c r="AC559" s="200"/>
    </row>
    <row r="560" spans="20:29" ht="40" customHeight="1" x14ac:dyDescent="0.35">
      <c r="T560" s="200"/>
      <c r="U560" s="200"/>
      <c r="V560" s="200"/>
      <c r="W560" s="200"/>
      <c r="X560" s="200"/>
      <c r="Y560" s="200"/>
      <c r="Z560" s="200"/>
      <c r="AA560" s="200"/>
      <c r="AB560" s="200"/>
      <c r="AC560" s="200"/>
    </row>
    <row r="561" spans="20:29" ht="40" customHeight="1" x14ac:dyDescent="0.35">
      <c r="T561" s="200"/>
      <c r="U561" s="200"/>
      <c r="V561" s="200"/>
      <c r="W561" s="200"/>
      <c r="X561" s="200"/>
      <c r="Y561" s="200"/>
      <c r="Z561" s="200"/>
      <c r="AA561" s="200"/>
      <c r="AB561" s="200"/>
      <c r="AC561" s="200"/>
    </row>
    <row r="562" spans="20:29" ht="40" customHeight="1" x14ac:dyDescent="0.35">
      <c r="T562" s="200"/>
      <c r="U562" s="200"/>
      <c r="V562" s="200"/>
      <c r="W562" s="200"/>
      <c r="X562" s="200"/>
      <c r="Y562" s="200"/>
      <c r="Z562" s="200"/>
      <c r="AA562" s="200"/>
      <c r="AB562" s="200"/>
      <c r="AC562" s="200"/>
    </row>
    <row r="563" spans="20:29" ht="40" customHeight="1" x14ac:dyDescent="0.35">
      <c r="T563" s="200"/>
      <c r="U563" s="200"/>
      <c r="V563" s="200"/>
      <c r="W563" s="200"/>
      <c r="X563" s="200"/>
      <c r="Y563" s="200"/>
      <c r="Z563" s="200"/>
      <c r="AA563" s="200"/>
      <c r="AB563" s="200"/>
      <c r="AC563" s="200"/>
    </row>
    <row r="564" spans="20:29" ht="40" customHeight="1" x14ac:dyDescent="0.35">
      <c r="T564" s="200"/>
      <c r="U564" s="200"/>
      <c r="V564" s="200"/>
      <c r="W564" s="200"/>
      <c r="X564" s="200"/>
      <c r="Y564" s="200"/>
      <c r="Z564" s="200"/>
      <c r="AA564" s="200"/>
      <c r="AB564" s="200"/>
      <c r="AC564" s="200"/>
    </row>
    <row r="565" spans="20:29" ht="40" customHeight="1" x14ac:dyDescent="0.35">
      <c r="T565" s="200"/>
      <c r="U565" s="200"/>
      <c r="V565" s="200"/>
      <c r="W565" s="200"/>
      <c r="X565" s="200"/>
      <c r="Y565" s="200"/>
      <c r="Z565" s="200"/>
      <c r="AA565" s="200"/>
      <c r="AB565" s="200"/>
      <c r="AC565" s="200"/>
    </row>
    <row r="566" spans="20:29" ht="40" customHeight="1" x14ac:dyDescent="0.35">
      <c r="T566" s="200"/>
      <c r="U566" s="200"/>
      <c r="V566" s="200"/>
      <c r="W566" s="200"/>
      <c r="X566" s="200"/>
      <c r="Y566" s="200"/>
      <c r="Z566" s="200"/>
      <c r="AA566" s="200"/>
      <c r="AB566" s="200"/>
      <c r="AC566" s="200"/>
    </row>
    <row r="567" spans="20:29" ht="40" customHeight="1" x14ac:dyDescent="0.35">
      <c r="T567" s="200"/>
      <c r="U567" s="200"/>
      <c r="V567" s="200"/>
      <c r="W567" s="200"/>
      <c r="X567" s="200"/>
      <c r="Y567" s="200"/>
      <c r="Z567" s="200"/>
      <c r="AA567" s="200"/>
      <c r="AB567" s="200"/>
      <c r="AC567" s="200"/>
    </row>
    <row r="568" spans="20:29" ht="40" customHeight="1" x14ac:dyDescent="0.35">
      <c r="T568" s="200"/>
      <c r="U568" s="200"/>
      <c r="V568" s="200"/>
      <c r="W568" s="200"/>
      <c r="X568" s="200"/>
      <c r="Y568" s="200"/>
      <c r="Z568" s="200"/>
      <c r="AA568" s="200"/>
      <c r="AB568" s="200"/>
      <c r="AC568" s="200"/>
    </row>
    <row r="569" spans="20:29" ht="40" customHeight="1" x14ac:dyDescent="0.35">
      <c r="T569" s="200"/>
      <c r="U569" s="200"/>
      <c r="V569" s="200"/>
      <c r="W569" s="200"/>
      <c r="X569" s="200"/>
      <c r="Y569" s="200"/>
      <c r="Z569" s="200"/>
      <c r="AA569" s="200"/>
      <c r="AB569" s="200"/>
      <c r="AC569" s="200"/>
    </row>
    <row r="570" spans="20:29" ht="40" customHeight="1" x14ac:dyDescent="0.35">
      <c r="T570" s="200"/>
      <c r="U570" s="200"/>
      <c r="V570" s="200"/>
      <c r="W570" s="200"/>
      <c r="X570" s="200"/>
      <c r="Y570" s="200"/>
      <c r="Z570" s="200"/>
      <c r="AA570" s="200"/>
      <c r="AB570" s="200"/>
      <c r="AC570" s="200"/>
    </row>
    <row r="571" spans="20:29" ht="40" customHeight="1" x14ac:dyDescent="0.35">
      <c r="T571" s="200"/>
      <c r="U571" s="200"/>
      <c r="V571" s="200"/>
      <c r="W571" s="200"/>
      <c r="X571" s="200"/>
      <c r="Y571" s="200"/>
      <c r="Z571" s="200"/>
      <c r="AA571" s="200"/>
      <c r="AB571" s="200"/>
      <c r="AC571" s="200"/>
    </row>
    <row r="572" spans="20:29" ht="40" customHeight="1" x14ac:dyDescent="0.35">
      <c r="T572" s="200"/>
      <c r="U572" s="200"/>
      <c r="V572" s="200"/>
      <c r="W572" s="200"/>
      <c r="X572" s="200"/>
      <c r="Y572" s="200"/>
      <c r="Z572" s="200"/>
      <c r="AA572" s="200"/>
      <c r="AB572" s="200"/>
      <c r="AC572" s="200"/>
    </row>
    <row r="573" spans="20:29" ht="40" customHeight="1" x14ac:dyDescent="0.35">
      <c r="T573" s="200"/>
      <c r="U573" s="200"/>
      <c r="V573" s="200"/>
      <c r="W573" s="200"/>
      <c r="X573" s="200"/>
      <c r="Y573" s="200"/>
      <c r="Z573" s="200"/>
      <c r="AA573" s="200"/>
      <c r="AB573" s="200"/>
      <c r="AC573" s="200"/>
    </row>
    <row r="574" spans="20:29" ht="40" customHeight="1" x14ac:dyDescent="0.35">
      <c r="T574" s="200"/>
      <c r="U574" s="200"/>
      <c r="V574" s="200"/>
      <c r="W574" s="200"/>
      <c r="X574" s="200"/>
      <c r="Y574" s="200"/>
      <c r="Z574" s="200"/>
      <c r="AA574" s="200"/>
      <c r="AB574" s="200"/>
      <c r="AC574" s="200"/>
    </row>
    <row r="575" spans="20:29" ht="40" customHeight="1" x14ac:dyDescent="0.35">
      <c r="T575" s="200"/>
      <c r="U575" s="200"/>
      <c r="V575" s="200"/>
      <c r="W575" s="200"/>
      <c r="X575" s="200"/>
      <c r="Y575" s="200"/>
      <c r="Z575" s="200"/>
      <c r="AA575" s="200"/>
      <c r="AB575" s="200"/>
      <c r="AC575" s="200"/>
    </row>
    <row r="576" spans="20:29" ht="40" customHeight="1" x14ac:dyDescent="0.35">
      <c r="T576" s="200"/>
      <c r="U576" s="200"/>
      <c r="V576" s="200"/>
      <c r="W576" s="200"/>
      <c r="X576" s="200"/>
      <c r="Y576" s="200"/>
      <c r="Z576" s="200"/>
      <c r="AA576" s="200"/>
      <c r="AB576" s="200"/>
      <c r="AC576" s="200"/>
    </row>
    <row r="577" spans="20:29" ht="40" customHeight="1" x14ac:dyDescent="0.35">
      <c r="T577" s="200"/>
      <c r="U577" s="200"/>
      <c r="V577" s="200"/>
      <c r="W577" s="200"/>
      <c r="X577" s="200"/>
      <c r="Y577" s="200"/>
      <c r="Z577" s="200"/>
      <c r="AA577" s="200"/>
      <c r="AB577" s="200"/>
      <c r="AC577" s="200"/>
    </row>
    <row r="578" spans="20:29" ht="40" customHeight="1" x14ac:dyDescent="0.35">
      <c r="T578" s="200"/>
      <c r="U578" s="200"/>
      <c r="V578" s="200"/>
      <c r="W578" s="200"/>
      <c r="X578" s="200"/>
      <c r="Y578" s="200"/>
      <c r="Z578" s="200"/>
      <c r="AA578" s="200"/>
      <c r="AB578" s="200"/>
      <c r="AC578" s="200"/>
    </row>
    <row r="579" spans="20:29" ht="40" customHeight="1" x14ac:dyDescent="0.35">
      <c r="T579" s="200"/>
      <c r="U579" s="200"/>
      <c r="V579" s="200"/>
      <c r="W579" s="200"/>
      <c r="X579" s="200"/>
      <c r="Y579" s="200"/>
      <c r="Z579" s="200"/>
      <c r="AA579" s="200"/>
      <c r="AB579" s="200"/>
      <c r="AC579" s="200"/>
    </row>
    <row r="580" spans="20:29" ht="40" customHeight="1" x14ac:dyDescent="0.35">
      <c r="T580" s="200"/>
      <c r="U580" s="200"/>
      <c r="V580" s="200"/>
      <c r="W580" s="200"/>
      <c r="X580" s="200"/>
      <c r="Y580" s="200"/>
      <c r="Z580" s="200"/>
      <c r="AA580" s="200"/>
      <c r="AB580" s="200"/>
      <c r="AC580" s="200"/>
    </row>
    <row r="581" spans="20:29" ht="40" customHeight="1" x14ac:dyDescent="0.35">
      <c r="T581" s="200"/>
      <c r="U581" s="200"/>
      <c r="V581" s="200"/>
      <c r="W581" s="200"/>
      <c r="X581" s="200"/>
      <c r="Y581" s="200"/>
      <c r="Z581" s="200"/>
      <c r="AA581" s="200"/>
      <c r="AB581" s="200"/>
      <c r="AC581" s="200"/>
    </row>
    <row r="582" spans="20:29" ht="40" customHeight="1" x14ac:dyDescent="0.35">
      <c r="T582" s="200"/>
      <c r="U582" s="200"/>
      <c r="V582" s="200"/>
      <c r="W582" s="200"/>
      <c r="X582" s="200"/>
      <c r="Y582" s="200"/>
      <c r="Z582" s="200"/>
      <c r="AA582" s="200"/>
      <c r="AB582" s="200"/>
      <c r="AC582" s="200"/>
    </row>
    <row r="583" spans="20:29" ht="40" customHeight="1" x14ac:dyDescent="0.35">
      <c r="T583" s="200"/>
      <c r="U583" s="200"/>
      <c r="V583" s="200"/>
      <c r="W583" s="200"/>
      <c r="X583" s="200"/>
      <c r="Y583" s="200"/>
      <c r="Z583" s="200"/>
      <c r="AA583" s="200"/>
      <c r="AB583" s="200"/>
      <c r="AC583" s="200"/>
    </row>
    <row r="584" spans="20:29" ht="40" customHeight="1" x14ac:dyDescent="0.35">
      <c r="T584" s="200"/>
      <c r="U584" s="200"/>
      <c r="V584" s="200"/>
      <c r="W584" s="200"/>
      <c r="X584" s="200"/>
      <c r="Y584" s="200"/>
      <c r="Z584" s="200"/>
      <c r="AA584" s="200"/>
      <c r="AB584" s="200"/>
      <c r="AC584" s="200"/>
    </row>
    <row r="585" spans="20:29" ht="40" customHeight="1" x14ac:dyDescent="0.35">
      <c r="T585" s="200"/>
      <c r="U585" s="200"/>
      <c r="V585" s="200"/>
      <c r="W585" s="200"/>
      <c r="X585" s="200"/>
      <c r="Y585" s="200"/>
      <c r="Z585" s="200"/>
      <c r="AA585" s="200"/>
      <c r="AB585" s="200"/>
      <c r="AC585" s="200"/>
    </row>
    <row r="586" spans="20:29" ht="40" customHeight="1" x14ac:dyDescent="0.35">
      <c r="T586" s="200"/>
      <c r="U586" s="200"/>
      <c r="V586" s="200"/>
      <c r="W586" s="200"/>
      <c r="X586" s="200"/>
      <c r="Y586" s="200"/>
      <c r="Z586" s="200"/>
      <c r="AA586" s="200"/>
      <c r="AB586" s="200"/>
      <c r="AC586" s="200"/>
    </row>
    <row r="587" spans="20:29" ht="40" customHeight="1" x14ac:dyDescent="0.35">
      <c r="T587" s="200"/>
      <c r="U587" s="200"/>
      <c r="V587" s="200"/>
      <c r="W587" s="200"/>
      <c r="X587" s="200"/>
      <c r="Y587" s="200"/>
      <c r="Z587" s="200"/>
      <c r="AA587" s="200"/>
      <c r="AB587" s="200"/>
      <c r="AC587" s="200"/>
    </row>
    <row r="588" spans="20:29" ht="40" customHeight="1" x14ac:dyDescent="0.35">
      <c r="T588" s="200"/>
      <c r="U588" s="200"/>
      <c r="V588" s="200"/>
      <c r="W588" s="200"/>
      <c r="X588" s="200"/>
      <c r="Y588" s="200"/>
      <c r="Z588" s="200"/>
      <c r="AA588" s="200"/>
      <c r="AB588" s="200"/>
      <c r="AC588" s="200"/>
    </row>
    <row r="589" spans="20:29" ht="40" customHeight="1" x14ac:dyDescent="0.35">
      <c r="T589" s="200"/>
      <c r="U589" s="200"/>
      <c r="V589" s="200"/>
      <c r="W589" s="200"/>
      <c r="X589" s="200"/>
      <c r="Y589" s="200"/>
      <c r="Z589" s="200"/>
      <c r="AA589" s="200"/>
      <c r="AB589" s="200"/>
      <c r="AC589" s="200"/>
    </row>
    <row r="590" spans="20:29" ht="40" customHeight="1" x14ac:dyDescent="0.35">
      <c r="T590" s="200"/>
      <c r="U590" s="200"/>
      <c r="V590" s="200"/>
      <c r="W590" s="200"/>
      <c r="X590" s="200"/>
      <c r="Y590" s="200"/>
      <c r="Z590" s="200"/>
      <c r="AA590" s="200"/>
      <c r="AB590" s="200"/>
      <c r="AC590" s="200"/>
    </row>
    <row r="591" spans="20:29" ht="40" customHeight="1" x14ac:dyDescent="0.35">
      <c r="T591" s="200"/>
      <c r="U591" s="200"/>
      <c r="V591" s="200"/>
      <c r="W591" s="200"/>
      <c r="X591" s="200"/>
      <c r="Y591" s="200"/>
      <c r="Z591" s="200"/>
      <c r="AA591" s="200"/>
      <c r="AB591" s="200"/>
      <c r="AC591" s="200"/>
    </row>
    <row r="592" spans="20:29" ht="40" customHeight="1" x14ac:dyDescent="0.35">
      <c r="T592" s="200"/>
      <c r="U592" s="200"/>
      <c r="V592" s="200"/>
      <c r="W592" s="200"/>
      <c r="X592" s="200"/>
      <c r="Y592" s="200"/>
      <c r="Z592" s="200"/>
      <c r="AA592" s="200"/>
      <c r="AB592" s="200"/>
      <c r="AC592" s="200"/>
    </row>
    <row r="593" spans="20:29" ht="40" customHeight="1" x14ac:dyDescent="0.35">
      <c r="T593" s="200"/>
      <c r="U593" s="200"/>
      <c r="V593" s="200"/>
      <c r="W593" s="200"/>
      <c r="X593" s="200"/>
      <c r="Y593" s="200"/>
      <c r="Z593" s="200"/>
      <c r="AA593" s="200"/>
      <c r="AB593" s="200"/>
      <c r="AC593" s="200"/>
    </row>
    <row r="594" spans="20:29" ht="40" customHeight="1" x14ac:dyDescent="0.35">
      <c r="T594" s="200"/>
      <c r="U594" s="200"/>
      <c r="V594" s="200"/>
      <c r="W594" s="200"/>
      <c r="X594" s="200"/>
      <c r="Y594" s="200"/>
      <c r="Z594" s="200"/>
      <c r="AA594" s="200"/>
      <c r="AB594" s="200"/>
      <c r="AC594" s="200"/>
    </row>
    <row r="595" spans="20:29" ht="40" customHeight="1" x14ac:dyDescent="0.35">
      <c r="T595" s="200"/>
      <c r="U595" s="200"/>
      <c r="V595" s="200"/>
      <c r="W595" s="200"/>
      <c r="X595" s="200"/>
      <c r="Y595" s="200"/>
      <c r="Z595" s="200"/>
      <c r="AA595" s="200"/>
      <c r="AB595" s="200"/>
      <c r="AC595" s="200"/>
    </row>
    <row r="596" spans="20:29" ht="40" customHeight="1" x14ac:dyDescent="0.35">
      <c r="T596" s="200"/>
      <c r="U596" s="200"/>
      <c r="V596" s="200"/>
      <c r="W596" s="200"/>
      <c r="X596" s="200"/>
      <c r="Y596" s="200"/>
      <c r="Z596" s="200"/>
      <c r="AA596" s="200"/>
      <c r="AB596" s="200"/>
      <c r="AC596" s="200"/>
    </row>
    <row r="597" spans="20:29" ht="40" customHeight="1" x14ac:dyDescent="0.35">
      <c r="T597" s="200"/>
      <c r="U597" s="200"/>
      <c r="V597" s="200"/>
      <c r="W597" s="200"/>
      <c r="X597" s="200"/>
      <c r="Y597" s="200"/>
      <c r="Z597" s="200"/>
      <c r="AA597" s="200"/>
      <c r="AB597" s="200"/>
      <c r="AC597" s="200"/>
    </row>
    <row r="598" spans="20:29" ht="40" customHeight="1" x14ac:dyDescent="0.35">
      <c r="T598" s="200"/>
      <c r="U598" s="200"/>
      <c r="V598" s="200"/>
      <c r="W598" s="200"/>
      <c r="X598" s="200"/>
      <c r="Y598" s="200"/>
      <c r="Z598" s="200"/>
      <c r="AA598" s="200"/>
      <c r="AB598" s="200"/>
      <c r="AC598" s="200"/>
    </row>
    <row r="599" spans="20:29" ht="40" customHeight="1" x14ac:dyDescent="0.35">
      <c r="T599" s="200"/>
      <c r="U599" s="200"/>
      <c r="V599" s="200"/>
      <c r="W599" s="200"/>
      <c r="X599" s="200"/>
      <c r="Y599" s="200"/>
      <c r="Z599" s="200"/>
      <c r="AA599" s="200"/>
      <c r="AB599" s="200"/>
      <c r="AC599" s="200"/>
    </row>
    <row r="600" spans="20:29" ht="40" customHeight="1" x14ac:dyDescent="0.35">
      <c r="T600" s="200"/>
      <c r="U600" s="200"/>
      <c r="V600" s="200"/>
      <c r="W600" s="200"/>
      <c r="X600" s="200"/>
      <c r="Y600" s="200"/>
      <c r="Z600" s="200"/>
      <c r="AA600" s="200"/>
      <c r="AB600" s="200"/>
      <c r="AC600" s="200"/>
    </row>
    <row r="601" spans="20:29" ht="40" customHeight="1" x14ac:dyDescent="0.35">
      <c r="T601" s="200"/>
      <c r="U601" s="200"/>
      <c r="V601" s="200"/>
      <c r="W601" s="200"/>
      <c r="X601" s="200"/>
      <c r="Y601" s="200"/>
      <c r="Z601" s="200"/>
      <c r="AA601" s="200"/>
      <c r="AB601" s="200"/>
      <c r="AC601" s="200"/>
    </row>
    <row r="602" spans="20:29" ht="40" customHeight="1" x14ac:dyDescent="0.35">
      <c r="T602" s="200"/>
      <c r="U602" s="200"/>
      <c r="V602" s="200"/>
      <c r="W602" s="200"/>
      <c r="X602" s="200"/>
      <c r="Y602" s="200"/>
      <c r="Z602" s="200"/>
      <c r="AA602" s="200"/>
      <c r="AB602" s="200"/>
      <c r="AC602" s="200"/>
    </row>
    <row r="603" spans="20:29" ht="40" customHeight="1" x14ac:dyDescent="0.35">
      <c r="T603" s="200"/>
      <c r="U603" s="200"/>
      <c r="V603" s="200"/>
      <c r="W603" s="200"/>
      <c r="X603" s="200"/>
      <c r="Y603" s="200"/>
      <c r="Z603" s="200"/>
      <c r="AA603" s="200"/>
      <c r="AB603" s="200"/>
      <c r="AC603" s="200"/>
    </row>
    <row r="604" spans="20:29" ht="40" customHeight="1" x14ac:dyDescent="0.35">
      <c r="T604" s="200"/>
      <c r="U604" s="200"/>
      <c r="V604" s="200"/>
      <c r="W604" s="200"/>
      <c r="X604" s="200"/>
      <c r="Y604" s="200"/>
      <c r="Z604" s="200"/>
      <c r="AA604" s="200"/>
      <c r="AB604" s="200"/>
      <c r="AC604" s="200"/>
    </row>
    <row r="605" spans="20:29" ht="40" customHeight="1" x14ac:dyDescent="0.35">
      <c r="T605" s="200"/>
      <c r="U605" s="200"/>
      <c r="V605" s="200"/>
      <c r="W605" s="200"/>
      <c r="X605" s="200"/>
      <c r="Y605" s="200"/>
      <c r="Z605" s="200"/>
      <c r="AA605" s="200"/>
      <c r="AB605" s="200"/>
      <c r="AC605" s="200"/>
    </row>
    <row r="606" spans="20:29" ht="40" customHeight="1" x14ac:dyDescent="0.35">
      <c r="T606" s="200"/>
      <c r="U606" s="200"/>
      <c r="V606" s="200"/>
      <c r="W606" s="200"/>
      <c r="X606" s="200"/>
      <c r="Y606" s="200"/>
      <c r="Z606" s="200"/>
      <c r="AA606" s="200"/>
      <c r="AB606" s="200"/>
      <c r="AC606" s="200"/>
    </row>
    <row r="607" spans="20:29" ht="40" customHeight="1" x14ac:dyDescent="0.35">
      <c r="T607" s="200"/>
      <c r="U607" s="200"/>
      <c r="V607" s="200"/>
      <c r="W607" s="200"/>
      <c r="X607" s="200"/>
      <c r="Y607" s="200"/>
      <c r="Z607" s="200"/>
      <c r="AA607" s="200"/>
      <c r="AB607" s="200"/>
      <c r="AC607" s="200"/>
    </row>
    <row r="608" spans="20:29" ht="40" customHeight="1" x14ac:dyDescent="0.35">
      <c r="T608" s="200"/>
      <c r="U608" s="200"/>
      <c r="V608" s="200"/>
      <c r="W608" s="200"/>
      <c r="X608" s="200"/>
      <c r="Y608" s="200"/>
      <c r="Z608" s="200"/>
      <c r="AA608" s="200"/>
      <c r="AB608" s="200"/>
      <c r="AC608" s="200"/>
    </row>
    <row r="609" spans="20:29" ht="40" customHeight="1" x14ac:dyDescent="0.35">
      <c r="T609" s="200"/>
      <c r="U609" s="200"/>
      <c r="V609" s="200"/>
      <c r="W609" s="200"/>
      <c r="X609" s="200"/>
      <c r="Y609" s="200"/>
      <c r="Z609" s="200"/>
      <c r="AA609" s="200"/>
      <c r="AB609" s="200"/>
      <c r="AC609" s="200"/>
    </row>
    <row r="610" spans="20:29" ht="40" customHeight="1" x14ac:dyDescent="0.35">
      <c r="T610" s="200"/>
      <c r="U610" s="200"/>
      <c r="V610" s="200"/>
      <c r="W610" s="200"/>
      <c r="X610" s="200"/>
      <c r="Y610" s="200"/>
      <c r="Z610" s="200"/>
      <c r="AA610" s="200"/>
      <c r="AB610" s="200"/>
      <c r="AC610" s="200"/>
    </row>
    <row r="611" spans="20:29" ht="40" customHeight="1" x14ac:dyDescent="0.35">
      <c r="T611" s="200"/>
      <c r="U611" s="200"/>
      <c r="V611" s="200"/>
      <c r="W611" s="200"/>
      <c r="X611" s="200"/>
      <c r="Y611" s="200"/>
      <c r="Z611" s="200"/>
      <c r="AA611" s="200"/>
      <c r="AB611" s="200"/>
      <c r="AC611" s="200"/>
    </row>
    <row r="612" spans="20:29" ht="40" customHeight="1" x14ac:dyDescent="0.35">
      <c r="T612" s="200"/>
      <c r="U612" s="200"/>
      <c r="V612" s="200"/>
      <c r="W612" s="200"/>
      <c r="X612" s="200"/>
      <c r="Y612" s="200"/>
      <c r="Z612" s="200"/>
      <c r="AA612" s="200"/>
      <c r="AB612" s="200"/>
      <c r="AC612" s="200"/>
    </row>
    <row r="613" spans="20:29" ht="40" customHeight="1" x14ac:dyDescent="0.35">
      <c r="T613" s="200"/>
      <c r="U613" s="200"/>
      <c r="V613" s="200"/>
      <c r="W613" s="200"/>
      <c r="X613" s="200"/>
      <c r="Y613" s="200"/>
      <c r="Z613" s="200"/>
      <c r="AA613" s="200"/>
      <c r="AB613" s="200"/>
      <c r="AC613" s="200"/>
    </row>
    <row r="614" spans="20:29" ht="40" customHeight="1" x14ac:dyDescent="0.35">
      <c r="T614" s="200"/>
      <c r="U614" s="200"/>
      <c r="V614" s="200"/>
      <c r="W614" s="200"/>
      <c r="X614" s="200"/>
      <c r="Y614" s="200"/>
      <c r="Z614" s="200"/>
      <c r="AA614" s="200"/>
      <c r="AB614" s="200"/>
      <c r="AC614" s="200"/>
    </row>
    <row r="615" spans="20:29" ht="40" customHeight="1" x14ac:dyDescent="0.35">
      <c r="T615" s="200"/>
      <c r="U615" s="200"/>
      <c r="V615" s="200"/>
      <c r="W615" s="200"/>
      <c r="X615" s="200"/>
      <c r="Y615" s="200"/>
      <c r="Z615" s="200"/>
      <c r="AA615" s="200"/>
      <c r="AB615" s="200"/>
      <c r="AC615" s="200"/>
    </row>
    <row r="616" spans="20:29" ht="40" customHeight="1" x14ac:dyDescent="0.35">
      <c r="T616" s="200"/>
      <c r="U616" s="200"/>
      <c r="V616" s="200"/>
      <c r="W616" s="200"/>
      <c r="X616" s="200"/>
      <c r="Y616" s="200"/>
      <c r="Z616" s="200"/>
      <c r="AA616" s="200"/>
      <c r="AB616" s="200"/>
      <c r="AC616" s="200"/>
    </row>
    <row r="617" spans="20:29" ht="40" customHeight="1" x14ac:dyDescent="0.35">
      <c r="T617" s="200"/>
      <c r="U617" s="200"/>
      <c r="V617" s="200"/>
      <c r="W617" s="200"/>
      <c r="X617" s="200"/>
      <c r="Y617" s="200"/>
      <c r="Z617" s="200"/>
      <c r="AA617" s="200"/>
      <c r="AB617" s="200"/>
      <c r="AC617" s="200"/>
    </row>
    <row r="618" spans="20:29" ht="40" customHeight="1" x14ac:dyDescent="0.35">
      <c r="T618" s="200"/>
      <c r="U618" s="200"/>
      <c r="V618" s="200"/>
      <c r="W618" s="200"/>
      <c r="X618" s="200"/>
      <c r="Y618" s="200"/>
      <c r="Z618" s="200"/>
      <c r="AA618" s="200"/>
      <c r="AB618" s="200"/>
      <c r="AC618" s="200"/>
    </row>
    <row r="619" spans="20:29" ht="40" customHeight="1" x14ac:dyDescent="0.35">
      <c r="T619" s="200"/>
      <c r="U619" s="200"/>
      <c r="V619" s="200"/>
      <c r="W619" s="200"/>
      <c r="X619" s="200"/>
      <c r="Y619" s="200"/>
      <c r="Z619" s="200"/>
      <c r="AA619" s="200"/>
      <c r="AB619" s="200"/>
      <c r="AC619" s="200"/>
    </row>
    <row r="620" spans="20:29" ht="40" customHeight="1" x14ac:dyDescent="0.35">
      <c r="T620" s="200"/>
      <c r="U620" s="200"/>
      <c r="V620" s="200"/>
      <c r="W620" s="200"/>
      <c r="X620" s="200"/>
      <c r="Y620" s="200"/>
      <c r="Z620" s="200"/>
      <c r="AA620" s="200"/>
      <c r="AB620" s="200"/>
      <c r="AC620" s="200"/>
    </row>
    <row r="621" spans="20:29" ht="40" customHeight="1" x14ac:dyDescent="0.35">
      <c r="T621" s="200"/>
      <c r="U621" s="200"/>
      <c r="V621" s="200"/>
      <c r="W621" s="200"/>
      <c r="X621" s="200"/>
      <c r="Y621" s="200"/>
      <c r="Z621" s="200"/>
      <c r="AA621" s="200"/>
      <c r="AB621" s="200"/>
      <c r="AC621" s="200"/>
    </row>
    <row r="622" spans="20:29" ht="40" customHeight="1" x14ac:dyDescent="0.35">
      <c r="T622" s="200"/>
      <c r="U622" s="200"/>
      <c r="V622" s="200"/>
      <c r="W622" s="200"/>
      <c r="X622" s="200"/>
      <c r="Y622" s="200"/>
      <c r="Z622" s="200"/>
      <c r="AA622" s="200"/>
      <c r="AB622" s="200"/>
      <c r="AC622" s="200"/>
    </row>
    <row r="623" spans="20:29" ht="40" customHeight="1" x14ac:dyDescent="0.35">
      <c r="T623" s="200"/>
      <c r="U623" s="200"/>
      <c r="V623" s="200"/>
      <c r="W623" s="200"/>
      <c r="X623" s="200"/>
      <c r="Y623" s="200"/>
      <c r="Z623" s="200"/>
      <c r="AA623" s="200"/>
      <c r="AB623" s="200"/>
      <c r="AC623" s="200"/>
    </row>
    <row r="624" spans="20:29" ht="40" customHeight="1" x14ac:dyDescent="0.35">
      <c r="T624" s="200"/>
      <c r="U624" s="200"/>
      <c r="V624" s="200"/>
      <c r="W624" s="200"/>
      <c r="X624" s="200"/>
      <c r="Y624" s="200"/>
      <c r="Z624" s="200"/>
      <c r="AA624" s="200"/>
      <c r="AB624" s="200"/>
      <c r="AC624" s="200"/>
    </row>
    <row r="625" spans="20:29" ht="40" customHeight="1" x14ac:dyDescent="0.35">
      <c r="T625" s="200"/>
      <c r="U625" s="200"/>
      <c r="V625" s="200"/>
      <c r="W625" s="200"/>
      <c r="X625" s="200"/>
      <c r="Y625" s="200"/>
      <c r="Z625" s="200"/>
      <c r="AA625" s="200"/>
      <c r="AB625" s="200"/>
      <c r="AC625" s="200"/>
    </row>
    <row r="626" spans="20:29" ht="40" customHeight="1" x14ac:dyDescent="0.35">
      <c r="T626" s="200"/>
      <c r="U626" s="200"/>
      <c r="V626" s="200"/>
      <c r="W626" s="200"/>
      <c r="X626" s="200"/>
      <c r="Y626" s="200"/>
      <c r="Z626" s="200"/>
      <c r="AA626" s="200"/>
      <c r="AB626" s="200"/>
      <c r="AC626" s="200"/>
    </row>
    <row r="627" spans="20:29" ht="40" customHeight="1" x14ac:dyDescent="0.35">
      <c r="T627" s="200"/>
      <c r="U627" s="200"/>
      <c r="V627" s="200"/>
      <c r="W627" s="200"/>
      <c r="X627" s="200"/>
      <c r="Y627" s="200"/>
      <c r="Z627" s="200"/>
      <c r="AA627" s="200"/>
      <c r="AB627" s="200"/>
      <c r="AC627" s="200"/>
    </row>
    <row r="628" spans="20:29" ht="40" customHeight="1" x14ac:dyDescent="0.35">
      <c r="T628" s="200"/>
      <c r="U628" s="200"/>
      <c r="V628" s="200"/>
      <c r="W628" s="200"/>
      <c r="X628" s="200"/>
      <c r="Y628" s="200"/>
      <c r="Z628" s="200"/>
      <c r="AA628" s="200"/>
      <c r="AB628" s="200"/>
      <c r="AC628" s="200"/>
    </row>
    <row r="629" spans="20:29" ht="40" customHeight="1" x14ac:dyDescent="0.35">
      <c r="T629" s="200"/>
      <c r="U629" s="200"/>
      <c r="V629" s="200"/>
      <c r="W629" s="200"/>
      <c r="X629" s="200"/>
      <c r="Y629" s="200"/>
      <c r="Z629" s="200"/>
      <c r="AA629" s="200"/>
      <c r="AB629" s="200"/>
      <c r="AC629" s="200"/>
    </row>
    <row r="630" spans="20:29" ht="40" customHeight="1" x14ac:dyDescent="0.35">
      <c r="T630" s="200"/>
      <c r="U630" s="200"/>
      <c r="V630" s="200"/>
      <c r="W630" s="200"/>
      <c r="X630" s="200"/>
      <c r="Y630" s="200"/>
      <c r="Z630" s="200"/>
      <c r="AA630" s="200"/>
      <c r="AB630" s="200"/>
      <c r="AC630" s="200"/>
    </row>
    <row r="631" spans="20:29" ht="40" customHeight="1" x14ac:dyDescent="0.35">
      <c r="T631" s="200"/>
      <c r="U631" s="200"/>
      <c r="V631" s="200"/>
      <c r="W631" s="200"/>
      <c r="X631" s="200"/>
      <c r="Y631" s="200"/>
      <c r="Z631" s="200"/>
      <c r="AA631" s="200"/>
      <c r="AB631" s="200"/>
      <c r="AC631" s="200"/>
    </row>
    <row r="632" spans="20:29" ht="40" customHeight="1" x14ac:dyDescent="0.35">
      <c r="T632" s="200"/>
      <c r="U632" s="200"/>
      <c r="V632" s="200"/>
      <c r="W632" s="200"/>
      <c r="X632" s="200"/>
      <c r="Y632" s="200"/>
      <c r="Z632" s="200"/>
      <c r="AA632" s="200"/>
      <c r="AB632" s="200"/>
      <c r="AC632" s="200"/>
    </row>
    <row r="633" spans="20:29" ht="40" customHeight="1" x14ac:dyDescent="0.35">
      <c r="T633" s="200"/>
      <c r="U633" s="200"/>
      <c r="V633" s="200"/>
      <c r="W633" s="200"/>
      <c r="X633" s="200"/>
      <c r="Y633" s="200"/>
      <c r="Z633" s="200"/>
      <c r="AA633" s="200"/>
      <c r="AB633" s="200"/>
      <c r="AC633" s="200"/>
    </row>
    <row r="634" spans="20:29" ht="40" customHeight="1" x14ac:dyDescent="0.35">
      <c r="T634" s="200"/>
      <c r="U634" s="200"/>
      <c r="V634" s="200"/>
      <c r="W634" s="200"/>
      <c r="X634" s="200"/>
      <c r="Y634" s="200"/>
      <c r="Z634" s="200"/>
      <c r="AA634" s="200"/>
      <c r="AB634" s="200"/>
      <c r="AC634" s="200"/>
    </row>
    <row r="635" spans="20:29" ht="40" customHeight="1" x14ac:dyDescent="0.35">
      <c r="T635" s="200"/>
      <c r="U635" s="200"/>
      <c r="V635" s="200"/>
      <c r="W635" s="200"/>
      <c r="X635" s="200"/>
      <c r="Y635" s="200"/>
      <c r="Z635" s="200"/>
      <c r="AA635" s="200"/>
      <c r="AB635" s="200"/>
      <c r="AC635" s="200"/>
    </row>
    <row r="636" spans="20:29" ht="40" customHeight="1" x14ac:dyDescent="0.35">
      <c r="T636" s="200"/>
      <c r="U636" s="200"/>
      <c r="V636" s="200"/>
      <c r="W636" s="200"/>
      <c r="X636" s="200"/>
      <c r="Y636" s="200"/>
      <c r="Z636" s="200"/>
      <c r="AA636" s="200"/>
      <c r="AB636" s="200"/>
      <c r="AC636" s="200"/>
    </row>
    <row r="637" spans="20:29" ht="40" customHeight="1" x14ac:dyDescent="0.35">
      <c r="T637" s="200"/>
      <c r="U637" s="200"/>
      <c r="V637" s="200"/>
      <c r="W637" s="200"/>
      <c r="X637" s="200"/>
      <c r="Y637" s="200"/>
      <c r="Z637" s="200"/>
      <c r="AA637" s="200"/>
      <c r="AB637" s="200"/>
      <c r="AC637" s="200"/>
    </row>
    <row r="638" spans="20:29" ht="40" customHeight="1" x14ac:dyDescent="0.35">
      <c r="T638" s="200"/>
      <c r="U638" s="200"/>
      <c r="V638" s="200"/>
      <c r="W638" s="200"/>
      <c r="X638" s="200"/>
      <c r="Y638" s="200"/>
      <c r="Z638" s="200"/>
      <c r="AA638" s="200"/>
      <c r="AB638" s="200"/>
      <c r="AC638" s="200"/>
    </row>
    <row r="639" spans="20:29" ht="40" customHeight="1" x14ac:dyDescent="0.35">
      <c r="T639" s="200"/>
      <c r="U639" s="200"/>
      <c r="V639" s="200"/>
      <c r="W639" s="200"/>
      <c r="X639" s="200"/>
      <c r="Y639" s="200"/>
      <c r="Z639" s="200"/>
      <c r="AA639" s="200"/>
      <c r="AB639" s="200"/>
      <c r="AC639" s="200"/>
    </row>
    <row r="640" spans="20:29" ht="40" customHeight="1" x14ac:dyDescent="0.35">
      <c r="T640" s="200"/>
      <c r="U640" s="200"/>
      <c r="V640" s="200"/>
      <c r="W640" s="200"/>
      <c r="X640" s="200"/>
      <c r="Y640" s="200"/>
      <c r="Z640" s="200"/>
      <c r="AA640" s="200"/>
      <c r="AB640" s="200"/>
      <c r="AC640" s="200"/>
    </row>
    <row r="641" spans="20:29" ht="40" customHeight="1" x14ac:dyDescent="0.35">
      <c r="T641" s="200"/>
      <c r="U641" s="200"/>
      <c r="V641" s="200"/>
      <c r="W641" s="200"/>
      <c r="X641" s="200"/>
      <c r="Y641" s="200"/>
      <c r="Z641" s="200"/>
      <c r="AA641" s="200"/>
      <c r="AB641" s="200"/>
      <c r="AC641" s="200"/>
    </row>
    <row r="642" spans="20:29" ht="40" customHeight="1" x14ac:dyDescent="0.35">
      <c r="T642" s="200"/>
      <c r="U642" s="200"/>
      <c r="V642" s="200"/>
      <c r="W642" s="200"/>
      <c r="X642" s="200"/>
      <c r="Y642" s="200"/>
      <c r="Z642" s="200"/>
      <c r="AA642" s="200"/>
      <c r="AB642" s="200"/>
      <c r="AC642" s="200"/>
    </row>
    <row r="643" spans="20:29" ht="40" customHeight="1" x14ac:dyDescent="0.35">
      <c r="T643" s="200"/>
      <c r="U643" s="200"/>
      <c r="V643" s="200"/>
      <c r="W643" s="200"/>
      <c r="X643" s="200"/>
      <c r="Y643" s="200"/>
      <c r="Z643" s="200"/>
      <c r="AA643" s="200"/>
      <c r="AB643" s="200"/>
      <c r="AC643" s="200"/>
    </row>
    <row r="644" spans="20:29" ht="40" customHeight="1" x14ac:dyDescent="0.35">
      <c r="T644" s="200"/>
      <c r="U644" s="200"/>
      <c r="V644" s="200"/>
      <c r="W644" s="200"/>
      <c r="X644" s="200"/>
      <c r="Y644" s="200"/>
      <c r="Z644" s="200"/>
      <c r="AA644" s="200"/>
      <c r="AB644" s="200"/>
      <c r="AC644" s="200"/>
    </row>
    <row r="645" spans="20:29" ht="40" customHeight="1" x14ac:dyDescent="0.35">
      <c r="T645" s="200"/>
      <c r="U645" s="200"/>
      <c r="V645" s="200"/>
      <c r="W645" s="200"/>
      <c r="X645" s="200"/>
      <c r="Y645" s="200"/>
      <c r="Z645" s="200"/>
      <c r="AA645" s="200"/>
      <c r="AB645" s="200"/>
      <c r="AC645" s="200"/>
    </row>
    <row r="646" spans="20:29" ht="40" customHeight="1" x14ac:dyDescent="0.35">
      <c r="T646" s="200"/>
      <c r="U646" s="200"/>
      <c r="V646" s="200"/>
      <c r="W646" s="200"/>
      <c r="X646" s="200"/>
      <c r="Y646" s="200"/>
      <c r="Z646" s="200"/>
      <c r="AA646" s="200"/>
      <c r="AB646" s="200"/>
      <c r="AC646" s="200"/>
    </row>
    <row r="647" spans="20:29" ht="40" customHeight="1" x14ac:dyDescent="0.35">
      <c r="T647" s="200"/>
      <c r="U647" s="200"/>
      <c r="V647" s="200"/>
      <c r="W647" s="200"/>
      <c r="X647" s="200"/>
      <c r="Y647" s="200"/>
      <c r="Z647" s="200"/>
      <c r="AA647" s="200"/>
      <c r="AB647" s="200"/>
      <c r="AC647" s="200"/>
    </row>
    <row r="648" spans="20:29" ht="40" customHeight="1" x14ac:dyDescent="0.35">
      <c r="T648" s="200"/>
      <c r="U648" s="200"/>
      <c r="V648" s="200"/>
      <c r="W648" s="200"/>
      <c r="X648" s="200"/>
      <c r="Y648" s="200"/>
      <c r="Z648" s="200"/>
      <c r="AA648" s="200"/>
      <c r="AB648" s="200"/>
      <c r="AC648" s="200"/>
    </row>
    <row r="649" spans="20:29" ht="40" customHeight="1" x14ac:dyDescent="0.35">
      <c r="T649" s="200"/>
      <c r="U649" s="200"/>
      <c r="V649" s="200"/>
      <c r="W649" s="200"/>
      <c r="X649" s="200"/>
      <c r="Y649" s="200"/>
      <c r="Z649" s="200"/>
      <c r="AA649" s="200"/>
      <c r="AB649" s="200"/>
      <c r="AC649" s="200"/>
    </row>
  </sheetData>
  <mergeCells count="22">
    <mergeCell ref="AA1:AA2"/>
    <mergeCell ref="U1:U2"/>
    <mergeCell ref="T1:T2"/>
    <mergeCell ref="K1:S1"/>
    <mergeCell ref="A1:B1"/>
    <mergeCell ref="C1:I1"/>
    <mergeCell ref="AK1:AK2"/>
    <mergeCell ref="A2:S2"/>
    <mergeCell ref="AH1:AH2"/>
    <mergeCell ref="AI1:AI2"/>
    <mergeCell ref="AJ1:AJ2"/>
    <mergeCell ref="AB1:AB2"/>
    <mergeCell ref="AC1:AC2"/>
    <mergeCell ref="AD1:AD2"/>
    <mergeCell ref="AE1:AE2"/>
    <mergeCell ref="AF1:AF2"/>
    <mergeCell ref="AG1:AG2"/>
    <mergeCell ref="V1:V2"/>
    <mergeCell ref="W1:W2"/>
    <mergeCell ref="X1:X2"/>
    <mergeCell ref="Y1:Y2"/>
    <mergeCell ref="Z1:Z2"/>
  </mergeCells>
  <conditionalFormatting sqref="AD4:AE37 AD38:AK38 AD39:AE58">
    <cfRule type="cellIs" dxfId="47" priority="1" stopIfTrue="1" operator="greaterThan">
      <formula>0</formula>
    </cfRule>
    <cfRule type="cellIs" dxfId="46" priority="2" stopIfTrue="1" operator="greaterThan">
      <formula>0</formula>
    </cfRule>
    <cfRule type="cellIs" dxfId="45" priority="3" stopIfTrue="1" operator="greaterThan">
      <formula>0</formula>
    </cfRule>
  </conditionalFormatting>
  <hyperlinks>
    <hyperlink ref="D478" r:id="rId1" display="https://www.havan.com.br/mangueira-para-gas-de-cozinha-glp-1-20m-durin-05207.html" xr:uid="{E21631F3-7A9A-4D4A-B4F8-9E659019B317}"/>
  </hyperlink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81007-B77E-4C53-BFE2-0F0689BE3246}">
  <sheetPr>
    <tabColor rgb="FF92D050"/>
  </sheetPr>
  <dimension ref="A1:AK649"/>
  <sheetViews>
    <sheetView topLeftCell="C31" zoomScale="60" zoomScaleNormal="60" workbookViewId="0">
      <selection activeCell="N43" sqref="N43"/>
    </sheetView>
  </sheetViews>
  <sheetFormatPr defaultColWidth="9.7265625" defaultRowHeight="26" x14ac:dyDescent="0.35"/>
  <cols>
    <col min="1" max="1" width="10.7265625" style="1" customWidth="1"/>
    <col min="2" max="2" width="32.54296875" style="19" customWidth="1"/>
    <col min="3" max="3" width="44" style="23" customWidth="1"/>
    <col min="4" max="4" width="16" style="24" customWidth="1"/>
    <col min="5" max="5" width="19.453125" style="24" customWidth="1"/>
    <col min="6" max="6" width="14.81640625" style="1" customWidth="1"/>
    <col min="7" max="7" width="10" style="1" customWidth="1"/>
    <col min="8" max="8" width="16.7265625" style="1" customWidth="1"/>
    <col min="9" max="9" width="16.1796875" style="17" bestFit="1" customWidth="1"/>
    <col min="10" max="13" width="13.81640625" style="4" customWidth="1"/>
    <col min="14" max="14" width="18.54296875" style="4" customWidth="1"/>
    <col min="15" max="17" width="13.81640625" style="4" customWidth="1"/>
    <col min="18" max="18" width="13.26953125" style="16" customWidth="1"/>
    <col min="19" max="19" width="12.54296875" style="5" customWidth="1"/>
    <col min="20" max="31" width="21.1796875" style="6" customWidth="1"/>
    <col min="32" max="35" width="21.1796875" style="2" customWidth="1"/>
    <col min="36" max="37" width="13.7265625" style="2" customWidth="1"/>
    <col min="38" max="16384" width="9.7265625" style="2"/>
  </cols>
  <sheetData>
    <row r="1" spans="1:37" ht="40" customHeight="1" x14ac:dyDescent="0.35">
      <c r="A1" s="322" t="s">
        <v>109</v>
      </c>
      <c r="B1" s="323"/>
      <c r="C1" s="322" t="s">
        <v>186</v>
      </c>
      <c r="D1" s="322"/>
      <c r="E1" s="322"/>
      <c r="F1" s="322"/>
      <c r="G1" s="322"/>
      <c r="H1" s="322"/>
      <c r="I1" s="322"/>
      <c r="J1" s="82"/>
      <c r="K1" s="322" t="s">
        <v>110</v>
      </c>
      <c r="L1" s="323"/>
      <c r="M1" s="323"/>
      <c r="N1" s="323"/>
      <c r="O1" s="323"/>
      <c r="P1" s="323"/>
      <c r="Q1" s="323"/>
      <c r="R1" s="323"/>
      <c r="S1" s="322"/>
      <c r="T1" s="333" t="s">
        <v>437</v>
      </c>
      <c r="U1" s="333" t="s">
        <v>438</v>
      </c>
      <c r="V1" s="333" t="s">
        <v>439</v>
      </c>
      <c r="W1" s="333" t="s">
        <v>440</v>
      </c>
      <c r="X1" s="333" t="s">
        <v>441</v>
      </c>
      <c r="Y1" s="333" t="s">
        <v>442</v>
      </c>
      <c r="Z1" s="333" t="s">
        <v>443</v>
      </c>
      <c r="AA1" s="333" t="s">
        <v>444</v>
      </c>
      <c r="AB1" s="333" t="s">
        <v>445</v>
      </c>
      <c r="AC1" s="333" t="s">
        <v>446</v>
      </c>
      <c r="AD1" s="333" t="s">
        <v>447</v>
      </c>
      <c r="AE1" s="333" t="s">
        <v>448</v>
      </c>
      <c r="AF1" s="333" t="s">
        <v>449</v>
      </c>
      <c r="AG1" s="333" t="s">
        <v>450</v>
      </c>
      <c r="AH1" s="333" t="s">
        <v>451</v>
      </c>
      <c r="AI1" s="333" t="s">
        <v>452</v>
      </c>
      <c r="AJ1" s="327" t="s">
        <v>22</v>
      </c>
      <c r="AK1" s="327" t="s">
        <v>22</v>
      </c>
    </row>
    <row r="2" spans="1:37" ht="40" customHeight="1" x14ac:dyDescent="0.35">
      <c r="A2" s="322" t="s">
        <v>277</v>
      </c>
      <c r="B2" s="323"/>
      <c r="C2" s="322"/>
      <c r="D2" s="322"/>
      <c r="E2" s="322"/>
      <c r="F2" s="322"/>
      <c r="G2" s="322"/>
      <c r="H2" s="322"/>
      <c r="I2" s="322"/>
      <c r="J2" s="322"/>
      <c r="K2" s="322"/>
      <c r="L2" s="323"/>
      <c r="M2" s="323"/>
      <c r="N2" s="323"/>
      <c r="O2" s="323"/>
      <c r="P2" s="323"/>
      <c r="Q2" s="323"/>
      <c r="R2" s="323"/>
      <c r="S2" s="323"/>
      <c r="T2" s="333"/>
      <c r="U2" s="333"/>
      <c r="V2" s="333"/>
      <c r="W2" s="333"/>
      <c r="X2" s="333"/>
      <c r="Y2" s="333"/>
      <c r="Z2" s="333"/>
      <c r="AA2" s="333"/>
      <c r="AB2" s="333"/>
      <c r="AC2" s="333"/>
      <c r="AD2" s="333"/>
      <c r="AE2" s="333"/>
      <c r="AF2" s="333"/>
      <c r="AG2" s="333"/>
      <c r="AH2" s="333"/>
      <c r="AI2" s="333"/>
      <c r="AJ2" s="327"/>
      <c r="AK2" s="327"/>
    </row>
    <row r="3" spans="1:37" s="3" customFormat="1" ht="57.25" customHeight="1" x14ac:dyDescent="0.25">
      <c r="A3" s="20" t="s">
        <v>10</v>
      </c>
      <c r="B3" s="21" t="s">
        <v>6</v>
      </c>
      <c r="C3" s="20" t="s">
        <v>21</v>
      </c>
      <c r="D3" s="20" t="s">
        <v>13</v>
      </c>
      <c r="E3" s="21" t="s">
        <v>14</v>
      </c>
      <c r="F3" s="21" t="s">
        <v>15</v>
      </c>
      <c r="G3" s="21" t="s">
        <v>16</v>
      </c>
      <c r="H3" s="21" t="s">
        <v>7</v>
      </c>
      <c r="I3" s="22" t="s">
        <v>11</v>
      </c>
      <c r="J3" s="21" t="s">
        <v>12</v>
      </c>
      <c r="K3" s="39" t="s">
        <v>104</v>
      </c>
      <c r="L3" s="39" t="s">
        <v>105</v>
      </c>
      <c r="M3" s="39" t="s">
        <v>100</v>
      </c>
      <c r="N3" s="39" t="s">
        <v>28</v>
      </c>
      <c r="O3" s="39" t="s">
        <v>101</v>
      </c>
      <c r="P3" s="39" t="s">
        <v>102</v>
      </c>
      <c r="Q3" s="39" t="s">
        <v>103</v>
      </c>
      <c r="R3" s="25" t="s">
        <v>0</v>
      </c>
      <c r="S3" s="26" t="s">
        <v>2</v>
      </c>
      <c r="T3" s="229">
        <v>45705</v>
      </c>
      <c r="U3" s="229">
        <v>45705</v>
      </c>
      <c r="V3" s="229">
        <v>45705</v>
      </c>
      <c r="W3" s="229">
        <v>45705</v>
      </c>
      <c r="X3" s="229">
        <v>45705</v>
      </c>
      <c r="Y3" s="229">
        <v>45762</v>
      </c>
      <c r="Z3" s="229">
        <v>45762</v>
      </c>
      <c r="AA3" s="229">
        <v>45762</v>
      </c>
      <c r="AB3" s="229">
        <v>45762</v>
      </c>
      <c r="AC3" s="229">
        <v>45762</v>
      </c>
      <c r="AD3" s="229">
        <v>45762</v>
      </c>
      <c r="AE3" s="229">
        <v>45796</v>
      </c>
      <c r="AF3" s="229">
        <v>45846</v>
      </c>
      <c r="AG3" s="229">
        <v>45867</v>
      </c>
      <c r="AH3" s="229">
        <v>45867</v>
      </c>
      <c r="AI3" s="229">
        <v>45867</v>
      </c>
      <c r="AJ3" s="27" t="s">
        <v>1</v>
      </c>
      <c r="AK3" s="27" t="s">
        <v>1</v>
      </c>
    </row>
    <row r="4" spans="1:37" ht="40" customHeight="1" x14ac:dyDescent="0.35">
      <c r="A4" s="88">
        <v>1</v>
      </c>
      <c r="B4" s="89" t="s">
        <v>111</v>
      </c>
      <c r="C4" s="166" t="s">
        <v>237</v>
      </c>
      <c r="D4" s="96" t="s">
        <v>123</v>
      </c>
      <c r="E4" s="100">
        <v>1703</v>
      </c>
      <c r="F4" s="104">
        <v>504220643</v>
      </c>
      <c r="G4" s="35" t="s">
        <v>172</v>
      </c>
      <c r="H4" s="35" t="s">
        <v>181</v>
      </c>
      <c r="I4" s="107">
        <v>7.5</v>
      </c>
      <c r="J4" s="8">
        <v>3040</v>
      </c>
      <c r="K4" s="45">
        <f>IF(SUM(T4:AK4)&gt;J4+M4,J4+M4,SUM(T4:AK4))</f>
        <v>848</v>
      </c>
      <c r="L4" s="45">
        <f>(SUM(T4:AK4))</f>
        <v>848</v>
      </c>
      <c r="M4" s="55"/>
      <c r="N4" s="54">
        <f>ROUND(IF(J4*0.25-0.5&lt;0,0,J4*0.25-0.5),0)-Q4-O4</f>
        <v>760</v>
      </c>
      <c r="O4" s="55"/>
      <c r="P4" s="55"/>
      <c r="Q4" s="55"/>
      <c r="R4" s="13">
        <f>J4+M4+O4+P4-L4</f>
        <v>2192</v>
      </c>
      <c r="S4" s="14" t="str">
        <f>IF(R4&lt;0,"ATENÇÃO","OK")</f>
        <v>OK</v>
      </c>
      <c r="T4" s="116"/>
      <c r="U4" s="116"/>
      <c r="V4" s="116"/>
      <c r="W4" s="117"/>
      <c r="X4" s="117"/>
      <c r="Y4" s="230">
        <v>80</v>
      </c>
      <c r="Z4" s="231"/>
      <c r="AA4" s="116"/>
      <c r="AB4" s="116"/>
      <c r="AC4" s="116"/>
      <c r="AD4" s="116"/>
      <c r="AE4" s="116">
        <v>768</v>
      </c>
      <c r="AF4" s="117"/>
      <c r="AG4" s="117"/>
      <c r="AH4" s="117"/>
      <c r="AI4" s="117"/>
      <c r="AJ4" s="227"/>
      <c r="AK4" s="227"/>
    </row>
    <row r="5" spans="1:37" ht="40" customHeight="1" x14ac:dyDescent="0.35">
      <c r="A5" s="90">
        <v>2</v>
      </c>
      <c r="B5" s="91" t="s">
        <v>112</v>
      </c>
      <c r="C5" s="167" t="s">
        <v>238</v>
      </c>
      <c r="D5" s="97" t="s">
        <v>124</v>
      </c>
      <c r="E5" s="101">
        <v>1703</v>
      </c>
      <c r="F5" s="105" t="s">
        <v>139</v>
      </c>
      <c r="G5" s="106" t="s">
        <v>173</v>
      </c>
      <c r="H5" s="106" t="s">
        <v>181</v>
      </c>
      <c r="I5" s="108">
        <v>16.600000000000001</v>
      </c>
      <c r="J5" s="8">
        <v>4300</v>
      </c>
      <c r="K5" s="45">
        <f t="shared" ref="K5:K37" si="0">IF(SUM(T5:AK5)&gt;J5+M5,J5+M5,SUM(T5:AK5))</f>
        <v>2460</v>
      </c>
      <c r="L5" s="45">
        <f t="shared" ref="L5:L37" si="1">(SUM(T5:AK5))</f>
        <v>2460</v>
      </c>
      <c r="M5" s="55"/>
      <c r="N5" s="54">
        <f t="shared" ref="N5:N37" si="2">ROUND(IF(J5*0.25-0.5&lt;0,0,J5*0.25-0.5),0)-Q5-O5</f>
        <v>1075</v>
      </c>
      <c r="O5" s="55"/>
      <c r="P5" s="55"/>
      <c r="Q5" s="55"/>
      <c r="R5" s="13">
        <f t="shared" ref="R5:R37" si="3">J5+M5+O5+P5-L5</f>
        <v>1840</v>
      </c>
      <c r="S5" s="14" t="str">
        <f>IF(R5&lt;0,"ATENÇÃO","OK")</f>
        <v>OK</v>
      </c>
      <c r="T5" s="116"/>
      <c r="U5" s="116"/>
      <c r="V5" s="116">
        <v>600</v>
      </c>
      <c r="W5" s="117"/>
      <c r="X5" s="117"/>
      <c r="Y5" s="231"/>
      <c r="Z5" s="231">
        <v>900</v>
      </c>
      <c r="AA5" s="116"/>
      <c r="AB5" s="116"/>
      <c r="AC5" s="116"/>
      <c r="AD5" s="116"/>
      <c r="AE5" s="116"/>
      <c r="AF5" s="230">
        <v>960</v>
      </c>
      <c r="AG5" s="117"/>
      <c r="AH5" s="117"/>
      <c r="AI5" s="117"/>
      <c r="AJ5" s="227"/>
      <c r="AK5" s="227"/>
    </row>
    <row r="6" spans="1:37" ht="40" customHeight="1" x14ac:dyDescent="0.35">
      <c r="A6" s="92">
        <v>3</v>
      </c>
      <c r="B6" s="93" t="s">
        <v>113</v>
      </c>
      <c r="C6" s="166" t="s">
        <v>239</v>
      </c>
      <c r="D6" s="96" t="s">
        <v>124</v>
      </c>
      <c r="E6" s="102">
        <v>1703</v>
      </c>
      <c r="F6" s="104" t="s">
        <v>140</v>
      </c>
      <c r="G6" s="35" t="s">
        <v>172</v>
      </c>
      <c r="H6" s="35" t="s">
        <v>181</v>
      </c>
      <c r="I6" s="107">
        <v>5.9</v>
      </c>
      <c r="J6" s="8">
        <v>1728</v>
      </c>
      <c r="K6" s="45">
        <f t="shared" si="0"/>
        <v>480</v>
      </c>
      <c r="L6" s="45">
        <f t="shared" si="1"/>
        <v>480</v>
      </c>
      <c r="M6" s="55"/>
      <c r="N6" s="54">
        <f t="shared" si="2"/>
        <v>432</v>
      </c>
      <c r="O6" s="55"/>
      <c r="P6" s="55"/>
      <c r="Q6" s="55"/>
      <c r="R6" s="13">
        <f t="shared" si="3"/>
        <v>1248</v>
      </c>
      <c r="S6" s="14" t="str">
        <f t="shared" ref="S6:S38" si="4">IF(R6&lt;0,"ATENÇÃO","OK")</f>
        <v>OK</v>
      </c>
      <c r="T6" s="116"/>
      <c r="U6" s="116"/>
      <c r="V6" s="116">
        <v>160</v>
      </c>
      <c r="W6" s="117"/>
      <c r="X6" s="117"/>
      <c r="Y6" s="231"/>
      <c r="Z6" s="231">
        <v>320</v>
      </c>
      <c r="AA6" s="116"/>
      <c r="AB6" s="116"/>
      <c r="AC6" s="116"/>
      <c r="AD6" s="116"/>
      <c r="AE6" s="116"/>
      <c r="AF6" s="117"/>
      <c r="AG6" s="117"/>
      <c r="AH6" s="117"/>
      <c r="AI6" s="117"/>
      <c r="AJ6" s="227"/>
      <c r="AK6" s="227"/>
    </row>
    <row r="7" spans="1:37" ht="40" customHeight="1" x14ac:dyDescent="0.35">
      <c r="A7" s="90">
        <v>4</v>
      </c>
      <c r="B7" s="91" t="s">
        <v>114</v>
      </c>
      <c r="C7" s="167" t="s">
        <v>240</v>
      </c>
      <c r="D7" s="97" t="s">
        <v>125</v>
      </c>
      <c r="E7" s="101">
        <v>1701</v>
      </c>
      <c r="F7" s="105" t="s">
        <v>141</v>
      </c>
      <c r="G7" s="106" t="s">
        <v>173</v>
      </c>
      <c r="H7" s="106" t="s">
        <v>181</v>
      </c>
      <c r="I7" s="108">
        <v>7.7</v>
      </c>
      <c r="J7" s="8"/>
      <c r="K7" s="45">
        <f t="shared" si="0"/>
        <v>0</v>
      </c>
      <c r="L7" s="45">
        <f t="shared" si="1"/>
        <v>0</v>
      </c>
      <c r="M7" s="55"/>
      <c r="N7" s="54">
        <f t="shared" si="2"/>
        <v>0</v>
      </c>
      <c r="O7" s="55"/>
      <c r="P7" s="55"/>
      <c r="Q7" s="55"/>
      <c r="R7" s="13">
        <f t="shared" si="3"/>
        <v>0</v>
      </c>
      <c r="S7" s="14" t="str">
        <f t="shared" si="4"/>
        <v>OK</v>
      </c>
      <c r="T7" s="116"/>
      <c r="U7" s="116"/>
      <c r="V7" s="116"/>
      <c r="W7" s="117"/>
      <c r="X7" s="117"/>
      <c r="Y7" s="231"/>
      <c r="Z7" s="231"/>
      <c r="AA7" s="116"/>
      <c r="AB7" s="116"/>
      <c r="AC7" s="116"/>
      <c r="AD7" s="116"/>
      <c r="AE7" s="116"/>
      <c r="AF7" s="117"/>
      <c r="AG7" s="117"/>
      <c r="AH7" s="117"/>
      <c r="AI7" s="117"/>
      <c r="AJ7" s="227"/>
      <c r="AK7" s="227"/>
    </row>
    <row r="8" spans="1:37" ht="40" customHeight="1" x14ac:dyDescent="0.35">
      <c r="A8" s="92">
        <v>5</v>
      </c>
      <c r="B8" s="93" t="s">
        <v>114</v>
      </c>
      <c r="C8" s="166" t="s">
        <v>241</v>
      </c>
      <c r="D8" s="96" t="s">
        <v>125</v>
      </c>
      <c r="E8" s="102">
        <v>1701</v>
      </c>
      <c r="F8" s="104" t="s">
        <v>142</v>
      </c>
      <c r="G8" s="35" t="s">
        <v>174</v>
      </c>
      <c r="H8" s="35" t="s">
        <v>181</v>
      </c>
      <c r="I8" s="107">
        <v>15.99</v>
      </c>
      <c r="J8" s="8">
        <v>210</v>
      </c>
      <c r="K8" s="45">
        <f t="shared" si="0"/>
        <v>88</v>
      </c>
      <c r="L8" s="45">
        <f t="shared" si="1"/>
        <v>88</v>
      </c>
      <c r="M8" s="55"/>
      <c r="N8" s="54">
        <f t="shared" si="2"/>
        <v>52</v>
      </c>
      <c r="O8" s="55"/>
      <c r="P8" s="55"/>
      <c r="Q8" s="55"/>
      <c r="R8" s="13">
        <f t="shared" si="3"/>
        <v>122</v>
      </c>
      <c r="S8" s="14" t="str">
        <f t="shared" si="4"/>
        <v>OK</v>
      </c>
      <c r="T8" s="116"/>
      <c r="U8" s="116"/>
      <c r="V8" s="116"/>
      <c r="W8" s="117"/>
      <c r="X8" s="116">
        <v>40</v>
      </c>
      <c r="Y8" s="231"/>
      <c r="Z8" s="231"/>
      <c r="AA8" s="116">
        <v>48</v>
      </c>
      <c r="AB8" s="116"/>
      <c r="AC8" s="116"/>
      <c r="AD8" s="116"/>
      <c r="AE8" s="116"/>
      <c r="AF8" s="117"/>
      <c r="AG8" s="117"/>
      <c r="AH8" s="117"/>
      <c r="AI8" s="117"/>
      <c r="AJ8" s="227"/>
      <c r="AK8" s="227"/>
    </row>
    <row r="9" spans="1:37" ht="40" customHeight="1" x14ac:dyDescent="0.35">
      <c r="A9" s="90">
        <v>6</v>
      </c>
      <c r="B9" s="91" t="s">
        <v>114</v>
      </c>
      <c r="C9" s="167" t="s">
        <v>242</v>
      </c>
      <c r="D9" s="97" t="s">
        <v>125</v>
      </c>
      <c r="E9" s="101">
        <v>1701</v>
      </c>
      <c r="F9" s="105" t="s">
        <v>143</v>
      </c>
      <c r="G9" s="106" t="s">
        <v>173</v>
      </c>
      <c r="H9" s="106" t="s">
        <v>181</v>
      </c>
      <c r="I9" s="108">
        <v>6.85</v>
      </c>
      <c r="J9" s="8">
        <v>20</v>
      </c>
      <c r="K9" s="45">
        <f t="shared" si="0"/>
        <v>0</v>
      </c>
      <c r="L9" s="45">
        <f t="shared" si="1"/>
        <v>0</v>
      </c>
      <c r="M9" s="55"/>
      <c r="N9" s="54">
        <f t="shared" si="2"/>
        <v>5</v>
      </c>
      <c r="O9" s="55"/>
      <c r="P9" s="55"/>
      <c r="Q9" s="55"/>
      <c r="R9" s="13">
        <f t="shared" si="3"/>
        <v>20</v>
      </c>
      <c r="S9" s="14" t="str">
        <f t="shared" si="4"/>
        <v>OK</v>
      </c>
      <c r="T9" s="116"/>
      <c r="U9" s="116"/>
      <c r="V9" s="116"/>
      <c r="W9" s="117"/>
      <c r="X9" s="117"/>
      <c r="Y9" s="231"/>
      <c r="Z9" s="231"/>
      <c r="AA9" s="116"/>
      <c r="AB9" s="116"/>
      <c r="AC9" s="116"/>
      <c r="AD9" s="116"/>
      <c r="AE9" s="116"/>
      <c r="AF9" s="117"/>
      <c r="AG9" s="117"/>
      <c r="AH9" s="117"/>
      <c r="AI9" s="117"/>
      <c r="AJ9" s="227"/>
      <c r="AK9" s="227"/>
    </row>
    <row r="10" spans="1:37" ht="40" customHeight="1" x14ac:dyDescent="0.35">
      <c r="A10" s="92">
        <v>7</v>
      </c>
      <c r="B10" s="93" t="s">
        <v>115</v>
      </c>
      <c r="C10" s="166" t="s">
        <v>243</v>
      </c>
      <c r="D10" s="96" t="s">
        <v>126</v>
      </c>
      <c r="E10" s="102">
        <v>1801</v>
      </c>
      <c r="F10" s="104" t="s">
        <v>144</v>
      </c>
      <c r="G10" s="35" t="s">
        <v>175</v>
      </c>
      <c r="H10" s="35" t="s">
        <v>181</v>
      </c>
      <c r="I10" s="107">
        <v>2.59</v>
      </c>
      <c r="J10" s="8">
        <v>1300</v>
      </c>
      <c r="K10" s="45">
        <f t="shared" si="0"/>
        <v>1300</v>
      </c>
      <c r="L10" s="45">
        <f t="shared" si="1"/>
        <v>1300</v>
      </c>
      <c r="M10" s="55"/>
      <c r="N10" s="54">
        <f t="shared" si="2"/>
        <v>325</v>
      </c>
      <c r="O10" s="55"/>
      <c r="P10" s="55"/>
      <c r="Q10" s="55"/>
      <c r="R10" s="13">
        <f t="shared" si="3"/>
        <v>0</v>
      </c>
      <c r="S10" s="14" t="str">
        <f t="shared" si="4"/>
        <v>OK</v>
      </c>
      <c r="T10" s="116"/>
      <c r="U10" s="116"/>
      <c r="V10" s="116"/>
      <c r="W10" s="116">
        <v>300</v>
      </c>
      <c r="X10" s="117"/>
      <c r="Y10" s="231"/>
      <c r="Z10" s="231"/>
      <c r="AA10" s="116"/>
      <c r="AB10" s="116">
        <v>600</v>
      </c>
      <c r="AC10" s="116"/>
      <c r="AD10" s="116"/>
      <c r="AE10" s="116"/>
      <c r="AF10" s="117"/>
      <c r="AG10" s="230">
        <v>400</v>
      </c>
      <c r="AH10" s="117"/>
      <c r="AI10" s="117"/>
      <c r="AJ10" s="227"/>
      <c r="AK10" s="227"/>
    </row>
    <row r="11" spans="1:37" ht="40" customHeight="1" x14ac:dyDescent="0.35">
      <c r="A11" s="90">
        <v>8</v>
      </c>
      <c r="B11" s="91" t="s">
        <v>116</v>
      </c>
      <c r="C11" s="167" t="s">
        <v>244</v>
      </c>
      <c r="D11" s="97" t="s">
        <v>127</v>
      </c>
      <c r="E11" s="101">
        <v>1807</v>
      </c>
      <c r="F11" s="105" t="s">
        <v>145</v>
      </c>
      <c r="G11" s="106" t="s">
        <v>174</v>
      </c>
      <c r="H11" s="106" t="s">
        <v>181</v>
      </c>
      <c r="I11" s="108">
        <v>51.7</v>
      </c>
      <c r="J11" s="8">
        <v>28</v>
      </c>
      <c r="K11" s="45">
        <f t="shared" si="0"/>
        <v>8</v>
      </c>
      <c r="L11" s="45">
        <f t="shared" si="1"/>
        <v>8</v>
      </c>
      <c r="M11" s="55"/>
      <c r="N11" s="54">
        <f t="shared" si="2"/>
        <v>7</v>
      </c>
      <c r="O11" s="55"/>
      <c r="P11" s="55"/>
      <c r="Q11" s="55"/>
      <c r="R11" s="13">
        <f t="shared" si="3"/>
        <v>20</v>
      </c>
      <c r="S11" s="14" t="str">
        <f t="shared" si="4"/>
        <v>OK</v>
      </c>
      <c r="T11" s="116"/>
      <c r="U11" s="116"/>
      <c r="V11" s="116"/>
      <c r="W11" s="117"/>
      <c r="X11" s="117"/>
      <c r="Y11" s="231"/>
      <c r="Z11" s="116"/>
      <c r="AA11" s="116"/>
      <c r="AB11" s="116"/>
      <c r="AC11" s="116"/>
      <c r="AD11" s="116"/>
      <c r="AE11" s="116"/>
      <c r="AF11" s="117"/>
      <c r="AG11" s="117"/>
      <c r="AH11" s="230">
        <v>8</v>
      </c>
      <c r="AI11" s="117"/>
      <c r="AJ11" s="227"/>
      <c r="AK11" s="227"/>
    </row>
    <row r="12" spans="1:37" ht="40" customHeight="1" x14ac:dyDescent="0.35">
      <c r="A12" s="88">
        <v>9</v>
      </c>
      <c r="B12" s="89" t="s">
        <v>116</v>
      </c>
      <c r="C12" s="166" t="s">
        <v>245</v>
      </c>
      <c r="D12" s="96" t="s">
        <v>128</v>
      </c>
      <c r="E12" s="100">
        <v>1807</v>
      </c>
      <c r="F12" s="104" t="s">
        <v>146</v>
      </c>
      <c r="G12" s="35" t="s">
        <v>174</v>
      </c>
      <c r="H12" s="35" t="s">
        <v>181</v>
      </c>
      <c r="I12" s="107">
        <v>77</v>
      </c>
      <c r="J12" s="8">
        <v>17</v>
      </c>
      <c r="K12" s="45">
        <f t="shared" si="0"/>
        <v>5</v>
      </c>
      <c r="L12" s="45">
        <f t="shared" si="1"/>
        <v>5</v>
      </c>
      <c r="M12" s="55"/>
      <c r="N12" s="54">
        <f t="shared" si="2"/>
        <v>4</v>
      </c>
      <c r="O12" s="55"/>
      <c r="P12" s="55"/>
      <c r="Q12" s="55"/>
      <c r="R12" s="13">
        <f t="shared" si="3"/>
        <v>12</v>
      </c>
      <c r="S12" s="14" t="str">
        <f t="shared" si="4"/>
        <v>OK</v>
      </c>
      <c r="T12" s="116"/>
      <c r="U12" s="116"/>
      <c r="V12" s="116"/>
      <c r="W12" s="117"/>
      <c r="X12" s="117"/>
      <c r="Y12" s="231"/>
      <c r="Z12" s="231"/>
      <c r="AA12" s="116"/>
      <c r="AB12" s="116"/>
      <c r="AC12" s="116"/>
      <c r="AD12" s="116"/>
      <c r="AE12" s="116"/>
      <c r="AF12" s="117"/>
      <c r="AG12" s="117"/>
      <c r="AH12" s="230">
        <v>5</v>
      </c>
      <c r="AI12" s="232"/>
      <c r="AJ12" s="227"/>
      <c r="AK12" s="227"/>
    </row>
    <row r="13" spans="1:37" ht="40" customHeight="1" x14ac:dyDescent="0.35">
      <c r="A13" s="210">
        <v>10</v>
      </c>
      <c r="B13" s="211" t="s">
        <v>116</v>
      </c>
      <c r="C13" s="212" t="s">
        <v>416</v>
      </c>
      <c r="D13" s="213" t="s">
        <v>129</v>
      </c>
      <c r="E13" s="214">
        <v>1801</v>
      </c>
      <c r="F13" s="215" t="s">
        <v>147</v>
      </c>
      <c r="G13" s="216" t="s">
        <v>174</v>
      </c>
      <c r="H13" s="216" t="s">
        <v>181</v>
      </c>
      <c r="I13" s="217">
        <v>22.26</v>
      </c>
      <c r="J13" s="8">
        <v>135</v>
      </c>
      <c r="K13" s="45">
        <f t="shared" si="0"/>
        <v>40</v>
      </c>
      <c r="L13" s="45">
        <f t="shared" si="1"/>
        <v>40</v>
      </c>
      <c r="M13" s="55"/>
      <c r="N13" s="54">
        <f t="shared" si="2"/>
        <v>33</v>
      </c>
      <c r="O13" s="55"/>
      <c r="P13" s="55"/>
      <c r="Q13" s="55"/>
      <c r="R13" s="13">
        <f t="shared" si="3"/>
        <v>95</v>
      </c>
      <c r="S13" s="14" t="str">
        <f t="shared" si="4"/>
        <v>OK</v>
      </c>
      <c r="T13" s="116"/>
      <c r="U13" s="116">
        <v>40</v>
      </c>
      <c r="V13" s="116"/>
      <c r="W13" s="117"/>
      <c r="X13" s="117"/>
      <c r="Y13" s="244"/>
      <c r="Z13" s="244"/>
      <c r="AA13" s="244"/>
      <c r="AB13" s="244"/>
      <c r="AC13" s="244"/>
      <c r="AD13" s="244"/>
      <c r="AE13" s="244"/>
      <c r="AF13" s="244"/>
      <c r="AG13" s="244"/>
      <c r="AH13" s="244"/>
      <c r="AI13" s="244"/>
      <c r="AJ13" s="227"/>
      <c r="AK13" s="227"/>
    </row>
    <row r="14" spans="1:37" ht="51.75" customHeight="1" x14ac:dyDescent="0.35">
      <c r="A14" s="88">
        <v>11</v>
      </c>
      <c r="B14" s="89" t="s">
        <v>114</v>
      </c>
      <c r="C14" s="166" t="s">
        <v>247</v>
      </c>
      <c r="D14" s="96" t="s">
        <v>125</v>
      </c>
      <c r="E14" s="100">
        <v>1801</v>
      </c>
      <c r="F14" s="104" t="s">
        <v>148</v>
      </c>
      <c r="G14" s="35" t="s">
        <v>174</v>
      </c>
      <c r="H14" s="35" t="s">
        <v>181</v>
      </c>
      <c r="I14" s="107">
        <v>13.49</v>
      </c>
      <c r="J14" s="8">
        <v>190</v>
      </c>
      <c r="K14" s="45">
        <f t="shared" si="0"/>
        <v>160</v>
      </c>
      <c r="L14" s="45">
        <f t="shared" si="1"/>
        <v>160</v>
      </c>
      <c r="M14" s="55"/>
      <c r="N14" s="54">
        <f t="shared" si="2"/>
        <v>47</v>
      </c>
      <c r="O14" s="55"/>
      <c r="P14" s="55"/>
      <c r="Q14" s="55"/>
      <c r="R14" s="13">
        <f t="shared" si="3"/>
        <v>30</v>
      </c>
      <c r="S14" s="14" t="str">
        <f t="shared" si="4"/>
        <v>OK</v>
      </c>
      <c r="T14" s="116"/>
      <c r="U14" s="116"/>
      <c r="V14" s="116"/>
      <c r="W14" s="117"/>
      <c r="X14" s="116">
        <v>40</v>
      </c>
      <c r="Y14" s="233"/>
      <c r="Z14" s="117"/>
      <c r="AA14" s="116">
        <v>60</v>
      </c>
      <c r="AB14" s="116"/>
      <c r="AC14" s="116"/>
      <c r="AD14" s="116"/>
      <c r="AE14" s="116"/>
      <c r="AF14" s="117"/>
      <c r="AG14" s="117"/>
      <c r="AH14" s="117"/>
      <c r="AI14" s="230">
        <v>60</v>
      </c>
      <c r="AJ14" s="227"/>
      <c r="AK14" s="227"/>
    </row>
    <row r="15" spans="1:37" ht="40" customHeight="1" x14ac:dyDescent="0.35">
      <c r="A15" s="90">
        <v>12</v>
      </c>
      <c r="B15" s="91" t="s">
        <v>114</v>
      </c>
      <c r="C15" s="167" t="s">
        <v>248</v>
      </c>
      <c r="D15" s="97" t="s">
        <v>125</v>
      </c>
      <c r="E15" s="101">
        <v>1801</v>
      </c>
      <c r="F15" s="105" t="s">
        <v>149</v>
      </c>
      <c r="G15" s="106" t="s">
        <v>173</v>
      </c>
      <c r="H15" s="106" t="s">
        <v>181</v>
      </c>
      <c r="I15" s="108">
        <v>2.79</v>
      </c>
      <c r="J15" s="8">
        <v>800</v>
      </c>
      <c r="K15" s="45">
        <f t="shared" si="0"/>
        <v>480</v>
      </c>
      <c r="L15" s="45">
        <f t="shared" si="1"/>
        <v>480</v>
      </c>
      <c r="M15" s="55"/>
      <c r="N15" s="54">
        <f t="shared" si="2"/>
        <v>200</v>
      </c>
      <c r="O15" s="55"/>
      <c r="P15" s="55"/>
      <c r="Q15" s="55"/>
      <c r="R15" s="13">
        <f t="shared" si="3"/>
        <v>320</v>
      </c>
      <c r="S15" s="14" t="str">
        <f t="shared" si="4"/>
        <v>OK</v>
      </c>
      <c r="T15" s="116"/>
      <c r="U15" s="116"/>
      <c r="V15" s="116"/>
      <c r="W15" s="117"/>
      <c r="X15" s="116">
        <v>240</v>
      </c>
      <c r="Y15" s="233"/>
      <c r="Z15" s="117"/>
      <c r="AA15" s="116"/>
      <c r="AB15" s="116"/>
      <c r="AC15" s="116"/>
      <c r="AD15" s="116"/>
      <c r="AE15" s="116"/>
      <c r="AF15" s="117"/>
      <c r="AG15" s="117"/>
      <c r="AH15" s="117"/>
      <c r="AI15" s="230">
        <v>240</v>
      </c>
      <c r="AJ15" s="227"/>
      <c r="AK15" s="227"/>
    </row>
    <row r="16" spans="1:37" ht="40" customHeight="1" x14ac:dyDescent="0.35">
      <c r="A16" s="88">
        <v>13</v>
      </c>
      <c r="B16" s="89" t="s">
        <v>114</v>
      </c>
      <c r="C16" s="166" t="s">
        <v>249</v>
      </c>
      <c r="D16" s="96" t="s">
        <v>125</v>
      </c>
      <c r="E16" s="100">
        <v>1801</v>
      </c>
      <c r="F16" s="104" t="s">
        <v>150</v>
      </c>
      <c r="G16" s="35" t="s">
        <v>173</v>
      </c>
      <c r="H16" s="35" t="s">
        <v>181</v>
      </c>
      <c r="I16" s="107">
        <v>2.98</v>
      </c>
      <c r="J16" s="8">
        <v>1500</v>
      </c>
      <c r="K16" s="45">
        <f t="shared" si="0"/>
        <v>840</v>
      </c>
      <c r="L16" s="45">
        <f t="shared" si="1"/>
        <v>840</v>
      </c>
      <c r="M16" s="55"/>
      <c r="N16" s="54">
        <f t="shared" si="2"/>
        <v>375</v>
      </c>
      <c r="O16" s="55"/>
      <c r="P16" s="55"/>
      <c r="Q16" s="55"/>
      <c r="R16" s="13">
        <f t="shared" si="3"/>
        <v>660</v>
      </c>
      <c r="S16" s="14" t="str">
        <f t="shared" si="4"/>
        <v>OK</v>
      </c>
      <c r="T16" s="116"/>
      <c r="U16" s="116"/>
      <c r="V16" s="116"/>
      <c r="W16" s="117"/>
      <c r="X16" s="116">
        <v>360</v>
      </c>
      <c r="Y16" s="233"/>
      <c r="Z16" s="117"/>
      <c r="AA16" s="116"/>
      <c r="AB16" s="116"/>
      <c r="AC16" s="116"/>
      <c r="AD16" s="116"/>
      <c r="AE16" s="116"/>
      <c r="AF16" s="117"/>
      <c r="AG16" s="117"/>
      <c r="AH16" s="117"/>
      <c r="AI16" s="230">
        <v>480</v>
      </c>
      <c r="AJ16" s="227"/>
      <c r="AK16" s="227"/>
    </row>
    <row r="17" spans="1:37" ht="40" customHeight="1" x14ac:dyDescent="0.35">
      <c r="A17" s="90">
        <v>14</v>
      </c>
      <c r="B17" s="91" t="s">
        <v>116</v>
      </c>
      <c r="C17" s="167" t="s">
        <v>250</v>
      </c>
      <c r="D17" s="97" t="s">
        <v>130</v>
      </c>
      <c r="E17" s="101">
        <v>1801</v>
      </c>
      <c r="F17" s="105" t="s">
        <v>151</v>
      </c>
      <c r="G17" s="106" t="s">
        <v>176</v>
      </c>
      <c r="H17" s="106" t="s">
        <v>181</v>
      </c>
      <c r="I17" s="108">
        <v>2.2000000000000002</v>
      </c>
      <c r="J17" s="8">
        <v>1990</v>
      </c>
      <c r="K17" s="45">
        <f t="shared" si="0"/>
        <v>1044</v>
      </c>
      <c r="L17" s="45">
        <f t="shared" si="1"/>
        <v>1044</v>
      </c>
      <c r="M17" s="55"/>
      <c r="N17" s="54">
        <f t="shared" si="2"/>
        <v>497</v>
      </c>
      <c r="O17" s="55"/>
      <c r="P17" s="55"/>
      <c r="Q17" s="55"/>
      <c r="R17" s="13">
        <f t="shared" si="3"/>
        <v>946</v>
      </c>
      <c r="S17" s="14" t="str">
        <f t="shared" si="4"/>
        <v>OK</v>
      </c>
      <c r="T17" s="116"/>
      <c r="U17" s="116">
        <v>300</v>
      </c>
      <c r="V17" s="116"/>
      <c r="W17" s="117"/>
      <c r="X17" s="234"/>
      <c r="Y17" s="233"/>
      <c r="Z17" s="117"/>
      <c r="AA17" s="116"/>
      <c r="AB17" s="116"/>
      <c r="AC17" s="116">
        <v>144</v>
      </c>
      <c r="AD17" s="116"/>
      <c r="AE17" s="116"/>
      <c r="AF17" s="117"/>
      <c r="AG17" s="117"/>
      <c r="AH17" s="230">
        <v>600</v>
      </c>
      <c r="AI17" s="117"/>
      <c r="AJ17" s="227"/>
      <c r="AK17" s="227"/>
    </row>
    <row r="18" spans="1:37" ht="40" customHeight="1" x14ac:dyDescent="0.35">
      <c r="A18" s="88">
        <v>15</v>
      </c>
      <c r="B18" s="89" t="s">
        <v>114</v>
      </c>
      <c r="C18" s="166" t="s">
        <v>251</v>
      </c>
      <c r="D18" s="96" t="s">
        <v>125</v>
      </c>
      <c r="E18" s="100">
        <v>1801</v>
      </c>
      <c r="F18" s="104" t="s">
        <v>152</v>
      </c>
      <c r="G18" s="35" t="s">
        <v>176</v>
      </c>
      <c r="H18" s="35" t="s">
        <v>181</v>
      </c>
      <c r="I18" s="107">
        <v>3.99</v>
      </c>
      <c r="J18" s="8">
        <v>90</v>
      </c>
      <c r="K18" s="45">
        <f t="shared" si="0"/>
        <v>0</v>
      </c>
      <c r="L18" s="45">
        <f t="shared" si="1"/>
        <v>0</v>
      </c>
      <c r="M18" s="55"/>
      <c r="N18" s="54">
        <f t="shared" si="2"/>
        <v>22</v>
      </c>
      <c r="O18" s="55"/>
      <c r="P18" s="55"/>
      <c r="Q18" s="55"/>
      <c r="R18" s="13">
        <f t="shared" si="3"/>
        <v>90</v>
      </c>
      <c r="S18" s="14" t="str">
        <f t="shared" si="4"/>
        <v>OK</v>
      </c>
      <c r="T18" s="116"/>
      <c r="U18" s="116"/>
      <c r="V18" s="116"/>
      <c r="W18" s="117"/>
      <c r="X18" s="234"/>
      <c r="Y18" s="233"/>
      <c r="Z18" s="117"/>
      <c r="AA18" s="116"/>
      <c r="AB18" s="116"/>
      <c r="AC18" s="116"/>
      <c r="AD18" s="116"/>
      <c r="AE18" s="116"/>
      <c r="AF18" s="117"/>
      <c r="AG18" s="117"/>
      <c r="AH18" s="117"/>
      <c r="AI18" s="117"/>
      <c r="AJ18" s="227"/>
      <c r="AK18" s="227"/>
    </row>
    <row r="19" spans="1:37" ht="40" customHeight="1" x14ac:dyDescent="0.35">
      <c r="A19" s="90">
        <v>16</v>
      </c>
      <c r="B19" s="91" t="s">
        <v>114</v>
      </c>
      <c r="C19" s="167" t="s">
        <v>252</v>
      </c>
      <c r="D19" s="97" t="s">
        <v>125</v>
      </c>
      <c r="E19" s="101">
        <v>1801</v>
      </c>
      <c r="F19" s="105" t="s">
        <v>153</v>
      </c>
      <c r="G19" s="106" t="s">
        <v>176</v>
      </c>
      <c r="H19" s="106" t="s">
        <v>181</v>
      </c>
      <c r="I19" s="108">
        <v>3.6</v>
      </c>
      <c r="J19" s="8">
        <v>65</v>
      </c>
      <c r="K19" s="45">
        <f t="shared" si="0"/>
        <v>65</v>
      </c>
      <c r="L19" s="45">
        <f t="shared" si="1"/>
        <v>65</v>
      </c>
      <c r="M19" s="55"/>
      <c r="N19" s="54">
        <f t="shared" si="2"/>
        <v>16</v>
      </c>
      <c r="O19" s="55"/>
      <c r="P19" s="55"/>
      <c r="Q19" s="55"/>
      <c r="R19" s="13">
        <f t="shared" si="3"/>
        <v>0</v>
      </c>
      <c r="S19" s="14" t="str">
        <f t="shared" si="4"/>
        <v>OK</v>
      </c>
      <c r="T19" s="116"/>
      <c r="U19" s="116"/>
      <c r="V19" s="116"/>
      <c r="W19" s="117"/>
      <c r="X19" s="116">
        <v>20</v>
      </c>
      <c r="Y19" s="233"/>
      <c r="Z19" s="117"/>
      <c r="AA19" s="116">
        <v>30</v>
      </c>
      <c r="AB19" s="116"/>
      <c r="AC19" s="116"/>
      <c r="AD19" s="116"/>
      <c r="AE19" s="116"/>
      <c r="AF19" s="117"/>
      <c r="AG19" s="117"/>
      <c r="AH19" s="117"/>
      <c r="AI19" s="230">
        <v>15</v>
      </c>
      <c r="AJ19" s="227"/>
      <c r="AK19" s="227"/>
    </row>
    <row r="20" spans="1:37" ht="40" customHeight="1" x14ac:dyDescent="0.35">
      <c r="A20" s="88">
        <v>17</v>
      </c>
      <c r="B20" s="89" t="s">
        <v>114</v>
      </c>
      <c r="C20" s="166" t="s">
        <v>253</v>
      </c>
      <c r="D20" s="96" t="s">
        <v>131</v>
      </c>
      <c r="E20" s="100">
        <v>1801</v>
      </c>
      <c r="F20" s="104" t="s">
        <v>154</v>
      </c>
      <c r="G20" s="35" t="s">
        <v>173</v>
      </c>
      <c r="H20" s="35" t="s">
        <v>181</v>
      </c>
      <c r="I20" s="107">
        <v>8.5299999999999994</v>
      </c>
      <c r="J20" s="8">
        <v>125</v>
      </c>
      <c r="K20" s="45">
        <f t="shared" si="0"/>
        <v>72</v>
      </c>
      <c r="L20" s="45">
        <f t="shared" si="1"/>
        <v>72</v>
      </c>
      <c r="M20" s="55"/>
      <c r="N20" s="54">
        <f t="shared" si="2"/>
        <v>31</v>
      </c>
      <c r="O20" s="55"/>
      <c r="P20" s="55"/>
      <c r="Q20" s="55"/>
      <c r="R20" s="13">
        <f t="shared" si="3"/>
        <v>53</v>
      </c>
      <c r="S20" s="14" t="str">
        <f t="shared" si="4"/>
        <v>OK</v>
      </c>
      <c r="T20" s="116"/>
      <c r="U20" s="116"/>
      <c r="V20" s="116"/>
      <c r="W20" s="117"/>
      <c r="X20" s="116">
        <v>24</v>
      </c>
      <c r="Y20" s="233"/>
      <c r="Z20" s="117"/>
      <c r="AA20" s="116"/>
      <c r="AB20" s="116"/>
      <c r="AC20" s="116"/>
      <c r="AD20" s="116"/>
      <c r="AE20" s="116"/>
      <c r="AF20" s="117"/>
      <c r="AG20" s="117"/>
      <c r="AH20" s="117"/>
      <c r="AI20" s="230">
        <v>48</v>
      </c>
      <c r="AJ20" s="227"/>
      <c r="AK20" s="227"/>
    </row>
    <row r="21" spans="1:37" ht="40" customHeight="1" x14ac:dyDescent="0.35">
      <c r="A21" s="90">
        <v>18</v>
      </c>
      <c r="B21" s="91" t="s">
        <v>117</v>
      </c>
      <c r="C21" s="167" t="s">
        <v>254</v>
      </c>
      <c r="D21" s="97" t="s">
        <v>130</v>
      </c>
      <c r="E21" s="101">
        <v>1801</v>
      </c>
      <c r="F21" s="105" t="s">
        <v>155</v>
      </c>
      <c r="G21" s="106" t="s">
        <v>173</v>
      </c>
      <c r="H21" s="106" t="s">
        <v>181</v>
      </c>
      <c r="I21" s="108">
        <v>1.69</v>
      </c>
      <c r="J21" s="8">
        <v>850</v>
      </c>
      <c r="K21" s="45">
        <f t="shared" si="0"/>
        <v>480</v>
      </c>
      <c r="L21" s="45">
        <f t="shared" si="1"/>
        <v>480</v>
      </c>
      <c r="M21" s="55"/>
      <c r="N21" s="54">
        <f t="shared" si="2"/>
        <v>212</v>
      </c>
      <c r="O21" s="55"/>
      <c r="P21" s="55"/>
      <c r="Q21" s="55"/>
      <c r="R21" s="13">
        <f t="shared" si="3"/>
        <v>370</v>
      </c>
      <c r="S21" s="14" t="str">
        <f t="shared" si="4"/>
        <v>OK</v>
      </c>
      <c r="T21" s="116"/>
      <c r="U21" s="116"/>
      <c r="V21" s="116"/>
      <c r="W21" s="117"/>
      <c r="X21" s="116">
        <v>240</v>
      </c>
      <c r="Y21" s="233"/>
      <c r="Z21" s="117"/>
      <c r="AA21" s="116">
        <v>240</v>
      </c>
      <c r="AB21" s="116"/>
      <c r="AC21" s="116"/>
      <c r="AD21" s="116"/>
      <c r="AE21" s="116"/>
      <c r="AF21" s="117"/>
      <c r="AG21" s="117"/>
      <c r="AH21" s="117"/>
      <c r="AI21" s="117"/>
      <c r="AJ21" s="227"/>
      <c r="AK21" s="227"/>
    </row>
    <row r="22" spans="1:37" ht="40" customHeight="1" x14ac:dyDescent="0.35">
      <c r="A22" s="88">
        <v>19</v>
      </c>
      <c r="B22" s="89" t="s">
        <v>118</v>
      </c>
      <c r="C22" s="166" t="s">
        <v>255</v>
      </c>
      <c r="D22" s="96" t="s">
        <v>132</v>
      </c>
      <c r="E22" s="100">
        <v>1808</v>
      </c>
      <c r="F22" s="104" t="s">
        <v>156</v>
      </c>
      <c r="G22" s="35" t="s">
        <v>173</v>
      </c>
      <c r="H22" s="35" t="s">
        <v>181</v>
      </c>
      <c r="I22" s="107">
        <v>4</v>
      </c>
      <c r="J22" s="8">
        <v>400</v>
      </c>
      <c r="K22" s="45">
        <f t="shared" si="0"/>
        <v>300</v>
      </c>
      <c r="L22" s="45">
        <f t="shared" si="1"/>
        <v>300</v>
      </c>
      <c r="M22" s="55"/>
      <c r="N22" s="54">
        <f t="shared" si="2"/>
        <v>100</v>
      </c>
      <c r="O22" s="55"/>
      <c r="P22" s="55"/>
      <c r="Q22" s="55"/>
      <c r="R22" s="13">
        <f t="shared" si="3"/>
        <v>100</v>
      </c>
      <c r="S22" s="14" t="str">
        <f t="shared" si="4"/>
        <v>OK</v>
      </c>
      <c r="T22" s="116"/>
      <c r="U22" s="116"/>
      <c r="V22" s="116"/>
      <c r="W22" s="116">
        <v>100</v>
      </c>
      <c r="X22" s="234"/>
      <c r="Y22" s="233"/>
      <c r="Z22" s="117"/>
      <c r="AA22" s="116"/>
      <c r="AB22" s="116">
        <v>100</v>
      </c>
      <c r="AC22" s="116"/>
      <c r="AD22" s="116"/>
      <c r="AE22" s="116"/>
      <c r="AF22" s="117"/>
      <c r="AG22" s="230">
        <v>100</v>
      </c>
      <c r="AH22" s="117"/>
      <c r="AI22" s="117"/>
      <c r="AJ22" s="227"/>
      <c r="AK22" s="227"/>
    </row>
    <row r="23" spans="1:37" ht="40" customHeight="1" x14ac:dyDescent="0.35">
      <c r="A23" s="90">
        <v>20</v>
      </c>
      <c r="B23" s="91" t="s">
        <v>114</v>
      </c>
      <c r="C23" s="167" t="s">
        <v>256</v>
      </c>
      <c r="D23" s="97" t="s">
        <v>125</v>
      </c>
      <c r="E23" s="101">
        <v>1801</v>
      </c>
      <c r="F23" s="105" t="s">
        <v>157</v>
      </c>
      <c r="G23" s="106" t="s">
        <v>176</v>
      </c>
      <c r="H23" s="106" t="s">
        <v>181</v>
      </c>
      <c r="I23" s="108">
        <v>3.49</v>
      </c>
      <c r="J23" s="8">
        <v>680</v>
      </c>
      <c r="K23" s="45">
        <f t="shared" si="0"/>
        <v>680</v>
      </c>
      <c r="L23" s="45">
        <f t="shared" si="1"/>
        <v>680</v>
      </c>
      <c r="M23" s="55"/>
      <c r="N23" s="54">
        <f t="shared" si="2"/>
        <v>170</v>
      </c>
      <c r="O23" s="55"/>
      <c r="P23" s="55"/>
      <c r="Q23" s="55"/>
      <c r="R23" s="13">
        <f t="shared" si="3"/>
        <v>0</v>
      </c>
      <c r="S23" s="14" t="str">
        <f t="shared" si="4"/>
        <v>OK</v>
      </c>
      <c r="T23" s="116"/>
      <c r="U23" s="116"/>
      <c r="V23" s="116"/>
      <c r="W23" s="117"/>
      <c r="X23" s="116">
        <v>240</v>
      </c>
      <c r="Y23" s="233"/>
      <c r="Z23" s="117"/>
      <c r="AA23" s="116">
        <v>240</v>
      </c>
      <c r="AB23" s="116"/>
      <c r="AC23" s="116"/>
      <c r="AD23" s="116"/>
      <c r="AE23" s="116"/>
      <c r="AF23" s="117"/>
      <c r="AG23" s="117"/>
      <c r="AH23" s="117"/>
      <c r="AI23" s="230">
        <v>200</v>
      </c>
      <c r="AJ23" s="227"/>
      <c r="AK23" s="227"/>
    </row>
    <row r="24" spans="1:37" ht="40" customHeight="1" x14ac:dyDescent="0.35">
      <c r="A24" s="88">
        <v>21</v>
      </c>
      <c r="B24" s="89" t="s">
        <v>119</v>
      </c>
      <c r="C24" s="166" t="s">
        <v>257</v>
      </c>
      <c r="D24" s="96" t="s">
        <v>133</v>
      </c>
      <c r="E24" s="100">
        <v>2502</v>
      </c>
      <c r="F24" s="104" t="s">
        <v>158</v>
      </c>
      <c r="G24" s="35" t="s">
        <v>177</v>
      </c>
      <c r="H24" s="35" t="s">
        <v>181</v>
      </c>
      <c r="I24" s="107">
        <v>48.9</v>
      </c>
      <c r="J24" s="8">
        <v>190</v>
      </c>
      <c r="K24" s="45">
        <f t="shared" si="0"/>
        <v>30</v>
      </c>
      <c r="L24" s="45">
        <f t="shared" si="1"/>
        <v>30</v>
      </c>
      <c r="M24" s="55"/>
      <c r="N24" s="54">
        <f t="shared" si="2"/>
        <v>47</v>
      </c>
      <c r="O24" s="55"/>
      <c r="P24" s="55"/>
      <c r="Q24" s="55"/>
      <c r="R24" s="13">
        <f t="shared" si="3"/>
        <v>160</v>
      </c>
      <c r="S24" s="14" t="str">
        <f t="shared" si="4"/>
        <v>OK</v>
      </c>
      <c r="T24" s="116">
        <v>30</v>
      </c>
      <c r="U24" s="116"/>
      <c r="V24" s="116"/>
      <c r="W24" s="117"/>
      <c r="X24" s="234"/>
      <c r="Y24" s="233"/>
      <c r="Z24" s="117"/>
      <c r="AA24" s="116"/>
      <c r="AB24" s="116"/>
      <c r="AC24" s="116"/>
      <c r="AD24" s="116"/>
      <c r="AE24" s="116"/>
      <c r="AF24" s="117"/>
      <c r="AG24" s="117"/>
      <c r="AH24" s="117"/>
      <c r="AI24" s="117"/>
      <c r="AJ24" s="227"/>
      <c r="AK24" s="227"/>
    </row>
    <row r="25" spans="1:37" ht="40" customHeight="1" x14ac:dyDescent="0.35">
      <c r="A25" s="90">
        <v>22</v>
      </c>
      <c r="B25" s="91" t="s">
        <v>116</v>
      </c>
      <c r="C25" s="167" t="s">
        <v>258</v>
      </c>
      <c r="D25" s="97" t="s">
        <v>133</v>
      </c>
      <c r="E25" s="101">
        <v>2502</v>
      </c>
      <c r="F25" s="105" t="s">
        <v>159</v>
      </c>
      <c r="G25" s="106" t="s">
        <v>173</v>
      </c>
      <c r="H25" s="106" t="s">
        <v>181</v>
      </c>
      <c r="I25" s="108">
        <v>21.89</v>
      </c>
      <c r="J25" s="8">
        <v>130</v>
      </c>
      <c r="K25" s="45">
        <f t="shared" si="0"/>
        <v>30</v>
      </c>
      <c r="L25" s="45">
        <f t="shared" si="1"/>
        <v>30</v>
      </c>
      <c r="M25" s="55"/>
      <c r="N25" s="54">
        <f t="shared" si="2"/>
        <v>32</v>
      </c>
      <c r="O25" s="55"/>
      <c r="P25" s="55"/>
      <c r="Q25" s="55"/>
      <c r="R25" s="13">
        <f t="shared" si="3"/>
        <v>100</v>
      </c>
      <c r="S25" s="14" t="str">
        <f t="shared" si="4"/>
        <v>OK</v>
      </c>
      <c r="T25" s="116"/>
      <c r="U25" s="116"/>
      <c r="V25" s="116"/>
      <c r="W25" s="117"/>
      <c r="X25" s="234"/>
      <c r="Y25" s="233"/>
      <c r="Z25" s="117"/>
      <c r="AA25" s="116"/>
      <c r="AB25" s="116"/>
      <c r="AC25" s="116"/>
      <c r="AD25" s="116"/>
      <c r="AE25" s="116"/>
      <c r="AF25" s="117"/>
      <c r="AG25" s="117"/>
      <c r="AH25" s="230">
        <v>30</v>
      </c>
      <c r="AI25" s="117"/>
      <c r="AJ25" s="227"/>
      <c r="AK25" s="227"/>
    </row>
    <row r="26" spans="1:37" ht="40" customHeight="1" x14ac:dyDescent="0.35">
      <c r="A26" s="88">
        <v>23</v>
      </c>
      <c r="B26" s="89" t="s">
        <v>119</v>
      </c>
      <c r="C26" s="166" t="s">
        <v>259</v>
      </c>
      <c r="D26" s="96" t="s">
        <v>133</v>
      </c>
      <c r="E26" s="100">
        <v>2502</v>
      </c>
      <c r="F26" s="104" t="s">
        <v>160</v>
      </c>
      <c r="G26" s="35" t="s">
        <v>178</v>
      </c>
      <c r="H26" s="35" t="s">
        <v>181</v>
      </c>
      <c r="I26" s="107">
        <v>103.99</v>
      </c>
      <c r="J26" s="8">
        <v>20</v>
      </c>
      <c r="K26" s="45">
        <f t="shared" si="0"/>
        <v>0</v>
      </c>
      <c r="L26" s="45">
        <f t="shared" si="1"/>
        <v>0</v>
      </c>
      <c r="M26" s="55"/>
      <c r="N26" s="54">
        <f t="shared" si="2"/>
        <v>5</v>
      </c>
      <c r="O26" s="55"/>
      <c r="P26" s="55"/>
      <c r="Q26" s="55"/>
      <c r="R26" s="13">
        <f t="shared" si="3"/>
        <v>20</v>
      </c>
      <c r="S26" s="14" t="str">
        <f t="shared" si="4"/>
        <v>OK</v>
      </c>
      <c r="T26" s="116"/>
      <c r="U26" s="116"/>
      <c r="V26" s="116"/>
      <c r="W26" s="117"/>
      <c r="X26" s="234"/>
      <c r="Y26" s="233"/>
      <c r="Z26" s="117"/>
      <c r="AA26" s="116"/>
      <c r="AB26" s="116"/>
      <c r="AC26" s="116"/>
      <c r="AD26" s="116"/>
      <c r="AE26" s="116"/>
      <c r="AF26" s="117"/>
      <c r="AG26" s="117"/>
      <c r="AH26" s="117"/>
      <c r="AI26" s="117"/>
      <c r="AJ26" s="227"/>
      <c r="AK26" s="227"/>
    </row>
    <row r="27" spans="1:37" ht="57.25" customHeight="1" x14ac:dyDescent="0.35">
      <c r="A27" s="90">
        <v>24</v>
      </c>
      <c r="B27" s="91" t="s">
        <v>119</v>
      </c>
      <c r="C27" s="167" t="s">
        <v>260</v>
      </c>
      <c r="D27" s="97" t="s">
        <v>133</v>
      </c>
      <c r="E27" s="101">
        <v>2502</v>
      </c>
      <c r="F27" s="105" t="s">
        <v>161</v>
      </c>
      <c r="G27" s="106" t="s">
        <v>173</v>
      </c>
      <c r="H27" s="106" t="s">
        <v>181</v>
      </c>
      <c r="I27" s="108">
        <v>9.09</v>
      </c>
      <c r="J27" s="8">
        <v>160</v>
      </c>
      <c r="K27" s="45">
        <f t="shared" si="0"/>
        <v>120</v>
      </c>
      <c r="L27" s="45">
        <f t="shared" si="1"/>
        <v>120</v>
      </c>
      <c r="M27" s="55"/>
      <c r="N27" s="54">
        <f t="shared" si="2"/>
        <v>40</v>
      </c>
      <c r="O27" s="55"/>
      <c r="P27" s="55"/>
      <c r="Q27" s="55"/>
      <c r="R27" s="13">
        <f t="shared" si="3"/>
        <v>40</v>
      </c>
      <c r="S27" s="14" t="str">
        <f t="shared" si="4"/>
        <v>OK</v>
      </c>
      <c r="T27" s="116">
        <v>40</v>
      </c>
      <c r="U27" s="116"/>
      <c r="V27" s="116"/>
      <c r="W27" s="234"/>
      <c r="X27" s="117"/>
      <c r="Y27" s="117"/>
      <c r="Z27" s="117"/>
      <c r="AA27" s="116"/>
      <c r="AB27" s="116"/>
      <c r="AC27" s="116"/>
      <c r="AD27" s="116">
        <v>80</v>
      </c>
      <c r="AE27" s="116"/>
      <c r="AF27" s="117"/>
      <c r="AG27" s="117"/>
      <c r="AH27" s="117"/>
      <c r="AI27" s="117"/>
      <c r="AJ27" s="227"/>
      <c r="AK27" s="227"/>
    </row>
    <row r="28" spans="1:37" ht="57.25" customHeight="1" x14ac:dyDescent="0.35">
      <c r="A28" s="88">
        <v>25</v>
      </c>
      <c r="B28" s="89" t="s">
        <v>119</v>
      </c>
      <c r="C28" s="166" t="s">
        <v>261</v>
      </c>
      <c r="D28" s="96" t="s">
        <v>133</v>
      </c>
      <c r="E28" s="100">
        <v>2502</v>
      </c>
      <c r="F28" s="104" t="s">
        <v>162</v>
      </c>
      <c r="G28" s="35" t="s">
        <v>177</v>
      </c>
      <c r="H28" s="35" t="s">
        <v>181</v>
      </c>
      <c r="I28" s="107">
        <v>17</v>
      </c>
      <c r="J28" s="8">
        <v>80</v>
      </c>
      <c r="K28" s="45">
        <f t="shared" si="0"/>
        <v>80</v>
      </c>
      <c r="L28" s="45">
        <f t="shared" si="1"/>
        <v>80</v>
      </c>
      <c r="M28" s="55"/>
      <c r="N28" s="54">
        <f t="shared" si="2"/>
        <v>20</v>
      </c>
      <c r="O28" s="55"/>
      <c r="P28" s="55"/>
      <c r="Q28" s="55"/>
      <c r="R28" s="13">
        <f t="shared" si="3"/>
        <v>0</v>
      </c>
      <c r="S28" s="14" t="str">
        <f t="shared" si="4"/>
        <v>OK</v>
      </c>
      <c r="T28" s="116">
        <v>25</v>
      </c>
      <c r="U28" s="116"/>
      <c r="V28" s="116"/>
      <c r="W28" s="234"/>
      <c r="X28" s="117"/>
      <c r="Y28" s="117"/>
      <c r="Z28" s="117"/>
      <c r="AA28" s="116"/>
      <c r="AB28" s="116"/>
      <c r="AC28" s="116"/>
      <c r="AD28" s="116">
        <v>55</v>
      </c>
      <c r="AE28" s="116"/>
      <c r="AF28" s="117"/>
      <c r="AG28" s="117"/>
      <c r="AH28" s="117"/>
      <c r="AI28" s="117"/>
      <c r="AJ28" s="227"/>
      <c r="AK28" s="227"/>
    </row>
    <row r="29" spans="1:37" ht="57.25" customHeight="1" x14ac:dyDescent="0.35">
      <c r="A29" s="90">
        <v>26</v>
      </c>
      <c r="B29" s="91" t="s">
        <v>116</v>
      </c>
      <c r="C29" s="167" t="s">
        <v>262</v>
      </c>
      <c r="D29" s="97" t="s">
        <v>128</v>
      </c>
      <c r="E29" s="101">
        <v>6201</v>
      </c>
      <c r="F29" s="105" t="s">
        <v>163</v>
      </c>
      <c r="G29" s="106" t="s">
        <v>174</v>
      </c>
      <c r="H29" s="106" t="s">
        <v>182</v>
      </c>
      <c r="I29" s="108">
        <v>64.5</v>
      </c>
      <c r="J29" s="8">
        <v>35</v>
      </c>
      <c r="K29" s="45">
        <f t="shared" si="0"/>
        <v>30</v>
      </c>
      <c r="L29" s="45">
        <f t="shared" si="1"/>
        <v>30</v>
      </c>
      <c r="M29" s="55"/>
      <c r="N29" s="54">
        <f t="shared" si="2"/>
        <v>8</v>
      </c>
      <c r="O29" s="55"/>
      <c r="P29" s="55"/>
      <c r="Q29" s="55"/>
      <c r="R29" s="13">
        <f t="shared" si="3"/>
        <v>5</v>
      </c>
      <c r="S29" s="14" t="str">
        <f t="shared" si="4"/>
        <v>OK</v>
      </c>
      <c r="T29" s="116"/>
      <c r="U29" s="116">
        <v>10</v>
      </c>
      <c r="V29" s="116"/>
      <c r="W29" s="234"/>
      <c r="X29" s="117"/>
      <c r="Y29" s="117"/>
      <c r="Z29" s="117"/>
      <c r="AA29" s="116"/>
      <c r="AB29" s="116"/>
      <c r="AC29" s="116">
        <v>10</v>
      </c>
      <c r="AD29" s="116"/>
      <c r="AE29" s="116"/>
      <c r="AF29" s="117"/>
      <c r="AG29" s="117"/>
      <c r="AH29" s="230">
        <v>10</v>
      </c>
      <c r="AI29" s="117"/>
      <c r="AJ29" s="227"/>
      <c r="AK29" s="227"/>
    </row>
    <row r="30" spans="1:37" ht="69" customHeight="1" x14ac:dyDescent="0.35">
      <c r="A30" s="88">
        <v>27</v>
      </c>
      <c r="B30" s="89" t="s">
        <v>116</v>
      </c>
      <c r="C30" s="166" t="s">
        <v>263</v>
      </c>
      <c r="D30" s="96" t="s">
        <v>134</v>
      </c>
      <c r="E30" s="100">
        <v>6202</v>
      </c>
      <c r="F30" s="104" t="s">
        <v>164</v>
      </c>
      <c r="G30" s="35" t="s">
        <v>175</v>
      </c>
      <c r="H30" s="35" t="s">
        <v>181</v>
      </c>
      <c r="I30" s="107">
        <v>4.99</v>
      </c>
      <c r="J30" s="8">
        <v>800</v>
      </c>
      <c r="K30" s="45">
        <f t="shared" si="0"/>
        <v>360</v>
      </c>
      <c r="L30" s="45">
        <f t="shared" si="1"/>
        <v>360</v>
      </c>
      <c r="M30" s="55"/>
      <c r="N30" s="54">
        <f t="shared" si="2"/>
        <v>200</v>
      </c>
      <c r="O30" s="55"/>
      <c r="P30" s="55"/>
      <c r="Q30" s="55"/>
      <c r="R30" s="13">
        <f t="shared" si="3"/>
        <v>440</v>
      </c>
      <c r="S30" s="14" t="str">
        <f t="shared" si="4"/>
        <v>OK</v>
      </c>
      <c r="T30" s="116"/>
      <c r="U30" s="116">
        <v>240</v>
      </c>
      <c r="V30" s="116"/>
      <c r="W30" s="117"/>
      <c r="X30" s="117"/>
      <c r="Y30" s="117"/>
      <c r="Z30" s="117"/>
      <c r="AA30" s="116"/>
      <c r="AB30" s="116"/>
      <c r="AC30" s="116"/>
      <c r="AD30" s="116"/>
      <c r="AE30" s="116"/>
      <c r="AF30" s="117"/>
      <c r="AG30" s="117"/>
      <c r="AH30" s="230">
        <v>120</v>
      </c>
      <c r="AI30" s="117"/>
      <c r="AJ30" s="227"/>
      <c r="AK30" s="227"/>
    </row>
    <row r="31" spans="1:37" ht="40" customHeight="1" x14ac:dyDescent="0.35">
      <c r="A31" s="90">
        <v>28</v>
      </c>
      <c r="B31" s="91" t="s">
        <v>118</v>
      </c>
      <c r="C31" s="167" t="s">
        <v>264</v>
      </c>
      <c r="D31" s="97" t="s">
        <v>135</v>
      </c>
      <c r="E31" s="101">
        <v>6202</v>
      </c>
      <c r="F31" s="105" t="s">
        <v>165</v>
      </c>
      <c r="G31" s="106" t="s">
        <v>174</v>
      </c>
      <c r="H31" s="106" t="s">
        <v>181</v>
      </c>
      <c r="I31" s="108">
        <v>40</v>
      </c>
      <c r="J31" s="8">
        <v>30</v>
      </c>
      <c r="K31" s="45">
        <f t="shared" si="0"/>
        <v>0</v>
      </c>
      <c r="L31" s="45">
        <f t="shared" si="1"/>
        <v>0</v>
      </c>
      <c r="M31" s="55"/>
      <c r="N31" s="54">
        <f t="shared" si="2"/>
        <v>7</v>
      </c>
      <c r="O31" s="55"/>
      <c r="P31" s="55"/>
      <c r="Q31" s="55"/>
      <c r="R31" s="13">
        <f t="shared" si="3"/>
        <v>30</v>
      </c>
      <c r="S31" s="14" t="str">
        <f t="shared" si="4"/>
        <v>OK</v>
      </c>
      <c r="T31" s="116"/>
      <c r="U31" s="116"/>
      <c r="V31" s="116"/>
      <c r="W31" s="117"/>
      <c r="X31" s="117"/>
      <c r="Y31" s="117"/>
      <c r="Z31" s="117"/>
      <c r="AA31" s="116"/>
      <c r="AB31" s="116"/>
      <c r="AC31" s="116"/>
      <c r="AD31" s="116"/>
      <c r="AE31" s="116"/>
      <c r="AF31" s="117"/>
      <c r="AG31" s="117"/>
      <c r="AH31" s="117"/>
      <c r="AI31" s="117"/>
      <c r="AJ31" s="227"/>
      <c r="AK31" s="227"/>
    </row>
    <row r="32" spans="1:37" ht="40" customHeight="1" x14ac:dyDescent="0.35">
      <c r="A32" s="88">
        <v>29</v>
      </c>
      <c r="B32" s="89" t="s">
        <v>120</v>
      </c>
      <c r="C32" s="166" t="s">
        <v>265</v>
      </c>
      <c r="D32" s="96" t="s">
        <v>125</v>
      </c>
      <c r="E32" s="100">
        <v>6202</v>
      </c>
      <c r="F32" s="104" t="s">
        <v>166</v>
      </c>
      <c r="G32" s="35" t="s">
        <v>173</v>
      </c>
      <c r="H32" s="35" t="s">
        <v>181</v>
      </c>
      <c r="I32" s="107">
        <v>5.87</v>
      </c>
      <c r="J32" s="8">
        <v>550</v>
      </c>
      <c r="K32" s="45">
        <f t="shared" si="0"/>
        <v>60</v>
      </c>
      <c r="L32" s="45">
        <f t="shared" si="1"/>
        <v>60</v>
      </c>
      <c r="M32" s="55"/>
      <c r="N32" s="54">
        <f t="shared" si="2"/>
        <v>137</v>
      </c>
      <c r="O32" s="55"/>
      <c r="P32" s="55"/>
      <c r="Q32" s="55"/>
      <c r="R32" s="13">
        <f t="shared" si="3"/>
        <v>490</v>
      </c>
      <c r="S32" s="14" t="str">
        <f t="shared" si="4"/>
        <v>OK</v>
      </c>
      <c r="T32" s="116"/>
      <c r="U32" s="116"/>
      <c r="V32" s="116"/>
      <c r="W32" s="116"/>
      <c r="X32" s="116">
        <v>60</v>
      </c>
      <c r="Y32" s="117"/>
      <c r="Z32" s="117"/>
      <c r="AA32" s="116"/>
      <c r="AB32" s="116"/>
      <c r="AC32" s="116"/>
      <c r="AD32" s="116"/>
      <c r="AE32" s="116"/>
      <c r="AF32" s="117"/>
      <c r="AG32" s="117"/>
      <c r="AH32" s="117"/>
      <c r="AI32" s="117"/>
      <c r="AJ32" s="227"/>
      <c r="AK32" s="227"/>
    </row>
    <row r="33" spans="1:37" ht="40" customHeight="1" x14ac:dyDescent="0.35">
      <c r="A33" s="90">
        <v>30</v>
      </c>
      <c r="B33" s="91" t="s">
        <v>118</v>
      </c>
      <c r="C33" s="147" t="s">
        <v>231</v>
      </c>
      <c r="D33" s="98" t="s">
        <v>136</v>
      </c>
      <c r="E33" s="101">
        <v>1504</v>
      </c>
      <c r="F33" s="105" t="s">
        <v>167</v>
      </c>
      <c r="G33" s="106" t="s">
        <v>179</v>
      </c>
      <c r="H33" s="106" t="s">
        <v>183</v>
      </c>
      <c r="I33" s="108">
        <v>5</v>
      </c>
      <c r="J33" s="8">
        <v>920</v>
      </c>
      <c r="K33" s="45">
        <f t="shared" si="0"/>
        <v>920</v>
      </c>
      <c r="L33" s="45">
        <f t="shared" si="1"/>
        <v>920</v>
      </c>
      <c r="M33" s="55"/>
      <c r="N33" s="54">
        <f t="shared" si="2"/>
        <v>230</v>
      </c>
      <c r="O33" s="55"/>
      <c r="P33" s="55"/>
      <c r="Q33" s="55"/>
      <c r="R33" s="13">
        <f t="shared" si="3"/>
        <v>0</v>
      </c>
      <c r="S33" s="14" t="str">
        <f t="shared" si="4"/>
        <v>OK</v>
      </c>
      <c r="T33" s="116"/>
      <c r="U33" s="116"/>
      <c r="V33" s="116"/>
      <c r="W33" s="116">
        <v>300</v>
      </c>
      <c r="X33" s="117"/>
      <c r="Y33" s="117"/>
      <c r="Z33" s="117"/>
      <c r="AA33" s="116"/>
      <c r="AB33" s="116">
        <v>300</v>
      </c>
      <c r="AC33" s="116"/>
      <c r="AD33" s="116"/>
      <c r="AE33" s="116"/>
      <c r="AF33" s="117"/>
      <c r="AG33" s="230">
        <v>320</v>
      </c>
      <c r="AH33" s="117"/>
      <c r="AI33" s="117"/>
      <c r="AJ33" s="227"/>
      <c r="AK33" s="227"/>
    </row>
    <row r="34" spans="1:37" ht="40" customHeight="1" x14ac:dyDescent="0.35">
      <c r="A34" s="88">
        <v>31</v>
      </c>
      <c r="B34" s="89" t="s">
        <v>121</v>
      </c>
      <c r="C34" s="166" t="s">
        <v>266</v>
      </c>
      <c r="D34" s="96" t="s">
        <v>137</v>
      </c>
      <c r="E34" s="100">
        <v>1504</v>
      </c>
      <c r="F34" s="104" t="s">
        <v>168</v>
      </c>
      <c r="G34" s="35" t="s">
        <v>180</v>
      </c>
      <c r="H34" s="35" t="s">
        <v>183</v>
      </c>
      <c r="I34" s="107">
        <v>5.14</v>
      </c>
      <c r="J34" s="8"/>
      <c r="K34" s="45">
        <f t="shared" si="0"/>
        <v>0</v>
      </c>
      <c r="L34" s="45">
        <f t="shared" si="1"/>
        <v>0</v>
      </c>
      <c r="M34" s="55"/>
      <c r="N34" s="54">
        <f t="shared" si="2"/>
        <v>0</v>
      </c>
      <c r="O34" s="55"/>
      <c r="P34" s="55"/>
      <c r="Q34" s="55"/>
      <c r="R34" s="13">
        <f t="shared" si="3"/>
        <v>0</v>
      </c>
      <c r="S34" s="14" t="str">
        <f t="shared" si="4"/>
        <v>OK</v>
      </c>
      <c r="T34" s="116"/>
      <c r="U34" s="116"/>
      <c r="V34" s="116"/>
      <c r="W34" s="117"/>
      <c r="X34" s="117"/>
      <c r="Y34" s="117"/>
      <c r="Z34" s="117"/>
      <c r="AA34" s="116"/>
      <c r="AB34" s="116"/>
      <c r="AC34" s="116"/>
      <c r="AD34" s="116"/>
      <c r="AE34" s="116"/>
      <c r="AF34" s="117"/>
      <c r="AG34" s="117"/>
      <c r="AH34" s="117"/>
      <c r="AI34" s="117"/>
      <c r="AJ34" s="227"/>
      <c r="AK34" s="227"/>
    </row>
    <row r="35" spans="1:37" ht="40" customHeight="1" x14ac:dyDescent="0.35">
      <c r="A35" s="90">
        <v>32</v>
      </c>
      <c r="B35" s="91" t="s">
        <v>122</v>
      </c>
      <c r="C35" s="167" t="s">
        <v>267</v>
      </c>
      <c r="D35" s="97" t="s">
        <v>138</v>
      </c>
      <c r="E35" s="101">
        <v>1602</v>
      </c>
      <c r="F35" s="105" t="s">
        <v>169</v>
      </c>
      <c r="G35" s="106" t="s">
        <v>173</v>
      </c>
      <c r="H35" s="106" t="s">
        <v>184</v>
      </c>
      <c r="I35" s="108">
        <v>150</v>
      </c>
      <c r="J35" s="8">
        <v>6</v>
      </c>
      <c r="K35" s="45">
        <f t="shared" si="0"/>
        <v>0</v>
      </c>
      <c r="L35" s="45">
        <f t="shared" si="1"/>
        <v>0</v>
      </c>
      <c r="M35" s="55"/>
      <c r="N35" s="54">
        <f t="shared" si="2"/>
        <v>1</v>
      </c>
      <c r="O35" s="55"/>
      <c r="P35" s="55"/>
      <c r="Q35" s="55"/>
      <c r="R35" s="13">
        <f t="shared" si="3"/>
        <v>6</v>
      </c>
      <c r="S35" s="14" t="str">
        <f t="shared" si="4"/>
        <v>OK</v>
      </c>
      <c r="T35" s="116"/>
      <c r="U35" s="116"/>
      <c r="V35" s="116"/>
      <c r="W35" s="117"/>
      <c r="X35" s="117"/>
      <c r="Y35" s="117"/>
      <c r="Z35" s="117"/>
      <c r="AA35" s="116"/>
      <c r="AB35" s="116"/>
      <c r="AC35" s="116"/>
      <c r="AD35" s="116"/>
      <c r="AE35" s="116"/>
      <c r="AF35" s="117"/>
      <c r="AG35" s="117"/>
      <c r="AH35" s="117"/>
      <c r="AI35" s="117"/>
      <c r="AJ35" s="227"/>
      <c r="AK35" s="227"/>
    </row>
    <row r="36" spans="1:37" ht="40" customHeight="1" x14ac:dyDescent="0.35">
      <c r="A36" s="88">
        <v>33</v>
      </c>
      <c r="B36" s="89" t="s">
        <v>122</v>
      </c>
      <c r="C36" s="166" t="s">
        <v>268</v>
      </c>
      <c r="D36" s="96" t="s">
        <v>138</v>
      </c>
      <c r="E36" s="100">
        <v>1602</v>
      </c>
      <c r="F36" s="104" t="s">
        <v>170</v>
      </c>
      <c r="G36" s="35" t="s">
        <v>173</v>
      </c>
      <c r="H36" s="35" t="s">
        <v>184</v>
      </c>
      <c r="I36" s="107">
        <v>315</v>
      </c>
      <c r="J36" s="8">
        <v>4</v>
      </c>
      <c r="K36" s="45">
        <f t="shared" si="0"/>
        <v>0</v>
      </c>
      <c r="L36" s="45">
        <f t="shared" si="1"/>
        <v>0</v>
      </c>
      <c r="M36" s="55"/>
      <c r="N36" s="54">
        <f t="shared" si="2"/>
        <v>1</v>
      </c>
      <c r="O36" s="55"/>
      <c r="P36" s="55"/>
      <c r="Q36" s="55"/>
      <c r="R36" s="13">
        <f t="shared" si="3"/>
        <v>4</v>
      </c>
      <c r="S36" s="14" t="str">
        <f t="shared" si="4"/>
        <v>OK</v>
      </c>
      <c r="T36" s="116"/>
      <c r="U36" s="116"/>
      <c r="V36" s="116"/>
      <c r="W36" s="117"/>
      <c r="X36" s="117"/>
      <c r="Y36" s="117"/>
      <c r="Z36" s="117"/>
      <c r="AA36" s="116"/>
      <c r="AB36" s="116"/>
      <c r="AC36" s="116"/>
      <c r="AD36" s="116"/>
      <c r="AE36" s="116"/>
      <c r="AF36" s="117"/>
      <c r="AG36" s="117"/>
      <c r="AH36" s="117"/>
      <c r="AI36" s="117"/>
      <c r="AJ36" s="227"/>
      <c r="AK36" s="227"/>
    </row>
    <row r="37" spans="1:37" ht="40" customHeight="1" x14ac:dyDescent="0.35">
      <c r="A37" s="94">
        <v>34</v>
      </c>
      <c r="B37" s="95" t="s">
        <v>122</v>
      </c>
      <c r="C37" s="167" t="s">
        <v>269</v>
      </c>
      <c r="D37" s="99" t="s">
        <v>138</v>
      </c>
      <c r="E37" s="103">
        <v>1806</v>
      </c>
      <c r="F37" s="105" t="s">
        <v>171</v>
      </c>
      <c r="G37" s="106" t="s">
        <v>173</v>
      </c>
      <c r="H37" s="106" t="s">
        <v>184</v>
      </c>
      <c r="I37" s="109">
        <v>780</v>
      </c>
      <c r="J37" s="8">
        <v>6</v>
      </c>
      <c r="K37" s="45">
        <f t="shared" si="0"/>
        <v>0</v>
      </c>
      <c r="L37" s="45">
        <f t="shared" si="1"/>
        <v>0</v>
      </c>
      <c r="M37" s="55"/>
      <c r="N37" s="54">
        <f t="shared" si="2"/>
        <v>1</v>
      </c>
      <c r="O37" s="55"/>
      <c r="P37" s="55"/>
      <c r="Q37" s="55"/>
      <c r="R37" s="13">
        <f t="shared" si="3"/>
        <v>6</v>
      </c>
      <c r="S37" s="14" t="str">
        <f t="shared" si="4"/>
        <v>OK</v>
      </c>
      <c r="T37" s="116"/>
      <c r="U37" s="116"/>
      <c r="V37" s="116"/>
      <c r="W37" s="117"/>
      <c r="X37" s="117"/>
      <c r="Y37" s="117"/>
      <c r="Z37" s="117"/>
      <c r="AA37" s="116"/>
      <c r="AB37" s="116"/>
      <c r="AC37" s="116"/>
      <c r="AD37" s="116"/>
      <c r="AE37" s="116"/>
      <c r="AF37" s="117"/>
      <c r="AG37" s="117"/>
      <c r="AH37" s="117"/>
      <c r="AI37" s="117"/>
      <c r="AJ37" s="228"/>
      <c r="AK37" s="228"/>
    </row>
    <row r="38" spans="1:37" ht="40" customHeight="1" x14ac:dyDescent="0.35">
      <c r="J38" s="4">
        <f>SUM(J4:J37)</f>
        <v>20399</v>
      </c>
      <c r="R38" s="16">
        <f>SUM(R4:R37)</f>
        <v>9419</v>
      </c>
      <c r="S38" s="5" t="str">
        <f t="shared" si="4"/>
        <v>OK</v>
      </c>
      <c r="T38" s="240">
        <f>SUMPRODUCT($I$4:$I$37,T4:T37)</f>
        <v>2255.6</v>
      </c>
      <c r="U38" s="240">
        <f t="shared" ref="U38:AI38" si="5">SUMPRODUCT($I$4:$I$37,U4:U37)</f>
        <v>3393</v>
      </c>
      <c r="V38" s="240">
        <f t="shared" si="5"/>
        <v>10904</v>
      </c>
      <c r="W38" s="240">
        <f t="shared" si="5"/>
        <v>2677</v>
      </c>
      <c r="X38" s="240">
        <f t="shared" si="5"/>
        <v>4793.72</v>
      </c>
      <c r="Y38" s="240">
        <f t="shared" si="5"/>
        <v>600</v>
      </c>
      <c r="Z38" s="240">
        <f t="shared" si="5"/>
        <v>16828</v>
      </c>
      <c r="AA38" s="240">
        <f t="shared" si="5"/>
        <v>2928.12</v>
      </c>
      <c r="AB38" s="240">
        <f t="shared" si="5"/>
        <v>3454</v>
      </c>
      <c r="AC38" s="240">
        <f t="shared" si="5"/>
        <v>961.8</v>
      </c>
      <c r="AD38" s="240">
        <f t="shared" si="5"/>
        <v>1662.2</v>
      </c>
      <c r="AE38" s="240">
        <f t="shared" si="5"/>
        <v>5760</v>
      </c>
      <c r="AF38" s="240">
        <f t="shared" si="5"/>
        <v>15936.000000000002</v>
      </c>
      <c r="AG38" s="240">
        <f t="shared" si="5"/>
        <v>3036</v>
      </c>
      <c r="AH38" s="240">
        <f t="shared" si="5"/>
        <v>4019.1000000000004</v>
      </c>
      <c r="AI38" s="240">
        <f t="shared" si="5"/>
        <v>4070.84</v>
      </c>
      <c r="AJ38" s="240">
        <f t="shared" ref="AJ38:AK38" si="6">SUMPRODUCT($I$4:$I$37,AJ4:AJ37)</f>
        <v>0</v>
      </c>
      <c r="AK38" s="240">
        <f t="shared" si="6"/>
        <v>0</v>
      </c>
    </row>
    <row r="39" spans="1:37" ht="40" customHeight="1" x14ac:dyDescent="0.35">
      <c r="J39" s="83">
        <f>SUMPRODUCT($I$4:$I$37,J4:J37)</f>
        <v>176859.85</v>
      </c>
      <c r="K39" s="83">
        <f>SUMPRODUCT($I$4:$I$37,K4:K37)</f>
        <v>83279.37999999999</v>
      </c>
      <c r="L39" s="83">
        <f>SUMPRODUCT($I$4:$I$37,L4:L37)</f>
        <v>83279.37999999999</v>
      </c>
      <c r="T39" s="112"/>
      <c r="U39" s="235"/>
      <c r="V39" s="235"/>
      <c r="W39" s="2"/>
      <c r="X39" s="2"/>
      <c r="Y39" s="236"/>
      <c r="Z39" s="237"/>
      <c r="AA39" s="235"/>
      <c r="AB39" s="235"/>
      <c r="AC39" s="235"/>
      <c r="AD39" s="235"/>
      <c r="AE39" s="235"/>
      <c r="AJ39" s="43"/>
      <c r="AK39" s="43"/>
    </row>
    <row r="40" spans="1:37" ht="40" customHeight="1" x14ac:dyDescent="0.35">
      <c r="T40" s="112"/>
      <c r="U40" s="235"/>
      <c r="V40" s="235"/>
      <c r="W40" s="2"/>
      <c r="X40" s="2"/>
      <c r="Y40" s="238"/>
      <c r="Z40" s="237"/>
      <c r="AA40" s="235"/>
      <c r="AB40" s="235"/>
      <c r="AC40" s="235"/>
      <c r="AD40" s="235"/>
      <c r="AE40" s="235"/>
      <c r="AJ40" s="43"/>
      <c r="AK40" s="43"/>
    </row>
    <row r="41" spans="1:37" ht="40" customHeight="1" x14ac:dyDescent="0.35">
      <c r="T41" s="112"/>
      <c r="U41" s="235"/>
      <c r="V41" s="235"/>
      <c r="W41" s="2"/>
      <c r="X41" s="2"/>
      <c r="Y41" s="236"/>
      <c r="Z41" s="237"/>
      <c r="AA41" s="235"/>
      <c r="AB41" s="235"/>
      <c r="AC41" s="235"/>
      <c r="AD41" s="235"/>
      <c r="AE41" s="235"/>
      <c r="AJ41" s="43"/>
      <c r="AK41" s="43"/>
    </row>
    <row r="42" spans="1:37" ht="40" customHeight="1" x14ac:dyDescent="0.35">
      <c r="T42" s="112"/>
      <c r="U42" s="239"/>
      <c r="V42" s="235"/>
      <c r="W42" s="2"/>
      <c r="X42" s="2"/>
      <c r="Y42" s="236"/>
      <c r="Z42" s="237"/>
      <c r="AA42" s="235"/>
      <c r="AB42" s="235"/>
      <c r="AC42" s="235"/>
      <c r="AD42" s="235"/>
      <c r="AE42" s="235"/>
      <c r="AJ42" s="43"/>
      <c r="AK42" s="43"/>
    </row>
    <row r="43" spans="1:37" ht="40" customHeight="1" x14ac:dyDescent="0.35">
      <c r="T43" s="112"/>
      <c r="U43" s="235"/>
      <c r="V43" s="235"/>
      <c r="W43" s="2"/>
      <c r="X43" s="2"/>
      <c r="Y43" s="236"/>
      <c r="Z43" s="237"/>
      <c r="AA43" s="235"/>
      <c r="AB43" s="235"/>
      <c r="AC43" s="235"/>
      <c r="AD43" s="235"/>
      <c r="AE43" s="235"/>
      <c r="AJ43" s="43"/>
      <c r="AK43" s="43"/>
    </row>
    <row r="44" spans="1:37" ht="40" customHeight="1" x14ac:dyDescent="0.35">
      <c r="T44" s="112"/>
      <c r="U44" s="235"/>
      <c r="V44" s="235"/>
      <c r="W44" s="2"/>
      <c r="X44" s="2"/>
      <c r="Y44" s="236"/>
      <c r="Z44" s="237"/>
      <c r="AA44" s="235"/>
      <c r="AB44" s="235"/>
      <c r="AC44" s="235"/>
      <c r="AD44" s="235"/>
      <c r="AE44" s="235"/>
      <c r="AJ44" s="43"/>
      <c r="AK44" s="43"/>
    </row>
    <row r="45" spans="1:37" ht="40" customHeight="1" x14ac:dyDescent="0.35">
      <c r="T45" s="112"/>
      <c r="U45" s="235"/>
      <c r="V45" s="235"/>
      <c r="W45" s="2"/>
      <c r="X45" s="2"/>
      <c r="Y45" s="236"/>
      <c r="Z45" s="237"/>
      <c r="AA45" s="235"/>
      <c r="AB45" s="235"/>
      <c r="AC45" s="235"/>
      <c r="AD45" s="235"/>
      <c r="AE45" s="235"/>
      <c r="AJ45" s="43"/>
      <c r="AK45" s="43"/>
    </row>
    <row r="46" spans="1:37" ht="40" customHeight="1" x14ac:dyDescent="0.35">
      <c r="T46" s="112"/>
      <c r="U46" s="235"/>
      <c r="V46" s="235"/>
      <c r="W46" s="2"/>
      <c r="X46" s="2"/>
      <c r="Y46" s="236"/>
      <c r="Z46" s="237"/>
      <c r="AA46" s="235"/>
      <c r="AB46" s="235"/>
      <c r="AC46" s="235"/>
      <c r="AD46" s="235"/>
      <c r="AE46" s="235"/>
      <c r="AJ46" s="43"/>
      <c r="AK46" s="43"/>
    </row>
    <row r="47" spans="1:37" ht="40" customHeight="1" x14ac:dyDescent="0.35">
      <c r="T47" s="112"/>
      <c r="U47" s="235"/>
      <c r="V47" s="235"/>
      <c r="W47" s="2"/>
      <c r="X47" s="2"/>
      <c r="Y47" s="236"/>
      <c r="Z47" s="237"/>
      <c r="AA47" s="235"/>
      <c r="AB47" s="235"/>
      <c r="AC47" s="235"/>
      <c r="AD47" s="235"/>
      <c r="AE47" s="235"/>
      <c r="AJ47" s="43"/>
      <c r="AK47" s="43"/>
    </row>
    <row r="48" spans="1:37" ht="40" customHeight="1" x14ac:dyDescent="0.35">
      <c r="T48" s="112"/>
      <c r="U48" s="235"/>
      <c r="V48" s="235"/>
      <c r="W48" s="2"/>
      <c r="X48" s="2"/>
      <c r="Y48" s="236"/>
      <c r="Z48" s="237"/>
      <c r="AA48" s="235"/>
      <c r="AB48" s="235"/>
      <c r="AC48" s="235"/>
      <c r="AD48" s="235"/>
      <c r="AE48" s="235"/>
      <c r="AJ48" s="43"/>
      <c r="AK48" s="43"/>
    </row>
    <row r="49" spans="20:37" ht="40" customHeight="1" x14ac:dyDescent="0.35">
      <c r="T49" s="112"/>
      <c r="U49" s="235"/>
      <c r="V49" s="235"/>
      <c r="W49" s="2"/>
      <c r="X49" s="2"/>
      <c r="Y49" s="236"/>
      <c r="Z49" s="237"/>
      <c r="AA49" s="235"/>
      <c r="AB49" s="235"/>
      <c r="AC49" s="235"/>
      <c r="AD49" s="235"/>
      <c r="AE49" s="235"/>
      <c r="AJ49" s="43"/>
      <c r="AK49" s="43"/>
    </row>
    <row r="50" spans="20:37" ht="40" customHeight="1" x14ac:dyDescent="0.35">
      <c r="T50" s="112"/>
      <c r="U50" s="235"/>
      <c r="V50" s="235"/>
      <c r="W50" s="2"/>
      <c r="X50" s="2"/>
      <c r="Y50" s="236"/>
      <c r="Z50" s="237"/>
      <c r="AA50" s="235"/>
      <c r="AB50" s="235"/>
      <c r="AC50" s="235"/>
      <c r="AD50" s="235"/>
      <c r="AE50" s="235"/>
      <c r="AJ50" s="43"/>
      <c r="AK50" s="43"/>
    </row>
    <row r="51" spans="20:37" ht="40" customHeight="1" x14ac:dyDescent="0.35">
      <c r="T51" s="112"/>
      <c r="U51" s="235"/>
      <c r="V51" s="235"/>
      <c r="W51" s="2"/>
      <c r="X51" s="2"/>
      <c r="Y51" s="236"/>
      <c r="Z51" s="237"/>
      <c r="AA51" s="235"/>
      <c r="AB51" s="235"/>
      <c r="AC51" s="235"/>
      <c r="AD51" s="235"/>
      <c r="AE51" s="235"/>
      <c r="AJ51" s="43"/>
      <c r="AK51" s="43"/>
    </row>
    <row r="52" spans="20:37" ht="40" customHeight="1" x14ac:dyDescent="0.35">
      <c r="T52" s="112"/>
      <c r="U52" s="235"/>
      <c r="V52" s="235"/>
      <c r="W52" s="2"/>
      <c r="X52" s="2"/>
      <c r="Y52" s="236"/>
      <c r="Z52" s="237"/>
      <c r="AA52" s="235"/>
      <c r="AB52" s="235"/>
      <c r="AC52" s="235"/>
      <c r="AD52" s="235"/>
      <c r="AE52" s="235"/>
      <c r="AJ52" s="43"/>
      <c r="AK52" s="43"/>
    </row>
    <row r="53" spans="20:37" ht="40" customHeight="1" x14ac:dyDescent="0.35">
      <c r="T53" s="112"/>
      <c r="U53" s="235"/>
      <c r="V53" s="235"/>
      <c r="W53" s="2"/>
      <c r="X53" s="2"/>
      <c r="Y53" s="236"/>
      <c r="Z53" s="237"/>
      <c r="AA53" s="235"/>
      <c r="AB53" s="235"/>
      <c r="AC53" s="235"/>
      <c r="AD53" s="235"/>
      <c r="AE53" s="235"/>
      <c r="AJ53" s="43"/>
      <c r="AK53" s="43"/>
    </row>
    <row r="54" spans="20:37" ht="40" customHeight="1" x14ac:dyDescent="0.35">
      <c r="T54" s="112"/>
      <c r="U54" s="235"/>
      <c r="V54" s="235"/>
      <c r="W54" s="2"/>
      <c r="X54" s="2"/>
      <c r="Y54" s="236"/>
      <c r="Z54" s="237"/>
      <c r="AA54" s="235"/>
      <c r="AB54" s="235"/>
      <c r="AC54" s="235"/>
      <c r="AD54" s="235"/>
      <c r="AE54" s="235"/>
      <c r="AJ54" s="43"/>
      <c r="AK54" s="43"/>
    </row>
    <row r="55" spans="20:37" ht="40" customHeight="1" x14ac:dyDescent="0.35">
      <c r="T55" s="112"/>
      <c r="U55" s="235"/>
      <c r="V55" s="235"/>
      <c r="W55" s="2"/>
      <c r="X55" s="2"/>
      <c r="Y55" s="236"/>
      <c r="Z55" s="237"/>
      <c r="AA55" s="235"/>
      <c r="AB55" s="235"/>
      <c r="AC55" s="235"/>
      <c r="AD55" s="235"/>
      <c r="AE55" s="235"/>
      <c r="AJ55" s="43"/>
      <c r="AK55" s="43"/>
    </row>
    <row r="56" spans="20:37" ht="40" customHeight="1" x14ac:dyDescent="0.35">
      <c r="T56" s="112"/>
      <c r="U56" s="235"/>
      <c r="V56" s="235"/>
      <c r="W56" s="2"/>
      <c r="X56" s="2"/>
      <c r="Y56" s="236"/>
      <c r="Z56" s="237"/>
      <c r="AA56" s="235"/>
      <c r="AB56" s="235"/>
      <c r="AC56" s="235"/>
      <c r="AD56" s="235"/>
      <c r="AE56" s="235"/>
      <c r="AJ56" s="43"/>
      <c r="AK56" s="43"/>
    </row>
    <row r="57" spans="20:37" ht="40" customHeight="1" x14ac:dyDescent="0.35">
      <c r="T57" s="112"/>
      <c r="U57" s="235"/>
      <c r="V57" s="235"/>
      <c r="W57" s="2"/>
      <c r="X57" s="2"/>
      <c r="Y57" s="236"/>
      <c r="Z57" s="237"/>
      <c r="AA57" s="235"/>
      <c r="AB57" s="235"/>
      <c r="AC57" s="235"/>
      <c r="AD57" s="235"/>
      <c r="AE57" s="235"/>
      <c r="AJ57" s="43"/>
      <c r="AK57" s="43"/>
    </row>
    <row r="58" spans="20:37" ht="40" customHeight="1" x14ac:dyDescent="0.35">
      <c r="T58" s="112"/>
      <c r="U58" s="235"/>
      <c r="V58" s="235"/>
      <c r="W58" s="2"/>
      <c r="X58" s="2"/>
      <c r="Y58" s="236"/>
      <c r="Z58" s="237"/>
      <c r="AA58" s="235"/>
      <c r="AB58" s="235"/>
      <c r="AC58" s="235"/>
      <c r="AD58" s="235"/>
      <c r="AE58" s="235"/>
      <c r="AJ58" s="43"/>
      <c r="AK58" s="43"/>
    </row>
    <row r="59" spans="20:37" ht="40" customHeight="1" x14ac:dyDescent="0.35"/>
    <row r="60" spans="20:37" ht="40" customHeight="1" x14ac:dyDescent="0.35"/>
    <row r="61" spans="20:37" ht="40" customHeight="1" x14ac:dyDescent="0.35"/>
    <row r="62" spans="20:37" ht="40" customHeight="1" x14ac:dyDescent="0.35"/>
    <row r="63" spans="20:37" ht="40" customHeight="1" x14ac:dyDescent="0.35"/>
    <row r="64" spans="20:37" ht="40" customHeight="1" x14ac:dyDescent="0.35"/>
    <row r="65" ht="40" customHeight="1" x14ac:dyDescent="0.35"/>
    <row r="66" ht="40" customHeight="1" x14ac:dyDescent="0.35"/>
    <row r="67" ht="40" customHeight="1" x14ac:dyDescent="0.35"/>
    <row r="68" ht="40" customHeight="1" x14ac:dyDescent="0.35"/>
    <row r="69" ht="40" customHeight="1" x14ac:dyDescent="0.35"/>
    <row r="70" ht="40" customHeight="1" x14ac:dyDescent="0.35"/>
    <row r="71" ht="40" customHeight="1" x14ac:dyDescent="0.35"/>
    <row r="72" ht="40" customHeight="1" x14ac:dyDescent="0.35"/>
    <row r="73" ht="40" customHeight="1" x14ac:dyDescent="0.35"/>
    <row r="74" ht="40" customHeight="1" x14ac:dyDescent="0.35"/>
    <row r="75" ht="40" customHeight="1" x14ac:dyDescent="0.35"/>
    <row r="76" ht="40" customHeight="1" x14ac:dyDescent="0.35"/>
    <row r="77" ht="40" customHeight="1" x14ac:dyDescent="0.35"/>
    <row r="78" ht="40" customHeight="1" x14ac:dyDescent="0.35"/>
    <row r="79" ht="40" customHeight="1" x14ac:dyDescent="0.35"/>
    <row r="80" ht="40" customHeight="1" x14ac:dyDescent="0.35"/>
    <row r="81" ht="40" customHeight="1" x14ac:dyDescent="0.35"/>
    <row r="82" ht="40" customHeight="1" x14ac:dyDescent="0.35"/>
    <row r="83" ht="40" customHeight="1" x14ac:dyDescent="0.35"/>
    <row r="84" ht="40" customHeight="1" x14ac:dyDescent="0.35"/>
    <row r="85" ht="40" customHeight="1" x14ac:dyDescent="0.35"/>
    <row r="86" ht="40" customHeight="1" x14ac:dyDescent="0.35"/>
    <row r="87" ht="40" customHeight="1" x14ac:dyDescent="0.35"/>
    <row r="88" ht="40" customHeight="1" x14ac:dyDescent="0.35"/>
    <row r="89" ht="40" customHeight="1" x14ac:dyDescent="0.35"/>
    <row r="90" ht="40" customHeight="1" x14ac:dyDescent="0.35"/>
    <row r="91" ht="40" customHeight="1" x14ac:dyDescent="0.35"/>
    <row r="92" ht="40" customHeight="1" x14ac:dyDescent="0.35"/>
    <row r="93" ht="40" customHeight="1" x14ac:dyDescent="0.35"/>
    <row r="94" ht="40" customHeight="1" x14ac:dyDescent="0.35"/>
    <row r="95" ht="40" customHeight="1" x14ac:dyDescent="0.35"/>
    <row r="96" ht="40" customHeight="1" x14ac:dyDescent="0.35"/>
    <row r="97" ht="40" customHeight="1" x14ac:dyDescent="0.35"/>
    <row r="98" ht="40" customHeight="1" x14ac:dyDescent="0.35"/>
    <row r="99" ht="40" customHeight="1" x14ac:dyDescent="0.35"/>
    <row r="100" ht="40" customHeight="1" x14ac:dyDescent="0.35"/>
    <row r="101" ht="40" customHeight="1" x14ac:dyDescent="0.35"/>
    <row r="102" ht="40" customHeight="1" x14ac:dyDescent="0.35"/>
    <row r="103" ht="40" customHeight="1" x14ac:dyDescent="0.35"/>
    <row r="104" ht="40" customHeight="1" x14ac:dyDescent="0.35"/>
    <row r="105" ht="40" customHeight="1" x14ac:dyDescent="0.35"/>
    <row r="106" ht="40" customHeight="1" x14ac:dyDescent="0.35"/>
    <row r="107" ht="40" customHeight="1" x14ac:dyDescent="0.35"/>
    <row r="108" ht="40" customHeight="1" x14ac:dyDescent="0.35"/>
    <row r="109" ht="40" customHeight="1" x14ac:dyDescent="0.35"/>
    <row r="110" ht="40" customHeight="1" x14ac:dyDescent="0.35"/>
    <row r="111" ht="40" customHeight="1" x14ac:dyDescent="0.35"/>
    <row r="112" ht="40" customHeight="1" x14ac:dyDescent="0.35"/>
    <row r="113" ht="40" customHeight="1" x14ac:dyDescent="0.35"/>
    <row r="114" ht="40" customHeight="1" x14ac:dyDescent="0.35"/>
    <row r="115" ht="40" customHeight="1" x14ac:dyDescent="0.35"/>
    <row r="116" ht="40" customHeight="1" x14ac:dyDescent="0.35"/>
    <row r="117" ht="40" customHeight="1" x14ac:dyDescent="0.35"/>
    <row r="118" ht="40" customHeight="1" x14ac:dyDescent="0.35"/>
    <row r="119" ht="40" customHeight="1" x14ac:dyDescent="0.35"/>
    <row r="120" ht="40" customHeight="1" x14ac:dyDescent="0.35"/>
    <row r="121" ht="40" customHeight="1" x14ac:dyDescent="0.35"/>
    <row r="122" ht="40" customHeight="1" x14ac:dyDescent="0.35"/>
    <row r="123" ht="40" customHeight="1" x14ac:dyDescent="0.35"/>
    <row r="124" ht="40" customHeight="1" x14ac:dyDescent="0.35"/>
    <row r="125" ht="40" customHeight="1" x14ac:dyDescent="0.35"/>
    <row r="126" ht="40" customHeight="1" x14ac:dyDescent="0.35"/>
    <row r="127" ht="40" customHeight="1" x14ac:dyDescent="0.35"/>
    <row r="128" ht="40" customHeight="1" x14ac:dyDescent="0.35"/>
    <row r="129" ht="40" customHeight="1" x14ac:dyDescent="0.35"/>
    <row r="130" ht="40" customHeight="1" x14ac:dyDescent="0.35"/>
    <row r="131" ht="40" customHeight="1" x14ac:dyDescent="0.35"/>
    <row r="132" ht="40" customHeight="1" x14ac:dyDescent="0.35"/>
    <row r="133" ht="40" customHeight="1" x14ac:dyDescent="0.35"/>
    <row r="134" ht="40" customHeight="1" x14ac:dyDescent="0.35"/>
    <row r="135" ht="40" customHeight="1" x14ac:dyDescent="0.35"/>
    <row r="136" ht="40" customHeight="1" x14ac:dyDescent="0.35"/>
    <row r="137" ht="40" customHeight="1" x14ac:dyDescent="0.35"/>
    <row r="138" ht="40" customHeight="1" x14ac:dyDescent="0.35"/>
    <row r="139" ht="40" customHeight="1" x14ac:dyDescent="0.35"/>
    <row r="140" ht="40" customHeight="1" x14ac:dyDescent="0.35"/>
    <row r="141" ht="40" customHeight="1" x14ac:dyDescent="0.35"/>
    <row r="142" ht="40" customHeight="1" x14ac:dyDescent="0.35"/>
    <row r="143" ht="40" customHeight="1" x14ac:dyDescent="0.35"/>
    <row r="144" ht="40" customHeight="1" x14ac:dyDescent="0.35"/>
    <row r="145" ht="40" customHeight="1" x14ac:dyDescent="0.35"/>
    <row r="146" ht="40" customHeight="1" x14ac:dyDescent="0.35"/>
    <row r="147" ht="40" customHeight="1" x14ac:dyDescent="0.35"/>
    <row r="148" ht="40" customHeight="1" x14ac:dyDescent="0.35"/>
    <row r="149" ht="40" customHeight="1" x14ac:dyDescent="0.35"/>
    <row r="150" ht="40" customHeight="1" x14ac:dyDescent="0.35"/>
    <row r="151" ht="40" customHeight="1" x14ac:dyDescent="0.35"/>
    <row r="152" ht="40" customHeight="1" x14ac:dyDescent="0.35"/>
    <row r="153" ht="40" customHeight="1" x14ac:dyDescent="0.35"/>
    <row r="154" ht="40" customHeight="1" x14ac:dyDescent="0.35"/>
    <row r="155" ht="40" customHeight="1" x14ac:dyDescent="0.35"/>
    <row r="156" ht="40" customHeight="1" x14ac:dyDescent="0.35"/>
    <row r="157" ht="40" customHeight="1" x14ac:dyDescent="0.35"/>
    <row r="158" ht="40" customHeight="1" x14ac:dyDescent="0.35"/>
    <row r="159" ht="40" customHeight="1" x14ac:dyDescent="0.35"/>
    <row r="160" ht="40" customHeight="1" x14ac:dyDescent="0.35"/>
    <row r="161" ht="40" customHeight="1" x14ac:dyDescent="0.35"/>
    <row r="162" ht="40" customHeight="1" x14ac:dyDescent="0.35"/>
    <row r="163" ht="40" customHeight="1" x14ac:dyDescent="0.35"/>
    <row r="164" ht="40" customHeight="1" x14ac:dyDescent="0.35"/>
    <row r="165" ht="40" customHeight="1" x14ac:dyDescent="0.35"/>
    <row r="166" ht="40" customHeight="1" x14ac:dyDescent="0.35"/>
    <row r="167" ht="40" customHeight="1" x14ac:dyDescent="0.35"/>
    <row r="168" ht="40" customHeight="1" x14ac:dyDescent="0.35"/>
    <row r="169" ht="40" customHeight="1" x14ac:dyDescent="0.35"/>
    <row r="170" ht="40" customHeight="1" x14ac:dyDescent="0.35"/>
    <row r="171" ht="40" customHeight="1" x14ac:dyDescent="0.35"/>
    <row r="172" ht="40" customHeight="1" x14ac:dyDescent="0.35"/>
    <row r="173" ht="40" customHeight="1" x14ac:dyDescent="0.35"/>
    <row r="174" ht="40" customHeight="1" x14ac:dyDescent="0.35"/>
    <row r="175" ht="40" customHeight="1" x14ac:dyDescent="0.35"/>
    <row r="176" ht="40" customHeight="1" x14ac:dyDescent="0.35"/>
    <row r="177" ht="40" customHeight="1" x14ac:dyDescent="0.35"/>
    <row r="178" ht="40" customHeight="1" x14ac:dyDescent="0.35"/>
    <row r="179" ht="40" customHeight="1" x14ac:dyDescent="0.35"/>
    <row r="180" ht="40" customHeight="1" x14ac:dyDescent="0.35"/>
    <row r="181" ht="40" customHeight="1" x14ac:dyDescent="0.35"/>
    <row r="182" ht="40" customHeight="1" x14ac:dyDescent="0.35"/>
    <row r="183" ht="40" customHeight="1" x14ac:dyDescent="0.35"/>
    <row r="184" ht="40" customHeight="1" x14ac:dyDescent="0.35"/>
    <row r="185" ht="40" customHeight="1" x14ac:dyDescent="0.35"/>
    <row r="186" ht="40" customHeight="1" x14ac:dyDescent="0.35"/>
    <row r="187" ht="40" customHeight="1" x14ac:dyDescent="0.35"/>
    <row r="188" ht="40" customHeight="1" x14ac:dyDescent="0.35"/>
    <row r="189" ht="40" customHeight="1" x14ac:dyDescent="0.35"/>
    <row r="190" ht="40" customHeight="1" x14ac:dyDescent="0.35"/>
    <row r="191" ht="40" customHeight="1" x14ac:dyDescent="0.35"/>
    <row r="192" ht="40" customHeight="1" x14ac:dyDescent="0.35"/>
    <row r="193" ht="40" customHeight="1" x14ac:dyDescent="0.35"/>
    <row r="194" ht="40" customHeight="1" x14ac:dyDescent="0.35"/>
    <row r="195" ht="40" customHeight="1" x14ac:dyDescent="0.35"/>
    <row r="196" ht="40" customHeight="1" x14ac:dyDescent="0.35"/>
    <row r="197" ht="40" customHeight="1" x14ac:dyDescent="0.35"/>
    <row r="198" ht="40" customHeight="1" x14ac:dyDescent="0.35"/>
    <row r="199" ht="40" customHeight="1" x14ac:dyDescent="0.35"/>
    <row r="200" ht="40" customHeight="1" x14ac:dyDescent="0.35"/>
    <row r="201" ht="40" customHeight="1" x14ac:dyDescent="0.35"/>
    <row r="202" ht="40" customHeight="1" x14ac:dyDescent="0.35"/>
    <row r="203" ht="40" customHeight="1" x14ac:dyDescent="0.35"/>
    <row r="204" ht="40" customHeight="1" x14ac:dyDescent="0.35"/>
    <row r="205" ht="40" customHeight="1" x14ac:dyDescent="0.35"/>
    <row r="206" ht="40" customHeight="1" x14ac:dyDescent="0.35"/>
    <row r="207" ht="40" customHeight="1" x14ac:dyDescent="0.35"/>
    <row r="208" ht="40" customHeight="1" x14ac:dyDescent="0.35"/>
    <row r="209" ht="40" customHeight="1" x14ac:dyDescent="0.35"/>
    <row r="210" ht="40" customHeight="1" x14ac:dyDescent="0.35"/>
    <row r="211" ht="40" customHeight="1" x14ac:dyDescent="0.35"/>
    <row r="212" ht="40" customHeight="1" x14ac:dyDescent="0.35"/>
    <row r="213" ht="40" customHeight="1" x14ac:dyDescent="0.35"/>
    <row r="214" ht="40" customHeight="1" x14ac:dyDescent="0.35"/>
    <row r="215" ht="40" customHeight="1" x14ac:dyDescent="0.35"/>
    <row r="216" ht="40" customHeight="1" x14ac:dyDescent="0.35"/>
    <row r="217" ht="40" customHeight="1" x14ac:dyDescent="0.35"/>
    <row r="218" ht="40" customHeight="1" x14ac:dyDescent="0.35"/>
    <row r="219" ht="40" customHeight="1" x14ac:dyDescent="0.35"/>
    <row r="220" ht="40" customHeight="1" x14ac:dyDescent="0.35"/>
    <row r="221" ht="40" customHeight="1" x14ac:dyDescent="0.35"/>
    <row r="222" ht="40" customHeight="1" x14ac:dyDescent="0.35"/>
    <row r="223" ht="40" customHeight="1" x14ac:dyDescent="0.35"/>
    <row r="224" ht="40" customHeight="1" x14ac:dyDescent="0.35"/>
    <row r="225" ht="40" customHeight="1" x14ac:dyDescent="0.35"/>
    <row r="226" ht="40" customHeight="1" x14ac:dyDescent="0.35"/>
    <row r="227" ht="40" customHeight="1" x14ac:dyDescent="0.35"/>
    <row r="228" ht="40" customHeight="1" x14ac:dyDescent="0.35"/>
    <row r="229" ht="40" customHeight="1" x14ac:dyDescent="0.35"/>
    <row r="230" ht="40" customHeight="1" x14ac:dyDescent="0.35"/>
    <row r="231" ht="40" customHeight="1" x14ac:dyDescent="0.35"/>
    <row r="232" ht="40" customHeight="1" x14ac:dyDescent="0.35"/>
    <row r="233" ht="40" customHeight="1" x14ac:dyDescent="0.35"/>
    <row r="234" ht="40" customHeight="1" x14ac:dyDescent="0.35"/>
    <row r="235" ht="40" customHeight="1" x14ac:dyDescent="0.35"/>
    <row r="236" ht="40" customHeight="1" x14ac:dyDescent="0.35"/>
    <row r="237" ht="40" customHeight="1" x14ac:dyDescent="0.35"/>
    <row r="238" ht="40" customHeight="1" x14ac:dyDescent="0.35"/>
    <row r="239" ht="40" customHeight="1" x14ac:dyDescent="0.35"/>
    <row r="240" ht="40" customHeight="1" x14ac:dyDescent="0.35"/>
    <row r="241" ht="40" customHeight="1" x14ac:dyDescent="0.35"/>
    <row r="242" ht="40" customHeight="1" x14ac:dyDescent="0.35"/>
    <row r="243" ht="40" customHeight="1" x14ac:dyDescent="0.35"/>
    <row r="244" ht="40" customHeight="1" x14ac:dyDescent="0.35"/>
    <row r="245" ht="40" customHeight="1" x14ac:dyDescent="0.35"/>
    <row r="246" ht="40" customHeight="1" x14ac:dyDescent="0.35"/>
    <row r="247" ht="40" customHeight="1" x14ac:dyDescent="0.35"/>
    <row r="248" ht="40" customHeight="1" x14ac:dyDescent="0.35"/>
    <row r="249" ht="40" customHeight="1" x14ac:dyDescent="0.35"/>
    <row r="250" ht="40" customHeight="1" x14ac:dyDescent="0.35"/>
    <row r="251" ht="40" customHeight="1" x14ac:dyDescent="0.35"/>
    <row r="252" ht="40" customHeight="1" x14ac:dyDescent="0.35"/>
    <row r="253" ht="40" customHeight="1" x14ac:dyDescent="0.35"/>
    <row r="254" ht="40" customHeight="1" x14ac:dyDescent="0.35"/>
    <row r="255" ht="40" customHeight="1" x14ac:dyDescent="0.35"/>
    <row r="256" ht="40" customHeight="1" x14ac:dyDescent="0.35"/>
    <row r="257" ht="40" customHeight="1" x14ac:dyDescent="0.35"/>
    <row r="258" ht="40" customHeight="1" x14ac:dyDescent="0.35"/>
    <row r="259" ht="40" customHeight="1" x14ac:dyDescent="0.35"/>
    <row r="260" ht="40" customHeight="1" x14ac:dyDescent="0.35"/>
    <row r="261" ht="40" customHeight="1" x14ac:dyDescent="0.35"/>
    <row r="262" ht="40" customHeight="1" x14ac:dyDescent="0.35"/>
    <row r="263" ht="40" customHeight="1" x14ac:dyDescent="0.35"/>
    <row r="264" ht="40" customHeight="1" x14ac:dyDescent="0.35"/>
    <row r="265" ht="40" customHeight="1" x14ac:dyDescent="0.35"/>
    <row r="266" ht="40" customHeight="1" x14ac:dyDescent="0.35"/>
    <row r="267" ht="40" customHeight="1" x14ac:dyDescent="0.35"/>
    <row r="268" ht="40" customHeight="1" x14ac:dyDescent="0.35"/>
    <row r="269" ht="40" customHeight="1" x14ac:dyDescent="0.35"/>
    <row r="270" ht="40" customHeight="1" x14ac:dyDescent="0.35"/>
    <row r="271" ht="40" customHeight="1" x14ac:dyDescent="0.35"/>
    <row r="272" ht="40" customHeight="1" x14ac:dyDescent="0.35"/>
    <row r="273" ht="40" customHeight="1" x14ac:dyDescent="0.35"/>
    <row r="274" ht="40" customHeight="1" x14ac:dyDescent="0.35"/>
    <row r="275" ht="40" customHeight="1" x14ac:dyDescent="0.35"/>
    <row r="276" ht="40" customHeight="1" x14ac:dyDescent="0.35"/>
    <row r="277" ht="40" customHeight="1" x14ac:dyDescent="0.35"/>
    <row r="278" ht="40" customHeight="1" x14ac:dyDescent="0.35"/>
    <row r="279" ht="40" customHeight="1" x14ac:dyDescent="0.35"/>
    <row r="280" ht="40" customHeight="1" x14ac:dyDescent="0.35"/>
    <row r="281" ht="40" customHeight="1" x14ac:dyDescent="0.35"/>
    <row r="282" ht="40" customHeight="1" x14ac:dyDescent="0.35"/>
    <row r="283" ht="40" customHeight="1" x14ac:dyDescent="0.35"/>
    <row r="284" ht="40" customHeight="1" x14ac:dyDescent="0.35"/>
    <row r="285" ht="40" customHeight="1" x14ac:dyDescent="0.35"/>
    <row r="286" ht="40" customHeight="1" x14ac:dyDescent="0.35"/>
    <row r="287" ht="40" customHeight="1" x14ac:dyDescent="0.35"/>
    <row r="288" ht="40" customHeight="1" x14ac:dyDescent="0.35"/>
    <row r="289" ht="40" customHeight="1" x14ac:dyDescent="0.35"/>
    <row r="290" ht="40" customHeight="1" x14ac:dyDescent="0.35"/>
    <row r="291" ht="40" customHeight="1" x14ac:dyDescent="0.35"/>
    <row r="292" ht="40" customHeight="1" x14ac:dyDescent="0.35"/>
    <row r="293" ht="40" customHeight="1" x14ac:dyDescent="0.35"/>
    <row r="294" ht="40" customHeight="1" x14ac:dyDescent="0.35"/>
    <row r="295" ht="40" customHeight="1" x14ac:dyDescent="0.35"/>
    <row r="296" ht="40" customHeight="1" x14ac:dyDescent="0.35"/>
    <row r="297" ht="40" customHeight="1" x14ac:dyDescent="0.35"/>
    <row r="298" ht="40" customHeight="1" x14ac:dyDescent="0.35"/>
    <row r="299" ht="40" customHeight="1" x14ac:dyDescent="0.35"/>
    <row r="300" ht="40" customHeight="1" x14ac:dyDescent="0.35"/>
    <row r="301" ht="40" customHeight="1" x14ac:dyDescent="0.35"/>
    <row r="302" ht="40" customHeight="1" x14ac:dyDescent="0.35"/>
    <row r="303" ht="40" customHeight="1" x14ac:dyDescent="0.35"/>
    <row r="304" ht="40" customHeight="1" x14ac:dyDescent="0.35"/>
    <row r="305" ht="40" customHeight="1" x14ac:dyDescent="0.35"/>
    <row r="306" ht="40" customHeight="1" x14ac:dyDescent="0.35"/>
    <row r="307" ht="40" customHeight="1" x14ac:dyDescent="0.35"/>
    <row r="308" ht="40" customHeight="1" x14ac:dyDescent="0.35"/>
    <row r="309" ht="40" customHeight="1" x14ac:dyDescent="0.35"/>
    <row r="310" ht="40" customHeight="1" x14ac:dyDescent="0.35"/>
    <row r="311" ht="40" customHeight="1" x14ac:dyDescent="0.35"/>
    <row r="312" ht="40" customHeight="1" x14ac:dyDescent="0.35"/>
    <row r="313" ht="40" customHeight="1" x14ac:dyDescent="0.35"/>
    <row r="314" ht="40" customHeight="1" x14ac:dyDescent="0.35"/>
    <row r="315" ht="40" customHeight="1" x14ac:dyDescent="0.35"/>
    <row r="316" ht="40" customHeight="1" x14ac:dyDescent="0.35"/>
    <row r="317" ht="40" customHeight="1" x14ac:dyDescent="0.35"/>
    <row r="318" ht="40" customHeight="1" x14ac:dyDescent="0.35"/>
    <row r="319" ht="40" customHeight="1" x14ac:dyDescent="0.35"/>
    <row r="320" ht="40" customHeight="1" x14ac:dyDescent="0.35"/>
    <row r="321" ht="40" customHeight="1" x14ac:dyDescent="0.35"/>
    <row r="322" ht="40" customHeight="1" x14ac:dyDescent="0.35"/>
    <row r="323" ht="40" customHeight="1" x14ac:dyDescent="0.35"/>
    <row r="324" ht="40" customHeight="1" x14ac:dyDescent="0.35"/>
    <row r="325" ht="40" customHeight="1" x14ac:dyDescent="0.35"/>
    <row r="326" ht="40" customHeight="1" x14ac:dyDescent="0.35"/>
    <row r="327" ht="40" customHeight="1" x14ac:dyDescent="0.35"/>
    <row r="328" ht="40" customHeight="1" x14ac:dyDescent="0.35"/>
    <row r="329" ht="40" customHeight="1" x14ac:dyDescent="0.35"/>
    <row r="330" ht="40" customHeight="1" x14ac:dyDescent="0.35"/>
    <row r="331" ht="40" customHeight="1" x14ac:dyDescent="0.35"/>
    <row r="332" ht="40" customHeight="1" x14ac:dyDescent="0.35"/>
    <row r="333" ht="40" customHeight="1" x14ac:dyDescent="0.35"/>
    <row r="334" ht="40" customHeight="1" x14ac:dyDescent="0.35"/>
    <row r="335" ht="40" customHeight="1" x14ac:dyDescent="0.35"/>
    <row r="336" ht="40" customHeight="1" x14ac:dyDescent="0.35"/>
    <row r="337" ht="40" customHeight="1" x14ac:dyDescent="0.35"/>
    <row r="338" ht="40" customHeight="1" x14ac:dyDescent="0.35"/>
    <row r="339" ht="40" customHeight="1" x14ac:dyDescent="0.35"/>
    <row r="340" ht="40" customHeight="1" x14ac:dyDescent="0.35"/>
    <row r="341" ht="40" customHeight="1" x14ac:dyDescent="0.35"/>
    <row r="342" ht="40" customHeight="1" x14ac:dyDescent="0.35"/>
    <row r="343" ht="40" customHeight="1" x14ac:dyDescent="0.35"/>
    <row r="344" ht="40" customHeight="1" x14ac:dyDescent="0.35"/>
    <row r="345" ht="40" customHeight="1" x14ac:dyDescent="0.35"/>
    <row r="346" ht="40" customHeight="1" x14ac:dyDescent="0.35"/>
    <row r="347" ht="40" customHeight="1" x14ac:dyDescent="0.35"/>
    <row r="348" ht="40" customHeight="1" x14ac:dyDescent="0.35"/>
    <row r="349" ht="40" customHeight="1" x14ac:dyDescent="0.35"/>
    <row r="350" ht="40" customHeight="1" x14ac:dyDescent="0.35"/>
    <row r="351" ht="40" customHeight="1" x14ac:dyDescent="0.35"/>
    <row r="352" ht="40" customHeight="1" x14ac:dyDescent="0.35"/>
    <row r="353" ht="40" customHeight="1" x14ac:dyDescent="0.35"/>
    <row r="354" ht="40" customHeight="1" x14ac:dyDescent="0.35"/>
    <row r="355" ht="40" customHeight="1" x14ac:dyDescent="0.35"/>
    <row r="356" ht="40" customHeight="1" x14ac:dyDescent="0.35"/>
    <row r="357" ht="40" customHeight="1" x14ac:dyDescent="0.35"/>
    <row r="358" ht="40" customHeight="1" x14ac:dyDescent="0.35"/>
    <row r="359" ht="40" customHeight="1" x14ac:dyDescent="0.35"/>
    <row r="360" ht="40" customHeight="1" x14ac:dyDescent="0.35"/>
    <row r="361" ht="40" customHeight="1" x14ac:dyDescent="0.35"/>
    <row r="362" ht="40" customHeight="1" x14ac:dyDescent="0.35"/>
    <row r="363" ht="40" customHeight="1" x14ac:dyDescent="0.35"/>
    <row r="364" ht="40" customHeight="1" x14ac:dyDescent="0.35"/>
    <row r="365" ht="40" customHeight="1" x14ac:dyDescent="0.35"/>
    <row r="366" ht="40" customHeight="1" x14ac:dyDescent="0.35"/>
    <row r="367" ht="40" customHeight="1" x14ac:dyDescent="0.35"/>
    <row r="368" ht="40" customHeight="1" x14ac:dyDescent="0.35"/>
    <row r="369" ht="40" customHeight="1" x14ac:dyDescent="0.35"/>
    <row r="370" ht="40" customHeight="1" x14ac:dyDescent="0.35"/>
    <row r="371" ht="40" customHeight="1" x14ac:dyDescent="0.35"/>
    <row r="372" ht="40" customHeight="1" x14ac:dyDescent="0.35"/>
    <row r="373" ht="40" customHeight="1" x14ac:dyDescent="0.35"/>
    <row r="374" ht="40" customHeight="1" x14ac:dyDescent="0.35"/>
    <row r="375" ht="40" customHeight="1" x14ac:dyDescent="0.35"/>
    <row r="376" ht="40" customHeight="1" x14ac:dyDescent="0.35"/>
    <row r="377" ht="40" customHeight="1" x14ac:dyDescent="0.35"/>
    <row r="378" ht="40" customHeight="1" x14ac:dyDescent="0.35"/>
    <row r="379" ht="40" customHeight="1" x14ac:dyDescent="0.35"/>
    <row r="380" ht="40" customHeight="1" x14ac:dyDescent="0.35"/>
    <row r="381" ht="40" customHeight="1" x14ac:dyDescent="0.35"/>
    <row r="382" ht="40" customHeight="1" x14ac:dyDescent="0.35"/>
    <row r="383" ht="40" customHeight="1" x14ac:dyDescent="0.35"/>
    <row r="384" ht="40" customHeight="1" x14ac:dyDescent="0.35"/>
    <row r="385" ht="40" customHeight="1" x14ac:dyDescent="0.35"/>
    <row r="386" ht="40" customHeight="1" x14ac:dyDescent="0.35"/>
    <row r="387" ht="40" customHeight="1" x14ac:dyDescent="0.35"/>
    <row r="388" ht="40" customHeight="1" x14ac:dyDescent="0.35"/>
    <row r="389" ht="40" customHeight="1" x14ac:dyDescent="0.35"/>
    <row r="390" ht="40" customHeight="1" x14ac:dyDescent="0.35"/>
    <row r="391" ht="40" customHeight="1" x14ac:dyDescent="0.35"/>
    <row r="392" ht="40" customHeight="1" x14ac:dyDescent="0.35"/>
    <row r="393" ht="40" customHeight="1" x14ac:dyDescent="0.35"/>
    <row r="394" ht="40" customHeight="1" x14ac:dyDescent="0.35"/>
    <row r="395" ht="40" customHeight="1" x14ac:dyDescent="0.35"/>
    <row r="396" ht="40" customHeight="1" x14ac:dyDescent="0.35"/>
    <row r="397" ht="40" customHeight="1" x14ac:dyDescent="0.35"/>
    <row r="398" ht="40" customHeight="1" x14ac:dyDescent="0.35"/>
    <row r="399" ht="40" customHeight="1" x14ac:dyDescent="0.35"/>
    <row r="400" ht="40" customHeight="1" x14ac:dyDescent="0.35"/>
    <row r="401" ht="40" customHeight="1" x14ac:dyDescent="0.35"/>
    <row r="402" ht="40" customHeight="1" x14ac:dyDescent="0.35"/>
    <row r="403" ht="40" customHeight="1" x14ac:dyDescent="0.35"/>
    <row r="404" ht="40" customHeight="1" x14ac:dyDescent="0.35"/>
    <row r="405" ht="40" customHeight="1" x14ac:dyDescent="0.35"/>
    <row r="406" ht="40" customHeight="1" x14ac:dyDescent="0.35"/>
    <row r="407" ht="40" customHeight="1" x14ac:dyDescent="0.35"/>
    <row r="408" ht="40" customHeight="1" x14ac:dyDescent="0.35"/>
    <row r="409" ht="40" customHeight="1" x14ac:dyDescent="0.35"/>
    <row r="410" ht="40" customHeight="1" x14ac:dyDescent="0.35"/>
    <row r="411" ht="40" customHeight="1" x14ac:dyDescent="0.35"/>
    <row r="412" ht="40" customHeight="1" x14ac:dyDescent="0.35"/>
    <row r="413" ht="40" customHeight="1" x14ac:dyDescent="0.35"/>
    <row r="414" ht="40" customHeight="1" x14ac:dyDescent="0.35"/>
    <row r="415" ht="40" customHeight="1" x14ac:dyDescent="0.35"/>
    <row r="416" ht="40" customHeight="1" x14ac:dyDescent="0.35"/>
    <row r="417" ht="40" customHeight="1" x14ac:dyDescent="0.35"/>
    <row r="418" ht="40" customHeight="1" x14ac:dyDescent="0.35"/>
    <row r="419" ht="40" customHeight="1" x14ac:dyDescent="0.35"/>
    <row r="420" ht="40" customHeight="1" x14ac:dyDescent="0.35"/>
    <row r="421" ht="40" customHeight="1" x14ac:dyDescent="0.35"/>
    <row r="422" ht="40" customHeight="1" x14ac:dyDescent="0.35"/>
    <row r="423" ht="40" customHeight="1" x14ac:dyDescent="0.35"/>
    <row r="424" ht="40" customHeight="1" x14ac:dyDescent="0.35"/>
    <row r="425" ht="40" customHeight="1" x14ac:dyDescent="0.35"/>
    <row r="426" ht="40" customHeight="1" x14ac:dyDescent="0.35"/>
    <row r="427" ht="40" customHeight="1" x14ac:dyDescent="0.35"/>
    <row r="428" ht="40" customHeight="1" x14ac:dyDescent="0.35"/>
    <row r="429" ht="40" customHeight="1" x14ac:dyDescent="0.35"/>
    <row r="430" ht="40" customHeight="1" x14ac:dyDescent="0.35"/>
    <row r="431" ht="40" customHeight="1" x14ac:dyDescent="0.35"/>
    <row r="432" ht="40" customHeight="1" x14ac:dyDescent="0.35"/>
    <row r="433" ht="40" customHeight="1" x14ac:dyDescent="0.35"/>
    <row r="434" ht="40" customHeight="1" x14ac:dyDescent="0.35"/>
    <row r="435" ht="40" customHeight="1" x14ac:dyDescent="0.35"/>
    <row r="436" ht="40" customHeight="1" x14ac:dyDescent="0.35"/>
    <row r="437" ht="40" customHeight="1" x14ac:dyDescent="0.35"/>
    <row r="438" ht="40" customHeight="1" x14ac:dyDescent="0.35"/>
    <row r="439" ht="40" customHeight="1" x14ac:dyDescent="0.35"/>
    <row r="440" ht="40" customHeight="1" x14ac:dyDescent="0.35"/>
    <row r="441" ht="40" customHeight="1" x14ac:dyDescent="0.35"/>
    <row r="442" ht="40" customHeight="1" x14ac:dyDescent="0.35"/>
    <row r="443" ht="40" customHeight="1" x14ac:dyDescent="0.35"/>
    <row r="444" ht="40" customHeight="1" x14ac:dyDescent="0.35"/>
    <row r="445" ht="40" customHeight="1" x14ac:dyDescent="0.35"/>
    <row r="446" ht="40" customHeight="1" x14ac:dyDescent="0.35"/>
    <row r="447" ht="40" customHeight="1" x14ac:dyDescent="0.35"/>
    <row r="448" ht="40" customHeight="1" x14ac:dyDescent="0.35"/>
    <row r="449" ht="40" customHeight="1" x14ac:dyDescent="0.35"/>
    <row r="450" ht="40" customHeight="1" x14ac:dyDescent="0.35"/>
    <row r="451" ht="40" customHeight="1" x14ac:dyDescent="0.35"/>
    <row r="452" ht="40" customHeight="1" x14ac:dyDescent="0.35"/>
    <row r="453" ht="40" customHeight="1" x14ac:dyDescent="0.35"/>
    <row r="454" ht="40" customHeight="1" x14ac:dyDescent="0.35"/>
    <row r="455" ht="40" customHeight="1" x14ac:dyDescent="0.35"/>
    <row r="456" ht="40" customHeight="1" x14ac:dyDescent="0.35"/>
    <row r="457" ht="40" customHeight="1" x14ac:dyDescent="0.35"/>
    <row r="458" ht="40" customHeight="1" x14ac:dyDescent="0.35"/>
    <row r="459" ht="40" customHeight="1" x14ac:dyDescent="0.35"/>
    <row r="460" ht="40" customHeight="1" x14ac:dyDescent="0.35"/>
    <row r="461" ht="40" customHeight="1" x14ac:dyDescent="0.35"/>
    <row r="462" ht="40" customHeight="1" x14ac:dyDescent="0.35"/>
    <row r="463" ht="40" customHeight="1" x14ac:dyDescent="0.35"/>
    <row r="464" ht="40" customHeight="1" x14ac:dyDescent="0.35"/>
    <row r="465" ht="40" customHeight="1" x14ac:dyDescent="0.35"/>
    <row r="466" ht="40" customHeight="1" x14ac:dyDescent="0.35"/>
    <row r="467" ht="40" customHeight="1" x14ac:dyDescent="0.35"/>
    <row r="468" ht="40" customHeight="1" x14ac:dyDescent="0.35"/>
    <row r="469" ht="40" customHeight="1" x14ac:dyDescent="0.35"/>
    <row r="470" ht="40" customHeight="1" x14ac:dyDescent="0.35"/>
    <row r="471" ht="40" customHeight="1" x14ac:dyDescent="0.35"/>
    <row r="472" ht="40" customHeight="1" x14ac:dyDescent="0.35"/>
    <row r="473" ht="40" customHeight="1" x14ac:dyDescent="0.35"/>
    <row r="474" ht="40" customHeight="1" x14ac:dyDescent="0.35"/>
    <row r="475" ht="40" customHeight="1" x14ac:dyDescent="0.35"/>
    <row r="476" ht="40" customHeight="1" x14ac:dyDescent="0.35"/>
    <row r="477" ht="40" customHeight="1" x14ac:dyDescent="0.35"/>
    <row r="478" ht="40" customHeight="1" x14ac:dyDescent="0.35"/>
    <row r="479" ht="40" customHeight="1" x14ac:dyDescent="0.35"/>
    <row r="480" ht="40" customHeight="1" x14ac:dyDescent="0.35"/>
    <row r="481" ht="40" customHeight="1" x14ac:dyDescent="0.35"/>
    <row r="482" ht="40" customHeight="1" x14ac:dyDescent="0.35"/>
    <row r="483" ht="40" customHeight="1" x14ac:dyDescent="0.35"/>
    <row r="484" ht="40" customHeight="1" x14ac:dyDescent="0.35"/>
    <row r="485" ht="40" customHeight="1" x14ac:dyDescent="0.35"/>
    <row r="486" ht="40" customHeight="1" x14ac:dyDescent="0.35"/>
    <row r="487" ht="40" customHeight="1" x14ac:dyDescent="0.35"/>
    <row r="488" ht="40" customHeight="1" x14ac:dyDescent="0.35"/>
    <row r="489" ht="40" customHeight="1" x14ac:dyDescent="0.35"/>
    <row r="490" ht="40" customHeight="1" x14ac:dyDescent="0.35"/>
    <row r="491" ht="40" customHeight="1" x14ac:dyDescent="0.35"/>
    <row r="492" ht="40" customHeight="1" x14ac:dyDescent="0.35"/>
    <row r="493" ht="40" customHeight="1" x14ac:dyDescent="0.35"/>
    <row r="494" ht="40" customHeight="1" x14ac:dyDescent="0.35"/>
    <row r="495" ht="40" customHeight="1" x14ac:dyDescent="0.35"/>
    <row r="496" ht="40" customHeight="1" x14ac:dyDescent="0.35"/>
    <row r="497" ht="40" customHeight="1" x14ac:dyDescent="0.35"/>
    <row r="498" ht="40" customHeight="1" x14ac:dyDescent="0.35"/>
    <row r="499" ht="40" customHeight="1" x14ac:dyDescent="0.35"/>
    <row r="500" ht="40" customHeight="1" x14ac:dyDescent="0.35"/>
    <row r="501" ht="40" customHeight="1" x14ac:dyDescent="0.35"/>
    <row r="502" ht="40" customHeight="1" x14ac:dyDescent="0.35"/>
    <row r="503" ht="40" customHeight="1" x14ac:dyDescent="0.35"/>
    <row r="504" ht="40" customHeight="1" x14ac:dyDescent="0.35"/>
    <row r="505" ht="40" customHeight="1" x14ac:dyDescent="0.35"/>
    <row r="506" ht="40" customHeight="1" x14ac:dyDescent="0.35"/>
    <row r="507" ht="40" customHeight="1" x14ac:dyDescent="0.35"/>
    <row r="508" ht="40" customHeight="1" x14ac:dyDescent="0.35"/>
    <row r="509" ht="40" customHeight="1" x14ac:dyDescent="0.35"/>
    <row r="510" ht="40" customHeight="1" x14ac:dyDescent="0.35"/>
    <row r="511" ht="40" customHeight="1" x14ac:dyDescent="0.35"/>
    <row r="512" ht="40" customHeight="1" x14ac:dyDescent="0.35"/>
    <row r="513" ht="40" customHeight="1" x14ac:dyDescent="0.35"/>
    <row r="514" ht="40" customHeight="1" x14ac:dyDescent="0.35"/>
    <row r="515" ht="40" customHeight="1" x14ac:dyDescent="0.35"/>
    <row r="516" ht="40" customHeight="1" x14ac:dyDescent="0.35"/>
    <row r="517" ht="40" customHeight="1" x14ac:dyDescent="0.35"/>
    <row r="518" ht="40" customHeight="1" x14ac:dyDescent="0.35"/>
    <row r="519" ht="40" customHeight="1" x14ac:dyDescent="0.35"/>
    <row r="520" ht="40" customHeight="1" x14ac:dyDescent="0.35"/>
    <row r="521" ht="40" customHeight="1" x14ac:dyDescent="0.35"/>
    <row r="522" ht="40" customHeight="1" x14ac:dyDescent="0.35"/>
    <row r="523" ht="40" customHeight="1" x14ac:dyDescent="0.35"/>
    <row r="524" ht="40" customHeight="1" x14ac:dyDescent="0.35"/>
    <row r="525" ht="40" customHeight="1" x14ac:dyDescent="0.35"/>
    <row r="526" ht="40" customHeight="1" x14ac:dyDescent="0.35"/>
    <row r="527" ht="40" customHeight="1" x14ac:dyDescent="0.35"/>
    <row r="528" ht="40" customHeight="1" x14ac:dyDescent="0.35"/>
    <row r="529" ht="40" customHeight="1" x14ac:dyDescent="0.35"/>
    <row r="530" ht="40" customHeight="1" x14ac:dyDescent="0.35"/>
    <row r="531" ht="40" customHeight="1" x14ac:dyDescent="0.35"/>
    <row r="532" ht="40" customHeight="1" x14ac:dyDescent="0.35"/>
    <row r="533" ht="40" customHeight="1" x14ac:dyDescent="0.35"/>
    <row r="534" ht="40" customHeight="1" x14ac:dyDescent="0.35"/>
    <row r="535" ht="40" customHeight="1" x14ac:dyDescent="0.35"/>
    <row r="536" ht="40" customHeight="1" x14ac:dyDescent="0.35"/>
    <row r="537" ht="40" customHeight="1" x14ac:dyDescent="0.35"/>
    <row r="538" ht="40" customHeight="1" x14ac:dyDescent="0.35"/>
    <row r="539" ht="40" customHeight="1" x14ac:dyDescent="0.35"/>
    <row r="540" ht="40" customHeight="1" x14ac:dyDescent="0.35"/>
    <row r="541" ht="40" customHeight="1" x14ac:dyDescent="0.35"/>
    <row r="542" ht="40" customHeight="1" x14ac:dyDescent="0.35"/>
    <row r="543" ht="40" customHeight="1" x14ac:dyDescent="0.35"/>
    <row r="544" ht="40" customHeight="1" x14ac:dyDescent="0.35"/>
    <row r="545" ht="40" customHeight="1" x14ac:dyDescent="0.35"/>
    <row r="546" ht="40" customHeight="1" x14ac:dyDescent="0.35"/>
    <row r="547" ht="40" customHeight="1" x14ac:dyDescent="0.35"/>
    <row r="548" ht="40" customHeight="1" x14ac:dyDescent="0.35"/>
    <row r="549" ht="40" customHeight="1" x14ac:dyDescent="0.35"/>
    <row r="550" ht="40" customHeight="1" x14ac:dyDescent="0.35"/>
    <row r="551" ht="40" customHeight="1" x14ac:dyDescent="0.35"/>
    <row r="552" ht="40" customHeight="1" x14ac:dyDescent="0.35"/>
    <row r="553" ht="40" customHeight="1" x14ac:dyDescent="0.35"/>
    <row r="554" ht="40" customHeight="1" x14ac:dyDescent="0.35"/>
    <row r="555" ht="40" customHeight="1" x14ac:dyDescent="0.35"/>
    <row r="556" ht="40" customHeight="1" x14ac:dyDescent="0.35"/>
    <row r="557" ht="40" customHeight="1" x14ac:dyDescent="0.35"/>
    <row r="558" ht="40" customHeight="1" x14ac:dyDescent="0.35"/>
    <row r="559" ht="40" customHeight="1" x14ac:dyDescent="0.35"/>
    <row r="560" ht="40" customHeight="1" x14ac:dyDescent="0.35"/>
    <row r="561" ht="40" customHeight="1" x14ac:dyDescent="0.35"/>
    <row r="562" ht="40" customHeight="1" x14ac:dyDescent="0.35"/>
    <row r="563" ht="40" customHeight="1" x14ac:dyDescent="0.35"/>
    <row r="564" ht="40" customHeight="1" x14ac:dyDescent="0.35"/>
    <row r="565" ht="40" customHeight="1" x14ac:dyDescent="0.35"/>
    <row r="566" ht="40" customHeight="1" x14ac:dyDescent="0.35"/>
    <row r="567" ht="40" customHeight="1" x14ac:dyDescent="0.35"/>
    <row r="568" ht="40" customHeight="1" x14ac:dyDescent="0.35"/>
    <row r="569" ht="40" customHeight="1" x14ac:dyDescent="0.35"/>
    <row r="570" ht="40" customHeight="1" x14ac:dyDescent="0.35"/>
    <row r="571" ht="40" customHeight="1" x14ac:dyDescent="0.35"/>
    <row r="572" ht="40" customHeight="1" x14ac:dyDescent="0.35"/>
    <row r="573" ht="40" customHeight="1" x14ac:dyDescent="0.35"/>
    <row r="574" ht="40" customHeight="1" x14ac:dyDescent="0.35"/>
    <row r="575" ht="40" customHeight="1" x14ac:dyDescent="0.35"/>
    <row r="576" ht="40" customHeight="1" x14ac:dyDescent="0.35"/>
    <row r="577" ht="40" customHeight="1" x14ac:dyDescent="0.35"/>
    <row r="578" ht="40" customHeight="1" x14ac:dyDescent="0.35"/>
    <row r="579" ht="40" customHeight="1" x14ac:dyDescent="0.35"/>
    <row r="580" ht="40" customHeight="1" x14ac:dyDescent="0.35"/>
    <row r="581" ht="40" customHeight="1" x14ac:dyDescent="0.35"/>
    <row r="582" ht="40" customHeight="1" x14ac:dyDescent="0.35"/>
    <row r="583" ht="40" customHeight="1" x14ac:dyDescent="0.35"/>
    <row r="584" ht="40" customHeight="1" x14ac:dyDescent="0.35"/>
    <row r="585" ht="40" customHeight="1" x14ac:dyDescent="0.35"/>
    <row r="586" ht="40" customHeight="1" x14ac:dyDescent="0.35"/>
    <row r="587" ht="40" customHeight="1" x14ac:dyDescent="0.35"/>
    <row r="588" ht="40" customHeight="1" x14ac:dyDescent="0.35"/>
    <row r="589" ht="40" customHeight="1" x14ac:dyDescent="0.35"/>
    <row r="590" ht="40" customHeight="1" x14ac:dyDescent="0.35"/>
    <row r="591" ht="40" customHeight="1" x14ac:dyDescent="0.35"/>
    <row r="592" ht="40" customHeight="1" x14ac:dyDescent="0.35"/>
    <row r="593" ht="40" customHeight="1" x14ac:dyDescent="0.35"/>
    <row r="594" ht="40" customHeight="1" x14ac:dyDescent="0.35"/>
    <row r="595" ht="40" customHeight="1" x14ac:dyDescent="0.35"/>
    <row r="596" ht="40" customHeight="1" x14ac:dyDescent="0.35"/>
    <row r="597" ht="40" customHeight="1" x14ac:dyDescent="0.35"/>
    <row r="598" ht="40" customHeight="1" x14ac:dyDescent="0.35"/>
    <row r="599" ht="40" customHeight="1" x14ac:dyDescent="0.35"/>
    <row r="600" ht="40" customHeight="1" x14ac:dyDescent="0.35"/>
    <row r="601" ht="40" customHeight="1" x14ac:dyDescent="0.35"/>
    <row r="602" ht="40" customHeight="1" x14ac:dyDescent="0.35"/>
    <row r="603" ht="40" customHeight="1" x14ac:dyDescent="0.35"/>
    <row r="604" ht="40" customHeight="1" x14ac:dyDescent="0.35"/>
    <row r="605" ht="40" customHeight="1" x14ac:dyDescent="0.35"/>
    <row r="606" ht="40" customHeight="1" x14ac:dyDescent="0.35"/>
    <row r="607" ht="40" customHeight="1" x14ac:dyDescent="0.35"/>
    <row r="608" ht="40" customHeight="1" x14ac:dyDescent="0.35"/>
    <row r="609" ht="40" customHeight="1" x14ac:dyDescent="0.35"/>
    <row r="610" ht="40" customHeight="1" x14ac:dyDescent="0.35"/>
    <row r="611" ht="40" customHeight="1" x14ac:dyDescent="0.35"/>
    <row r="612" ht="40" customHeight="1" x14ac:dyDescent="0.35"/>
    <row r="613" ht="40" customHeight="1" x14ac:dyDescent="0.35"/>
    <row r="614" ht="40" customHeight="1" x14ac:dyDescent="0.35"/>
    <row r="615" ht="40" customHeight="1" x14ac:dyDescent="0.35"/>
    <row r="616" ht="40" customHeight="1" x14ac:dyDescent="0.35"/>
    <row r="617" ht="40" customHeight="1" x14ac:dyDescent="0.35"/>
    <row r="618" ht="40" customHeight="1" x14ac:dyDescent="0.35"/>
    <row r="619" ht="40" customHeight="1" x14ac:dyDescent="0.35"/>
    <row r="620" ht="40" customHeight="1" x14ac:dyDescent="0.35"/>
    <row r="621" ht="40" customHeight="1" x14ac:dyDescent="0.35"/>
    <row r="622" ht="40" customHeight="1" x14ac:dyDescent="0.35"/>
    <row r="623" ht="40" customHeight="1" x14ac:dyDescent="0.35"/>
    <row r="624" ht="40" customHeight="1" x14ac:dyDescent="0.35"/>
    <row r="625" ht="40" customHeight="1" x14ac:dyDescent="0.35"/>
    <row r="626" ht="40" customHeight="1" x14ac:dyDescent="0.35"/>
    <row r="627" ht="40" customHeight="1" x14ac:dyDescent="0.35"/>
    <row r="628" ht="40" customHeight="1" x14ac:dyDescent="0.35"/>
    <row r="629" ht="40" customHeight="1" x14ac:dyDescent="0.35"/>
    <row r="630" ht="40" customHeight="1" x14ac:dyDescent="0.35"/>
    <row r="631" ht="40" customHeight="1" x14ac:dyDescent="0.35"/>
    <row r="632" ht="40" customHeight="1" x14ac:dyDescent="0.35"/>
    <row r="633" ht="40" customHeight="1" x14ac:dyDescent="0.35"/>
    <row r="634" ht="40" customHeight="1" x14ac:dyDescent="0.35"/>
    <row r="635" ht="40" customHeight="1" x14ac:dyDescent="0.35"/>
    <row r="636" ht="40" customHeight="1" x14ac:dyDescent="0.35"/>
    <row r="637" ht="40" customHeight="1" x14ac:dyDescent="0.35"/>
    <row r="638" ht="40" customHeight="1" x14ac:dyDescent="0.35"/>
    <row r="639" ht="40" customHeight="1" x14ac:dyDescent="0.35"/>
    <row r="640" ht="40" customHeight="1" x14ac:dyDescent="0.35"/>
    <row r="641" ht="40" customHeight="1" x14ac:dyDescent="0.35"/>
    <row r="642" ht="40" customHeight="1" x14ac:dyDescent="0.35"/>
    <row r="643" ht="40" customHeight="1" x14ac:dyDescent="0.35"/>
    <row r="644" ht="40" customHeight="1" x14ac:dyDescent="0.35"/>
    <row r="645" ht="40" customHeight="1" x14ac:dyDescent="0.35"/>
    <row r="646" ht="40" customHeight="1" x14ac:dyDescent="0.35"/>
    <row r="647" ht="40" customHeight="1" x14ac:dyDescent="0.35"/>
    <row r="648" ht="40" customHeight="1" x14ac:dyDescent="0.35"/>
    <row r="649" ht="40" customHeight="1" x14ac:dyDescent="0.35"/>
  </sheetData>
  <mergeCells count="22">
    <mergeCell ref="AA1:AA2"/>
    <mergeCell ref="U1:U2"/>
    <mergeCell ref="T1:T2"/>
    <mergeCell ref="K1:S1"/>
    <mergeCell ref="A1:B1"/>
    <mergeCell ref="C1:I1"/>
    <mergeCell ref="AK1:AK2"/>
    <mergeCell ref="A2:S2"/>
    <mergeCell ref="AH1:AH2"/>
    <mergeCell ref="AI1:AI2"/>
    <mergeCell ref="AJ1:AJ2"/>
    <mergeCell ref="AB1:AB2"/>
    <mergeCell ref="AC1:AC2"/>
    <mergeCell ref="AD1:AD2"/>
    <mergeCell ref="AE1:AE2"/>
    <mergeCell ref="AF1:AF2"/>
    <mergeCell ref="AG1:AG2"/>
    <mergeCell ref="V1:V2"/>
    <mergeCell ref="W1:W2"/>
    <mergeCell ref="X1:X2"/>
    <mergeCell ref="Y1:Y2"/>
    <mergeCell ref="Z1:Z2"/>
  </mergeCells>
  <conditionalFormatting sqref="W10">
    <cfRule type="cellIs" dxfId="44" priority="19" stopIfTrue="1" operator="greaterThan">
      <formula>0</formula>
    </cfRule>
    <cfRule type="cellIs" dxfId="43" priority="20" stopIfTrue="1" operator="greaterThan">
      <formula>0</formula>
    </cfRule>
    <cfRule type="cellIs" dxfId="42" priority="21" stopIfTrue="1" operator="greaterThan">
      <formula>0</formula>
    </cfRule>
  </conditionalFormatting>
  <conditionalFormatting sqref="W22">
    <cfRule type="cellIs" dxfId="41" priority="10" stopIfTrue="1" operator="greaterThan">
      <formula>0</formula>
    </cfRule>
    <cfRule type="cellIs" dxfId="40" priority="11" stopIfTrue="1" operator="greaterThan">
      <formula>0</formula>
    </cfRule>
    <cfRule type="cellIs" dxfId="39" priority="12" stopIfTrue="1" operator="greaterThan">
      <formula>0</formula>
    </cfRule>
  </conditionalFormatting>
  <conditionalFormatting sqref="W33">
    <cfRule type="cellIs" dxfId="38" priority="1" stopIfTrue="1" operator="greaterThan">
      <formula>0</formula>
    </cfRule>
    <cfRule type="cellIs" dxfId="37" priority="2" stopIfTrue="1" operator="greaterThan">
      <formula>0</formula>
    </cfRule>
    <cfRule type="cellIs" dxfId="36" priority="3" stopIfTrue="1" operator="greaterThan">
      <formula>0</formula>
    </cfRule>
  </conditionalFormatting>
  <conditionalFormatting sqref="W32:X32">
    <cfRule type="cellIs" dxfId="35" priority="4" stopIfTrue="1" operator="greaterThan">
      <formula>0</formula>
    </cfRule>
    <cfRule type="cellIs" dxfId="34" priority="5" stopIfTrue="1" operator="greaterThan">
      <formula>0</formula>
    </cfRule>
    <cfRule type="cellIs" dxfId="33" priority="6" stopIfTrue="1" operator="greaterThan">
      <formula>0</formula>
    </cfRule>
  </conditionalFormatting>
  <conditionalFormatting sqref="X8">
    <cfRule type="cellIs" dxfId="32" priority="22" stopIfTrue="1" operator="greaterThan">
      <formula>0</formula>
    </cfRule>
    <cfRule type="cellIs" dxfId="31" priority="23" stopIfTrue="1" operator="greaterThan">
      <formula>0</formula>
    </cfRule>
    <cfRule type="cellIs" dxfId="30" priority="24" stopIfTrue="1" operator="greaterThan">
      <formula>0</formula>
    </cfRule>
  </conditionalFormatting>
  <conditionalFormatting sqref="X14:X16">
    <cfRule type="cellIs" dxfId="29" priority="16" stopIfTrue="1" operator="greaterThan">
      <formula>0</formula>
    </cfRule>
    <cfRule type="cellIs" dxfId="28" priority="17" stopIfTrue="1" operator="greaterThan">
      <formula>0</formula>
    </cfRule>
    <cfRule type="cellIs" dxfId="27" priority="18" stopIfTrue="1" operator="greaterThan">
      <formula>0</formula>
    </cfRule>
  </conditionalFormatting>
  <conditionalFormatting sqref="X19:X21">
    <cfRule type="cellIs" dxfId="26" priority="13" stopIfTrue="1" operator="greaterThan">
      <formula>0</formula>
    </cfRule>
    <cfRule type="cellIs" dxfId="25" priority="14" stopIfTrue="1" operator="greaterThan">
      <formula>0</formula>
    </cfRule>
    <cfRule type="cellIs" dxfId="24" priority="15" stopIfTrue="1" operator="greaterThan">
      <formula>0</formula>
    </cfRule>
  </conditionalFormatting>
  <conditionalFormatting sqref="X23">
    <cfRule type="cellIs" dxfId="23" priority="7" stopIfTrue="1" operator="greaterThan">
      <formula>0</formula>
    </cfRule>
    <cfRule type="cellIs" dxfId="22" priority="8" stopIfTrue="1" operator="greaterThan">
      <formula>0</formula>
    </cfRule>
    <cfRule type="cellIs" dxfId="21" priority="9" stopIfTrue="1" operator="greaterThan">
      <formula>0</formula>
    </cfRule>
  </conditionalFormatting>
  <conditionalFormatting sqref="Z4:AE12 T4:V37 Z14:AE37 T39:V58 Z39:AE58">
    <cfRule type="cellIs" dxfId="20" priority="25" stopIfTrue="1" operator="greaterThan">
      <formula>0</formula>
    </cfRule>
    <cfRule type="cellIs" dxfId="19" priority="26" stopIfTrue="1" operator="greaterThan">
      <formula>0</formula>
    </cfRule>
    <cfRule type="cellIs" dxfId="18" priority="27" stopIfTrue="1" operator="greaterThan">
      <formula>0</formula>
    </cfRule>
  </conditionalFormatting>
  <hyperlinks>
    <hyperlink ref="D478" r:id="rId1" display="https://www.havan.com.br/mangueira-para-gas-de-cozinha-glp-1-20m-durin-05207.html" xr:uid="{26699BAD-0A84-4999-B43C-304C109FBC95}"/>
  </hyperlinks>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5A054-A67B-41B9-AD7A-82D17BBC848F}">
  <sheetPr>
    <tabColor rgb="FF92D050"/>
  </sheetPr>
  <dimension ref="A1:BC649"/>
  <sheetViews>
    <sheetView topLeftCell="G34" zoomScale="60" zoomScaleNormal="60" workbookViewId="0">
      <selection activeCell="T38" sqref="T38"/>
    </sheetView>
  </sheetViews>
  <sheetFormatPr defaultColWidth="9.7265625" defaultRowHeight="26" x14ac:dyDescent="0.35"/>
  <cols>
    <col min="1" max="1" width="10.7265625" style="1" customWidth="1"/>
    <col min="2" max="2" width="27.453125" style="19" customWidth="1"/>
    <col min="3" max="3" width="30.1796875" style="23" customWidth="1"/>
    <col min="4" max="4" width="10.54296875" style="24" customWidth="1"/>
    <col min="5" max="5" width="14.26953125" style="24" customWidth="1"/>
    <col min="6" max="6" width="14.81640625" style="1" customWidth="1"/>
    <col min="7" max="7" width="10" style="1" customWidth="1"/>
    <col min="8" max="8" width="16.7265625" style="1" customWidth="1"/>
    <col min="9" max="9" width="16.1796875" style="17" bestFit="1" customWidth="1"/>
    <col min="10" max="13" width="13.81640625" style="4" customWidth="1"/>
    <col min="14" max="14" width="18.54296875" style="4" customWidth="1"/>
    <col min="15" max="17" width="13.81640625" style="4" customWidth="1"/>
    <col min="18" max="18" width="13.26953125" style="16" customWidth="1"/>
    <col min="19" max="19" width="12.54296875" style="5" customWidth="1"/>
    <col min="20" max="31" width="13.7265625" style="6" customWidth="1"/>
    <col min="32" max="37" width="13.7265625" style="2" customWidth="1"/>
    <col min="38" max="16384" width="9.7265625" style="2"/>
  </cols>
  <sheetData>
    <row r="1" spans="1:37" ht="40" customHeight="1" x14ac:dyDescent="0.35">
      <c r="A1" s="322" t="s">
        <v>109</v>
      </c>
      <c r="B1" s="323"/>
      <c r="C1" s="322" t="s">
        <v>186</v>
      </c>
      <c r="D1" s="322"/>
      <c r="E1" s="322"/>
      <c r="F1" s="322"/>
      <c r="G1" s="322"/>
      <c r="H1" s="322"/>
      <c r="I1" s="322"/>
      <c r="J1" s="82"/>
      <c r="K1" s="322" t="s">
        <v>110</v>
      </c>
      <c r="L1" s="323"/>
      <c r="M1" s="323"/>
      <c r="N1" s="323"/>
      <c r="O1" s="323"/>
      <c r="P1" s="323"/>
      <c r="Q1" s="323"/>
      <c r="R1" s="323"/>
      <c r="S1" s="322"/>
      <c r="T1" s="328" t="s">
        <v>460</v>
      </c>
      <c r="U1" s="328" t="s">
        <v>461</v>
      </c>
      <c r="V1" s="328" t="s">
        <v>462</v>
      </c>
      <c r="W1" s="328" t="s">
        <v>463</v>
      </c>
      <c r="X1" s="327" t="s">
        <v>22</v>
      </c>
      <c r="Y1" s="327" t="s">
        <v>22</v>
      </c>
      <c r="Z1" s="327" t="s">
        <v>22</v>
      </c>
      <c r="AA1" s="327" t="s">
        <v>22</v>
      </c>
      <c r="AB1" s="327" t="s">
        <v>22</v>
      </c>
      <c r="AC1" s="327" t="s">
        <v>22</v>
      </c>
      <c r="AD1" s="327" t="s">
        <v>22</v>
      </c>
      <c r="AE1" s="327" t="s">
        <v>22</v>
      </c>
      <c r="AF1" s="327" t="s">
        <v>22</v>
      </c>
      <c r="AG1" s="327" t="s">
        <v>22</v>
      </c>
      <c r="AH1" s="327" t="s">
        <v>22</v>
      </c>
      <c r="AI1" s="327" t="s">
        <v>22</v>
      </c>
      <c r="AJ1" s="327" t="s">
        <v>22</v>
      </c>
      <c r="AK1" s="327" t="s">
        <v>22</v>
      </c>
    </row>
    <row r="2" spans="1:37" ht="40" customHeight="1" x14ac:dyDescent="0.35">
      <c r="A2" s="322" t="s">
        <v>278</v>
      </c>
      <c r="B2" s="323"/>
      <c r="C2" s="322"/>
      <c r="D2" s="322"/>
      <c r="E2" s="322"/>
      <c r="F2" s="322"/>
      <c r="G2" s="322"/>
      <c r="H2" s="322"/>
      <c r="I2" s="322"/>
      <c r="J2" s="322"/>
      <c r="K2" s="322"/>
      <c r="L2" s="323"/>
      <c r="M2" s="323"/>
      <c r="N2" s="323"/>
      <c r="O2" s="323"/>
      <c r="P2" s="323"/>
      <c r="Q2" s="323"/>
      <c r="R2" s="323"/>
      <c r="S2" s="323"/>
      <c r="T2" s="329"/>
      <c r="U2" s="329"/>
      <c r="V2" s="329"/>
      <c r="W2" s="329"/>
      <c r="X2" s="327"/>
      <c r="Y2" s="327"/>
      <c r="Z2" s="327"/>
      <c r="AA2" s="327"/>
      <c r="AB2" s="327"/>
      <c r="AC2" s="327"/>
      <c r="AD2" s="327"/>
      <c r="AE2" s="327"/>
      <c r="AF2" s="327"/>
      <c r="AG2" s="327"/>
      <c r="AH2" s="327"/>
      <c r="AI2" s="327"/>
      <c r="AJ2" s="327"/>
      <c r="AK2" s="327"/>
    </row>
    <row r="3" spans="1:37" s="3" customFormat="1" ht="57.25" customHeight="1" x14ac:dyDescent="0.25">
      <c r="A3" s="20" t="s">
        <v>10</v>
      </c>
      <c r="B3" s="21" t="s">
        <v>6</v>
      </c>
      <c r="C3" s="20" t="s">
        <v>21</v>
      </c>
      <c r="D3" s="20" t="s">
        <v>13</v>
      </c>
      <c r="E3" s="21" t="s">
        <v>14</v>
      </c>
      <c r="F3" s="21" t="s">
        <v>15</v>
      </c>
      <c r="G3" s="21" t="s">
        <v>16</v>
      </c>
      <c r="H3" s="21" t="s">
        <v>7</v>
      </c>
      <c r="I3" s="22" t="s">
        <v>11</v>
      </c>
      <c r="J3" s="21" t="s">
        <v>12</v>
      </c>
      <c r="K3" s="39" t="s">
        <v>104</v>
      </c>
      <c r="L3" s="39" t="s">
        <v>105</v>
      </c>
      <c r="M3" s="39" t="s">
        <v>100</v>
      </c>
      <c r="N3" s="39" t="s">
        <v>28</v>
      </c>
      <c r="O3" s="39" t="s">
        <v>101</v>
      </c>
      <c r="P3" s="39" t="s">
        <v>102</v>
      </c>
      <c r="Q3" s="39" t="s">
        <v>103</v>
      </c>
      <c r="R3" s="25" t="s">
        <v>0</v>
      </c>
      <c r="S3" s="26" t="s">
        <v>2</v>
      </c>
      <c r="T3" s="193">
        <v>45335</v>
      </c>
      <c r="U3" s="193">
        <v>45335</v>
      </c>
      <c r="V3" s="193">
        <v>45785</v>
      </c>
      <c r="W3" s="193">
        <v>45792</v>
      </c>
      <c r="X3" s="27" t="s">
        <v>1</v>
      </c>
      <c r="Y3" s="27" t="s">
        <v>1</v>
      </c>
      <c r="Z3" s="27" t="s">
        <v>1</v>
      </c>
      <c r="AA3" s="27" t="s">
        <v>1</v>
      </c>
      <c r="AB3" s="27" t="s">
        <v>1</v>
      </c>
      <c r="AC3" s="27" t="s">
        <v>1</v>
      </c>
      <c r="AD3" s="27" t="s">
        <v>1</v>
      </c>
      <c r="AE3" s="27" t="s">
        <v>1</v>
      </c>
      <c r="AF3" s="27" t="s">
        <v>1</v>
      </c>
      <c r="AG3" s="27" t="s">
        <v>1</v>
      </c>
      <c r="AH3" s="27" t="s">
        <v>1</v>
      </c>
      <c r="AI3" s="27" t="s">
        <v>1</v>
      </c>
      <c r="AJ3" s="27" t="s">
        <v>1</v>
      </c>
      <c r="AK3" s="27" t="s">
        <v>1</v>
      </c>
    </row>
    <row r="4" spans="1:37" ht="40" customHeight="1" x14ac:dyDescent="0.35">
      <c r="A4" s="88">
        <v>1</v>
      </c>
      <c r="B4" s="89" t="s">
        <v>111</v>
      </c>
      <c r="C4" s="166" t="s">
        <v>237</v>
      </c>
      <c r="D4" s="96" t="s">
        <v>123</v>
      </c>
      <c r="E4" s="100">
        <v>1703</v>
      </c>
      <c r="F4" s="104">
        <v>504220643</v>
      </c>
      <c r="G4" s="35" t="s">
        <v>172</v>
      </c>
      <c r="H4" s="35" t="s">
        <v>181</v>
      </c>
      <c r="I4" s="107">
        <v>7.5</v>
      </c>
      <c r="J4" s="8">
        <v>400</v>
      </c>
      <c r="K4" s="45">
        <f>IF(SUM(T4:AK4)&gt;J4+M4,J4+M4,SUM(T4:AJ4))</f>
        <v>0</v>
      </c>
      <c r="L4" s="45">
        <f>(SUM(T4:AK4))</f>
        <v>0</v>
      </c>
      <c r="M4" s="55"/>
      <c r="N4" s="54">
        <f>ROUND(IF(J4*0.25-0.5&lt;0,0,J4*0.25-0.5),0)-Q4-O4</f>
        <v>100</v>
      </c>
      <c r="O4" s="55"/>
      <c r="P4" s="55"/>
      <c r="Q4" s="55"/>
      <c r="R4" s="13">
        <f>J4+M4+O4+P4-L4</f>
        <v>400</v>
      </c>
      <c r="S4" s="14" t="str">
        <f t="shared" ref="S4:S38" si="0">IF(R4&lt;0,"ATENÇÃO","OK")</f>
        <v>OK</v>
      </c>
      <c r="T4" s="194"/>
      <c r="U4" s="194"/>
      <c r="V4" s="194"/>
      <c r="W4" s="195"/>
      <c r="X4" s="29"/>
      <c r="Y4" s="29"/>
      <c r="Z4" s="29"/>
      <c r="AA4" s="28"/>
      <c r="AB4" s="28"/>
      <c r="AC4" s="28"/>
      <c r="AD4" s="28"/>
      <c r="AE4" s="28"/>
      <c r="AF4" s="29"/>
      <c r="AG4" s="29"/>
      <c r="AH4" s="29"/>
      <c r="AI4" s="29"/>
      <c r="AJ4" s="29"/>
      <c r="AK4" s="29"/>
    </row>
    <row r="5" spans="1:37" ht="40" customHeight="1" x14ac:dyDescent="0.35">
      <c r="A5" s="90">
        <v>2</v>
      </c>
      <c r="B5" s="91" t="s">
        <v>112</v>
      </c>
      <c r="C5" s="167" t="s">
        <v>238</v>
      </c>
      <c r="D5" s="97" t="s">
        <v>124</v>
      </c>
      <c r="E5" s="101">
        <v>1703</v>
      </c>
      <c r="F5" s="105" t="s">
        <v>139</v>
      </c>
      <c r="G5" s="106" t="s">
        <v>173</v>
      </c>
      <c r="H5" s="106" t="s">
        <v>181</v>
      </c>
      <c r="I5" s="108">
        <v>16.600000000000001</v>
      </c>
      <c r="J5" s="8">
        <v>500</v>
      </c>
      <c r="K5" s="45">
        <f t="shared" ref="K5:K37" si="1">IF(SUM(T5:AK5)&gt;J5+M5,J5+M5,SUM(T5:AJ5))</f>
        <v>160</v>
      </c>
      <c r="L5" s="45">
        <f t="shared" ref="L5:L37" si="2">(SUM(T5:AK5))</f>
        <v>160</v>
      </c>
      <c r="M5" s="55"/>
      <c r="N5" s="54">
        <f t="shared" ref="N5:N37" si="3">ROUND(IF(J5*0.25-0.5&lt;0,0,J5*0.25-0.5),0)-Q5-O5</f>
        <v>125</v>
      </c>
      <c r="O5" s="55"/>
      <c r="P5" s="55"/>
      <c r="Q5" s="55"/>
      <c r="R5" s="13">
        <f t="shared" ref="R5:R37" si="4">J5+M5+O5+P5-L5</f>
        <v>340</v>
      </c>
      <c r="S5" s="14" t="str">
        <f>IF(R5&lt;0,"ATENÇÃO","OK")</f>
        <v>OK</v>
      </c>
      <c r="T5" s="194"/>
      <c r="U5" s="194"/>
      <c r="V5" s="194"/>
      <c r="W5" s="196">
        <v>160</v>
      </c>
      <c r="X5" s="29"/>
      <c r="Y5" s="29"/>
      <c r="Z5" s="29"/>
      <c r="AA5" s="28"/>
      <c r="AB5" s="28"/>
      <c r="AC5" s="28"/>
      <c r="AD5" s="28"/>
      <c r="AE5" s="28"/>
      <c r="AF5" s="29"/>
      <c r="AG5" s="29"/>
      <c r="AH5" s="29"/>
      <c r="AI5" s="29"/>
      <c r="AJ5" s="29"/>
      <c r="AK5" s="29"/>
    </row>
    <row r="6" spans="1:37" ht="40" customHeight="1" x14ac:dyDescent="0.35">
      <c r="A6" s="92">
        <v>3</v>
      </c>
      <c r="B6" s="93" t="s">
        <v>113</v>
      </c>
      <c r="C6" s="166" t="s">
        <v>239</v>
      </c>
      <c r="D6" s="96" t="s">
        <v>124</v>
      </c>
      <c r="E6" s="102">
        <v>1703</v>
      </c>
      <c r="F6" s="104" t="s">
        <v>140</v>
      </c>
      <c r="G6" s="35" t="s">
        <v>172</v>
      </c>
      <c r="H6" s="35" t="s">
        <v>181</v>
      </c>
      <c r="I6" s="107">
        <v>5.9</v>
      </c>
      <c r="J6" s="8"/>
      <c r="K6" s="45">
        <f t="shared" si="1"/>
        <v>0</v>
      </c>
      <c r="L6" s="45">
        <f t="shared" si="2"/>
        <v>0</v>
      </c>
      <c r="M6" s="55"/>
      <c r="N6" s="54">
        <f t="shared" si="3"/>
        <v>0</v>
      </c>
      <c r="O6" s="55"/>
      <c r="P6" s="55"/>
      <c r="Q6" s="55"/>
      <c r="R6" s="13">
        <f t="shared" si="4"/>
        <v>0</v>
      </c>
      <c r="S6" s="14" t="str">
        <f t="shared" si="0"/>
        <v>OK</v>
      </c>
      <c r="T6" s="194"/>
      <c r="U6" s="194"/>
      <c r="V6" s="194"/>
      <c r="W6" s="195"/>
      <c r="X6" s="29"/>
      <c r="Y6" s="29"/>
      <c r="Z6" s="29"/>
      <c r="AA6" s="28"/>
      <c r="AB6" s="28"/>
      <c r="AC6" s="28"/>
      <c r="AD6" s="28"/>
      <c r="AE6" s="28"/>
      <c r="AF6" s="29"/>
      <c r="AG6" s="29"/>
      <c r="AH6" s="29"/>
      <c r="AI6" s="29"/>
      <c r="AJ6" s="29"/>
      <c r="AK6" s="29"/>
    </row>
    <row r="7" spans="1:37" ht="40" customHeight="1" x14ac:dyDescent="0.35">
      <c r="A7" s="90">
        <v>4</v>
      </c>
      <c r="B7" s="91" t="s">
        <v>114</v>
      </c>
      <c r="C7" s="167" t="s">
        <v>240</v>
      </c>
      <c r="D7" s="97" t="s">
        <v>125</v>
      </c>
      <c r="E7" s="101">
        <v>1701</v>
      </c>
      <c r="F7" s="105" t="s">
        <v>141</v>
      </c>
      <c r="G7" s="106" t="s">
        <v>173</v>
      </c>
      <c r="H7" s="106" t="s">
        <v>181</v>
      </c>
      <c r="I7" s="108">
        <v>7.7</v>
      </c>
      <c r="J7" s="8"/>
      <c r="K7" s="45">
        <f t="shared" si="1"/>
        <v>0</v>
      </c>
      <c r="L7" s="45">
        <f t="shared" si="2"/>
        <v>0</v>
      </c>
      <c r="M7" s="55"/>
      <c r="N7" s="54">
        <f t="shared" si="3"/>
        <v>0</v>
      </c>
      <c r="O7" s="55"/>
      <c r="P7" s="55"/>
      <c r="Q7" s="55"/>
      <c r="R7" s="13">
        <f t="shared" si="4"/>
        <v>0</v>
      </c>
      <c r="S7" s="14" t="str">
        <f t="shared" si="0"/>
        <v>OK</v>
      </c>
      <c r="T7" s="194"/>
      <c r="U7" s="194"/>
      <c r="V7" s="194"/>
      <c r="W7" s="195"/>
      <c r="X7" s="29"/>
      <c r="Y7" s="29"/>
      <c r="Z7" s="29"/>
      <c r="AA7" s="28"/>
      <c r="AB7" s="28"/>
      <c r="AC7" s="28"/>
      <c r="AD7" s="28"/>
      <c r="AE7" s="28"/>
      <c r="AF7" s="29"/>
      <c r="AG7" s="29"/>
      <c r="AH7" s="29"/>
      <c r="AI7" s="29"/>
      <c r="AJ7" s="29"/>
      <c r="AK7" s="29"/>
    </row>
    <row r="8" spans="1:37" ht="40" customHeight="1" x14ac:dyDescent="0.35">
      <c r="A8" s="92">
        <v>5</v>
      </c>
      <c r="B8" s="93" t="s">
        <v>114</v>
      </c>
      <c r="C8" s="166" t="s">
        <v>241</v>
      </c>
      <c r="D8" s="96" t="s">
        <v>125</v>
      </c>
      <c r="E8" s="102">
        <v>1701</v>
      </c>
      <c r="F8" s="104" t="s">
        <v>142</v>
      </c>
      <c r="G8" s="35" t="s">
        <v>174</v>
      </c>
      <c r="H8" s="35" t="s">
        <v>181</v>
      </c>
      <c r="I8" s="107">
        <v>15.99</v>
      </c>
      <c r="J8" s="8">
        <v>65</v>
      </c>
      <c r="K8" s="45">
        <f t="shared" si="1"/>
        <v>30</v>
      </c>
      <c r="L8" s="45">
        <f t="shared" si="2"/>
        <v>30</v>
      </c>
      <c r="M8" s="55"/>
      <c r="N8" s="54">
        <f t="shared" si="3"/>
        <v>16</v>
      </c>
      <c r="O8" s="55"/>
      <c r="P8" s="55"/>
      <c r="Q8" s="55"/>
      <c r="R8" s="13">
        <f t="shared" si="4"/>
        <v>35</v>
      </c>
      <c r="S8" s="14" t="str">
        <f t="shared" si="0"/>
        <v>OK</v>
      </c>
      <c r="T8" s="194"/>
      <c r="U8" s="194"/>
      <c r="V8" s="196">
        <v>30</v>
      </c>
      <c r="W8" s="195"/>
      <c r="X8" s="29"/>
      <c r="Y8" s="29"/>
      <c r="Z8" s="29"/>
      <c r="AA8" s="28"/>
      <c r="AB8" s="28"/>
      <c r="AC8" s="28"/>
      <c r="AD8" s="28"/>
      <c r="AE8" s="28"/>
      <c r="AF8" s="29"/>
      <c r="AG8" s="29"/>
      <c r="AH8" s="29"/>
      <c r="AI8" s="29"/>
      <c r="AJ8" s="29"/>
      <c r="AK8" s="29"/>
    </row>
    <row r="9" spans="1:37" ht="40" customHeight="1" x14ac:dyDescent="0.35">
      <c r="A9" s="90">
        <v>6</v>
      </c>
      <c r="B9" s="91" t="s">
        <v>114</v>
      </c>
      <c r="C9" s="167" t="s">
        <v>242</v>
      </c>
      <c r="D9" s="97" t="s">
        <v>125</v>
      </c>
      <c r="E9" s="101">
        <v>1701</v>
      </c>
      <c r="F9" s="105" t="s">
        <v>143</v>
      </c>
      <c r="G9" s="106" t="s">
        <v>173</v>
      </c>
      <c r="H9" s="106" t="s">
        <v>181</v>
      </c>
      <c r="I9" s="108">
        <v>6.85</v>
      </c>
      <c r="J9" s="8"/>
      <c r="K9" s="45">
        <f t="shared" si="1"/>
        <v>0</v>
      </c>
      <c r="L9" s="45">
        <f t="shared" si="2"/>
        <v>0</v>
      </c>
      <c r="M9" s="55"/>
      <c r="N9" s="54">
        <f t="shared" si="3"/>
        <v>0</v>
      </c>
      <c r="O9" s="55"/>
      <c r="P9" s="55"/>
      <c r="Q9" s="55"/>
      <c r="R9" s="13">
        <f t="shared" si="4"/>
        <v>0</v>
      </c>
      <c r="S9" s="14" t="str">
        <f t="shared" si="0"/>
        <v>OK</v>
      </c>
      <c r="T9" s="194"/>
      <c r="U9" s="194"/>
      <c r="V9" s="194"/>
      <c r="W9" s="195"/>
      <c r="X9" s="29"/>
      <c r="Y9" s="29"/>
      <c r="Z9" s="29"/>
      <c r="AA9" s="28"/>
      <c r="AB9" s="28"/>
      <c r="AC9" s="28"/>
      <c r="AD9" s="28"/>
      <c r="AE9" s="28"/>
      <c r="AF9" s="29"/>
      <c r="AG9" s="29"/>
      <c r="AH9" s="29"/>
      <c r="AI9" s="29"/>
      <c r="AJ9" s="29"/>
      <c r="AK9" s="29"/>
    </row>
    <row r="10" spans="1:37" ht="40" customHeight="1" x14ac:dyDescent="0.35">
      <c r="A10" s="92">
        <v>7</v>
      </c>
      <c r="B10" s="93" t="s">
        <v>115</v>
      </c>
      <c r="C10" s="166" t="s">
        <v>243</v>
      </c>
      <c r="D10" s="96" t="s">
        <v>126</v>
      </c>
      <c r="E10" s="102">
        <v>1801</v>
      </c>
      <c r="F10" s="104" t="s">
        <v>144</v>
      </c>
      <c r="G10" s="35" t="s">
        <v>175</v>
      </c>
      <c r="H10" s="35" t="s">
        <v>181</v>
      </c>
      <c r="I10" s="107">
        <v>2.59</v>
      </c>
      <c r="J10" s="8">
        <v>600</v>
      </c>
      <c r="K10" s="45">
        <f t="shared" si="1"/>
        <v>200</v>
      </c>
      <c r="L10" s="45">
        <f t="shared" si="2"/>
        <v>200</v>
      </c>
      <c r="M10" s="55"/>
      <c r="N10" s="54">
        <f t="shared" si="3"/>
        <v>150</v>
      </c>
      <c r="O10" s="55"/>
      <c r="P10" s="55"/>
      <c r="Q10" s="55"/>
      <c r="R10" s="13">
        <f t="shared" si="4"/>
        <v>400</v>
      </c>
      <c r="S10" s="14" t="str">
        <f t="shared" si="0"/>
        <v>OK</v>
      </c>
      <c r="T10" s="194"/>
      <c r="U10" s="196">
        <v>200</v>
      </c>
      <c r="V10" s="194"/>
      <c r="W10" s="195"/>
      <c r="X10" s="29"/>
      <c r="Y10" s="29"/>
      <c r="Z10" s="29"/>
      <c r="AA10" s="28"/>
      <c r="AB10" s="28"/>
      <c r="AC10" s="28"/>
      <c r="AD10" s="28"/>
      <c r="AE10" s="28"/>
      <c r="AF10" s="29"/>
      <c r="AG10" s="29"/>
      <c r="AH10" s="29"/>
      <c r="AI10" s="29"/>
      <c r="AJ10" s="29"/>
      <c r="AK10" s="29"/>
    </row>
    <row r="11" spans="1:37" ht="40" customHeight="1" x14ac:dyDescent="0.35">
      <c r="A11" s="90">
        <v>8</v>
      </c>
      <c r="B11" s="91" t="s">
        <v>116</v>
      </c>
      <c r="C11" s="167" t="s">
        <v>244</v>
      </c>
      <c r="D11" s="97" t="s">
        <v>127</v>
      </c>
      <c r="E11" s="101">
        <v>1807</v>
      </c>
      <c r="F11" s="105" t="s">
        <v>145</v>
      </c>
      <c r="G11" s="106" t="s">
        <v>174</v>
      </c>
      <c r="H11" s="106" t="s">
        <v>181</v>
      </c>
      <c r="I11" s="108">
        <v>51.7</v>
      </c>
      <c r="J11" s="8"/>
      <c r="K11" s="45">
        <f t="shared" si="1"/>
        <v>0</v>
      </c>
      <c r="L11" s="45">
        <f t="shared" si="2"/>
        <v>0</v>
      </c>
      <c r="M11" s="55"/>
      <c r="N11" s="54">
        <f t="shared" si="3"/>
        <v>0</v>
      </c>
      <c r="O11" s="55"/>
      <c r="P11" s="55"/>
      <c r="Q11" s="55"/>
      <c r="R11" s="13">
        <f t="shared" si="4"/>
        <v>0</v>
      </c>
      <c r="S11" s="14" t="str">
        <f t="shared" si="0"/>
        <v>OK</v>
      </c>
      <c r="T11" s="194"/>
      <c r="U11" s="194"/>
      <c r="V11" s="194"/>
      <c r="W11" s="195"/>
      <c r="X11" s="29"/>
      <c r="Y11" s="29"/>
      <c r="Z11" s="32"/>
      <c r="AA11" s="28"/>
      <c r="AB11" s="28"/>
      <c r="AC11" s="28"/>
      <c r="AD11" s="28"/>
      <c r="AE11" s="28"/>
      <c r="AF11" s="29"/>
      <c r="AG11" s="29"/>
      <c r="AH11" s="29"/>
      <c r="AI11" s="29"/>
      <c r="AJ11" s="29"/>
      <c r="AK11" s="29"/>
    </row>
    <row r="12" spans="1:37" ht="40" customHeight="1" x14ac:dyDescent="0.35">
      <c r="A12" s="88">
        <v>9</v>
      </c>
      <c r="B12" s="89" t="s">
        <v>116</v>
      </c>
      <c r="C12" s="166" t="s">
        <v>245</v>
      </c>
      <c r="D12" s="96" t="s">
        <v>128</v>
      </c>
      <c r="E12" s="100">
        <v>1807</v>
      </c>
      <c r="F12" s="104" t="s">
        <v>146</v>
      </c>
      <c r="G12" s="35" t="s">
        <v>174</v>
      </c>
      <c r="H12" s="35" t="s">
        <v>181</v>
      </c>
      <c r="I12" s="107">
        <v>77</v>
      </c>
      <c r="J12" s="8"/>
      <c r="K12" s="45">
        <f t="shared" si="1"/>
        <v>0</v>
      </c>
      <c r="L12" s="45">
        <f t="shared" si="2"/>
        <v>0</v>
      </c>
      <c r="M12" s="55"/>
      <c r="N12" s="54">
        <f t="shared" si="3"/>
        <v>0</v>
      </c>
      <c r="O12" s="55"/>
      <c r="P12" s="55"/>
      <c r="Q12" s="55"/>
      <c r="R12" s="13">
        <f t="shared" si="4"/>
        <v>0</v>
      </c>
      <c r="S12" s="14" t="str">
        <f t="shared" si="0"/>
        <v>OK</v>
      </c>
      <c r="T12" s="194"/>
      <c r="U12" s="194"/>
      <c r="V12" s="194"/>
      <c r="W12" s="195"/>
      <c r="X12" s="29"/>
      <c r="Y12" s="29"/>
      <c r="Z12" s="29"/>
      <c r="AA12" s="28"/>
      <c r="AB12" s="28"/>
      <c r="AC12" s="28"/>
      <c r="AD12" s="28"/>
      <c r="AE12" s="28"/>
      <c r="AF12" s="29"/>
      <c r="AG12" s="29"/>
      <c r="AH12" s="29"/>
      <c r="AI12" s="29"/>
      <c r="AJ12" s="29"/>
      <c r="AK12" s="29"/>
    </row>
    <row r="13" spans="1:37" ht="40" customHeight="1" x14ac:dyDescent="0.35">
      <c r="A13" s="90">
        <v>10</v>
      </c>
      <c r="B13" s="91" t="s">
        <v>116</v>
      </c>
      <c r="C13" s="167" t="s">
        <v>246</v>
      </c>
      <c r="D13" s="97" t="s">
        <v>129</v>
      </c>
      <c r="E13" s="101">
        <v>1801</v>
      </c>
      <c r="F13" s="105" t="s">
        <v>147</v>
      </c>
      <c r="G13" s="106" t="s">
        <v>174</v>
      </c>
      <c r="H13" s="106" t="s">
        <v>181</v>
      </c>
      <c r="I13" s="108">
        <v>22.26</v>
      </c>
      <c r="J13" s="8">
        <v>17</v>
      </c>
      <c r="K13" s="45">
        <f t="shared" si="1"/>
        <v>0</v>
      </c>
      <c r="L13" s="45">
        <f t="shared" si="2"/>
        <v>0</v>
      </c>
      <c r="M13" s="55"/>
      <c r="N13" s="54">
        <f t="shared" si="3"/>
        <v>4</v>
      </c>
      <c r="O13" s="55"/>
      <c r="P13" s="55"/>
      <c r="Q13" s="55"/>
      <c r="R13" s="13">
        <f t="shared" si="4"/>
        <v>17</v>
      </c>
      <c r="S13" s="14" t="str">
        <f t="shared" si="0"/>
        <v>OK</v>
      </c>
      <c r="T13" s="194"/>
      <c r="U13" s="194"/>
      <c r="V13" s="194"/>
      <c r="W13" s="195"/>
      <c r="X13" s="29"/>
      <c r="Y13" s="29"/>
      <c r="Z13" s="29"/>
      <c r="AA13" s="28"/>
      <c r="AB13" s="28"/>
      <c r="AC13" s="28"/>
      <c r="AD13" s="28"/>
      <c r="AE13" s="28"/>
      <c r="AF13" s="29"/>
      <c r="AG13" s="29"/>
      <c r="AH13" s="29"/>
      <c r="AI13" s="29"/>
      <c r="AJ13" s="29"/>
      <c r="AK13" s="29"/>
    </row>
    <row r="14" spans="1:37" ht="57.75" customHeight="1" x14ac:dyDescent="0.35">
      <c r="A14" s="88">
        <v>11</v>
      </c>
      <c r="B14" s="89" t="s">
        <v>114</v>
      </c>
      <c r="C14" s="166" t="s">
        <v>247</v>
      </c>
      <c r="D14" s="96" t="s">
        <v>125</v>
      </c>
      <c r="E14" s="100">
        <v>1801</v>
      </c>
      <c r="F14" s="104" t="s">
        <v>148</v>
      </c>
      <c r="G14" s="35" t="s">
        <v>174</v>
      </c>
      <c r="H14" s="35" t="s">
        <v>181</v>
      </c>
      <c r="I14" s="107">
        <v>13.49</v>
      </c>
      <c r="J14" s="8">
        <v>120</v>
      </c>
      <c r="K14" s="45">
        <f t="shared" si="1"/>
        <v>60</v>
      </c>
      <c r="L14" s="45">
        <f t="shared" si="2"/>
        <v>60</v>
      </c>
      <c r="M14" s="55"/>
      <c r="N14" s="54">
        <f t="shared" si="3"/>
        <v>30</v>
      </c>
      <c r="O14" s="55"/>
      <c r="P14" s="55"/>
      <c r="Q14" s="55"/>
      <c r="R14" s="13">
        <f t="shared" si="4"/>
        <v>60</v>
      </c>
      <c r="S14" s="14" t="str">
        <f t="shared" si="0"/>
        <v>OK</v>
      </c>
      <c r="T14" s="194"/>
      <c r="U14" s="194"/>
      <c r="V14" s="196">
        <v>60</v>
      </c>
      <c r="W14" s="195"/>
      <c r="X14" s="31"/>
      <c r="Y14" s="30"/>
      <c r="Z14" s="29"/>
      <c r="AA14" s="28"/>
      <c r="AB14" s="28"/>
      <c r="AC14" s="28"/>
      <c r="AD14" s="28"/>
      <c r="AE14" s="28"/>
      <c r="AF14" s="29"/>
      <c r="AG14" s="29"/>
      <c r="AH14" s="29"/>
      <c r="AI14" s="29"/>
      <c r="AJ14" s="29"/>
      <c r="AK14" s="29"/>
    </row>
    <row r="15" spans="1:37" ht="40" customHeight="1" x14ac:dyDescent="0.35">
      <c r="A15" s="90">
        <v>12</v>
      </c>
      <c r="B15" s="91" t="s">
        <v>114</v>
      </c>
      <c r="C15" s="167" t="s">
        <v>248</v>
      </c>
      <c r="D15" s="97" t="s">
        <v>125</v>
      </c>
      <c r="E15" s="101">
        <v>1801</v>
      </c>
      <c r="F15" s="105" t="s">
        <v>149</v>
      </c>
      <c r="G15" s="106" t="s">
        <v>173</v>
      </c>
      <c r="H15" s="106" t="s">
        <v>181</v>
      </c>
      <c r="I15" s="108">
        <v>2.79</v>
      </c>
      <c r="J15" s="8">
        <v>648</v>
      </c>
      <c r="K15" s="45">
        <f t="shared" si="1"/>
        <v>0</v>
      </c>
      <c r="L15" s="45">
        <f t="shared" si="2"/>
        <v>0</v>
      </c>
      <c r="M15" s="55"/>
      <c r="N15" s="54">
        <f t="shared" si="3"/>
        <v>162</v>
      </c>
      <c r="O15" s="55"/>
      <c r="P15" s="55"/>
      <c r="Q15" s="55"/>
      <c r="R15" s="13">
        <f t="shared" si="4"/>
        <v>648</v>
      </c>
      <c r="S15" s="14" t="str">
        <f t="shared" si="0"/>
        <v>OK</v>
      </c>
      <c r="T15" s="194"/>
      <c r="U15" s="194"/>
      <c r="V15" s="194"/>
      <c r="W15" s="195"/>
      <c r="X15" s="31"/>
      <c r="Y15" s="30"/>
      <c r="Z15" s="29"/>
      <c r="AA15" s="28"/>
      <c r="AB15" s="28"/>
      <c r="AC15" s="28"/>
      <c r="AD15" s="28"/>
      <c r="AE15" s="28"/>
      <c r="AF15" s="29"/>
      <c r="AG15" s="29"/>
      <c r="AH15" s="29"/>
      <c r="AI15" s="29"/>
      <c r="AJ15" s="29"/>
      <c r="AK15" s="29"/>
    </row>
    <row r="16" spans="1:37" ht="40" customHeight="1" x14ac:dyDescent="0.35">
      <c r="A16" s="88">
        <v>13</v>
      </c>
      <c r="B16" s="89" t="s">
        <v>114</v>
      </c>
      <c r="C16" s="166" t="s">
        <v>249</v>
      </c>
      <c r="D16" s="96" t="s">
        <v>125</v>
      </c>
      <c r="E16" s="100">
        <v>1801</v>
      </c>
      <c r="F16" s="104" t="s">
        <v>150</v>
      </c>
      <c r="G16" s="35" t="s">
        <v>173</v>
      </c>
      <c r="H16" s="35" t="s">
        <v>181</v>
      </c>
      <c r="I16" s="107">
        <v>2.98</v>
      </c>
      <c r="J16" s="8">
        <v>648</v>
      </c>
      <c r="K16" s="45">
        <f t="shared" si="1"/>
        <v>336</v>
      </c>
      <c r="L16" s="45">
        <f t="shared" si="2"/>
        <v>336</v>
      </c>
      <c r="M16" s="55"/>
      <c r="N16" s="54">
        <f t="shared" si="3"/>
        <v>162</v>
      </c>
      <c r="O16" s="55"/>
      <c r="P16" s="55"/>
      <c r="Q16" s="55"/>
      <c r="R16" s="13">
        <f t="shared" si="4"/>
        <v>312</v>
      </c>
      <c r="S16" s="14" t="str">
        <f t="shared" si="0"/>
        <v>OK</v>
      </c>
      <c r="T16" s="194"/>
      <c r="U16" s="194"/>
      <c r="V16" s="196">
        <v>336</v>
      </c>
      <c r="W16" s="195"/>
      <c r="X16" s="31"/>
      <c r="Y16" s="30"/>
      <c r="Z16" s="29"/>
      <c r="AA16" s="28"/>
      <c r="AB16" s="28"/>
      <c r="AC16" s="28"/>
      <c r="AD16" s="28"/>
      <c r="AE16" s="28"/>
      <c r="AF16" s="29"/>
      <c r="AG16" s="29"/>
      <c r="AH16" s="29"/>
      <c r="AI16" s="29"/>
      <c r="AJ16" s="29"/>
      <c r="AK16" s="29"/>
    </row>
    <row r="17" spans="1:37" ht="40" customHeight="1" x14ac:dyDescent="0.35">
      <c r="A17" s="90">
        <v>14</v>
      </c>
      <c r="B17" s="91" t="s">
        <v>116</v>
      </c>
      <c r="C17" s="167" t="s">
        <v>250</v>
      </c>
      <c r="D17" s="97" t="s">
        <v>130</v>
      </c>
      <c r="E17" s="101">
        <v>1801</v>
      </c>
      <c r="F17" s="105" t="s">
        <v>151</v>
      </c>
      <c r="G17" s="106" t="s">
        <v>176</v>
      </c>
      <c r="H17" s="106" t="s">
        <v>181</v>
      </c>
      <c r="I17" s="108">
        <v>2.2000000000000002</v>
      </c>
      <c r="J17" s="8">
        <v>100</v>
      </c>
      <c r="K17" s="45">
        <f t="shared" si="1"/>
        <v>0</v>
      </c>
      <c r="L17" s="45">
        <f t="shared" si="2"/>
        <v>0</v>
      </c>
      <c r="M17" s="55"/>
      <c r="N17" s="54">
        <f t="shared" si="3"/>
        <v>25</v>
      </c>
      <c r="O17" s="55"/>
      <c r="P17" s="55"/>
      <c r="Q17" s="55"/>
      <c r="R17" s="13">
        <f t="shared" si="4"/>
        <v>100</v>
      </c>
      <c r="S17" s="14" t="str">
        <f t="shared" si="0"/>
        <v>OK</v>
      </c>
      <c r="T17" s="194"/>
      <c r="U17" s="194"/>
      <c r="V17" s="194"/>
      <c r="W17" s="195"/>
      <c r="X17" s="31"/>
      <c r="Y17" s="30"/>
      <c r="Z17" s="29"/>
      <c r="AA17" s="28"/>
      <c r="AB17" s="28"/>
      <c r="AC17" s="28"/>
      <c r="AD17" s="28"/>
      <c r="AE17" s="28"/>
      <c r="AF17" s="29"/>
      <c r="AG17" s="29"/>
      <c r="AH17" s="29"/>
      <c r="AI17" s="29"/>
      <c r="AJ17" s="29"/>
      <c r="AK17" s="29"/>
    </row>
    <row r="18" spans="1:37" ht="40" customHeight="1" x14ac:dyDescent="0.35">
      <c r="A18" s="88">
        <v>15</v>
      </c>
      <c r="B18" s="89" t="s">
        <v>114</v>
      </c>
      <c r="C18" s="166" t="s">
        <v>251</v>
      </c>
      <c r="D18" s="96" t="s">
        <v>125</v>
      </c>
      <c r="E18" s="100">
        <v>1801</v>
      </c>
      <c r="F18" s="104" t="s">
        <v>152</v>
      </c>
      <c r="G18" s="35" t="s">
        <v>176</v>
      </c>
      <c r="H18" s="35" t="s">
        <v>181</v>
      </c>
      <c r="I18" s="107">
        <v>3.99</v>
      </c>
      <c r="J18" s="8">
        <v>60</v>
      </c>
      <c r="K18" s="45">
        <f t="shared" si="1"/>
        <v>0</v>
      </c>
      <c r="L18" s="45">
        <f t="shared" si="2"/>
        <v>0</v>
      </c>
      <c r="M18" s="55"/>
      <c r="N18" s="54">
        <f t="shared" si="3"/>
        <v>15</v>
      </c>
      <c r="O18" s="55"/>
      <c r="P18" s="55"/>
      <c r="Q18" s="55"/>
      <c r="R18" s="13">
        <f t="shared" si="4"/>
        <v>60</v>
      </c>
      <c r="S18" s="14" t="str">
        <f t="shared" si="0"/>
        <v>OK</v>
      </c>
      <c r="T18" s="194"/>
      <c r="U18" s="194"/>
      <c r="V18" s="194"/>
      <c r="W18" s="195"/>
      <c r="X18" s="31"/>
      <c r="Y18" s="30"/>
      <c r="Z18" s="29"/>
      <c r="AA18" s="28"/>
      <c r="AB18" s="28"/>
      <c r="AC18" s="28"/>
      <c r="AD18" s="28"/>
      <c r="AE18" s="28"/>
      <c r="AF18" s="29"/>
      <c r="AG18" s="29"/>
      <c r="AH18" s="29"/>
      <c r="AI18" s="29"/>
      <c r="AJ18" s="29"/>
      <c r="AK18" s="29"/>
    </row>
    <row r="19" spans="1:37" ht="40" customHeight="1" x14ac:dyDescent="0.35">
      <c r="A19" s="90">
        <v>16</v>
      </c>
      <c r="B19" s="91" t="s">
        <v>114</v>
      </c>
      <c r="C19" s="167" t="s">
        <v>252</v>
      </c>
      <c r="D19" s="97" t="s">
        <v>125</v>
      </c>
      <c r="E19" s="101">
        <v>1801</v>
      </c>
      <c r="F19" s="105" t="s">
        <v>153</v>
      </c>
      <c r="G19" s="106" t="s">
        <v>176</v>
      </c>
      <c r="H19" s="106" t="s">
        <v>181</v>
      </c>
      <c r="I19" s="108">
        <v>3.6</v>
      </c>
      <c r="J19" s="8">
        <v>20</v>
      </c>
      <c r="K19" s="45">
        <f t="shared" si="1"/>
        <v>20</v>
      </c>
      <c r="L19" s="45">
        <f t="shared" si="2"/>
        <v>20</v>
      </c>
      <c r="M19" s="55"/>
      <c r="N19" s="54">
        <f t="shared" si="3"/>
        <v>5</v>
      </c>
      <c r="O19" s="55"/>
      <c r="P19" s="55"/>
      <c r="Q19" s="55"/>
      <c r="R19" s="13">
        <f t="shared" si="4"/>
        <v>0</v>
      </c>
      <c r="S19" s="14" t="str">
        <f t="shared" si="0"/>
        <v>OK</v>
      </c>
      <c r="T19" s="194"/>
      <c r="U19" s="194"/>
      <c r="V19" s="196">
        <v>20</v>
      </c>
      <c r="W19" s="195"/>
      <c r="X19" s="31"/>
      <c r="Y19" s="30"/>
      <c r="Z19" s="29"/>
      <c r="AA19" s="28"/>
      <c r="AB19" s="28"/>
      <c r="AC19" s="28"/>
      <c r="AD19" s="28"/>
      <c r="AE19" s="28"/>
      <c r="AF19" s="29"/>
      <c r="AG19" s="29"/>
      <c r="AH19" s="29"/>
      <c r="AI19" s="29"/>
      <c r="AJ19" s="29"/>
      <c r="AK19" s="29"/>
    </row>
    <row r="20" spans="1:37" ht="40" customHeight="1" x14ac:dyDescent="0.35">
      <c r="A20" s="88">
        <v>17</v>
      </c>
      <c r="B20" s="89" t="s">
        <v>114</v>
      </c>
      <c r="C20" s="166" t="s">
        <v>253</v>
      </c>
      <c r="D20" s="96" t="s">
        <v>131</v>
      </c>
      <c r="E20" s="100">
        <v>1801</v>
      </c>
      <c r="F20" s="104" t="s">
        <v>154</v>
      </c>
      <c r="G20" s="35" t="s">
        <v>173</v>
      </c>
      <c r="H20" s="35" t="s">
        <v>181</v>
      </c>
      <c r="I20" s="107">
        <v>8.5299999999999994</v>
      </c>
      <c r="J20" s="8">
        <v>12</v>
      </c>
      <c r="K20" s="45">
        <f t="shared" si="1"/>
        <v>12</v>
      </c>
      <c r="L20" s="45">
        <f t="shared" si="2"/>
        <v>12</v>
      </c>
      <c r="M20" s="55"/>
      <c r="N20" s="54">
        <f t="shared" si="3"/>
        <v>3</v>
      </c>
      <c r="O20" s="55"/>
      <c r="P20" s="55"/>
      <c r="Q20" s="55"/>
      <c r="R20" s="13">
        <f t="shared" si="4"/>
        <v>0</v>
      </c>
      <c r="S20" s="14" t="str">
        <f t="shared" si="0"/>
        <v>OK</v>
      </c>
      <c r="T20" s="194"/>
      <c r="U20" s="194"/>
      <c r="V20" s="196">
        <v>12</v>
      </c>
      <c r="W20" s="195"/>
      <c r="X20" s="31"/>
      <c r="Y20" s="30"/>
      <c r="Z20" s="29"/>
      <c r="AA20" s="28"/>
      <c r="AB20" s="28"/>
      <c r="AC20" s="28"/>
      <c r="AD20" s="28"/>
      <c r="AE20" s="28"/>
      <c r="AF20" s="29"/>
      <c r="AG20" s="29"/>
      <c r="AH20" s="29"/>
      <c r="AI20" s="29"/>
      <c r="AJ20" s="29"/>
      <c r="AK20" s="29"/>
    </row>
    <row r="21" spans="1:37" ht="40" customHeight="1" x14ac:dyDescent="0.35">
      <c r="A21" s="90">
        <v>18</v>
      </c>
      <c r="B21" s="91" t="s">
        <v>117</v>
      </c>
      <c r="C21" s="167" t="s">
        <v>254</v>
      </c>
      <c r="D21" s="97" t="s">
        <v>130</v>
      </c>
      <c r="E21" s="101">
        <v>1801</v>
      </c>
      <c r="F21" s="105" t="s">
        <v>155</v>
      </c>
      <c r="G21" s="106" t="s">
        <v>173</v>
      </c>
      <c r="H21" s="106" t="s">
        <v>181</v>
      </c>
      <c r="I21" s="108">
        <v>1.69</v>
      </c>
      <c r="J21" s="8">
        <v>150</v>
      </c>
      <c r="K21" s="45">
        <f t="shared" si="1"/>
        <v>0</v>
      </c>
      <c r="L21" s="45">
        <f t="shared" si="2"/>
        <v>0</v>
      </c>
      <c r="M21" s="55"/>
      <c r="N21" s="54">
        <f t="shared" si="3"/>
        <v>37</v>
      </c>
      <c r="O21" s="55"/>
      <c r="P21" s="55"/>
      <c r="Q21" s="55"/>
      <c r="R21" s="13">
        <f t="shared" si="4"/>
        <v>150</v>
      </c>
      <c r="S21" s="14" t="str">
        <f t="shared" si="0"/>
        <v>OK</v>
      </c>
      <c r="T21" s="194"/>
      <c r="U21" s="194"/>
      <c r="V21" s="194"/>
      <c r="W21" s="195"/>
      <c r="X21" s="31"/>
      <c r="Y21" s="30"/>
      <c r="Z21" s="29"/>
      <c r="AA21" s="28"/>
      <c r="AB21" s="28"/>
      <c r="AC21" s="28"/>
      <c r="AD21" s="28"/>
      <c r="AE21" s="28"/>
      <c r="AF21" s="29"/>
      <c r="AG21" s="29"/>
      <c r="AH21" s="29"/>
      <c r="AI21" s="29"/>
      <c r="AJ21" s="29"/>
      <c r="AK21" s="29"/>
    </row>
    <row r="22" spans="1:37" ht="40" customHeight="1" x14ac:dyDescent="0.35">
      <c r="A22" s="88">
        <v>19</v>
      </c>
      <c r="B22" s="89" t="s">
        <v>118</v>
      </c>
      <c r="C22" s="166" t="s">
        <v>255</v>
      </c>
      <c r="D22" s="96" t="s">
        <v>132</v>
      </c>
      <c r="E22" s="100">
        <v>1808</v>
      </c>
      <c r="F22" s="104" t="s">
        <v>156</v>
      </c>
      <c r="G22" s="35" t="s">
        <v>173</v>
      </c>
      <c r="H22" s="35" t="s">
        <v>181</v>
      </c>
      <c r="I22" s="107">
        <v>4</v>
      </c>
      <c r="J22" s="8">
        <v>240</v>
      </c>
      <c r="K22" s="45">
        <f t="shared" si="1"/>
        <v>80</v>
      </c>
      <c r="L22" s="45">
        <f t="shared" si="2"/>
        <v>80</v>
      </c>
      <c r="M22" s="55"/>
      <c r="N22" s="54">
        <f t="shared" si="3"/>
        <v>60</v>
      </c>
      <c r="O22" s="55"/>
      <c r="P22" s="55"/>
      <c r="Q22" s="55"/>
      <c r="R22" s="13">
        <f t="shared" si="4"/>
        <v>160</v>
      </c>
      <c r="S22" s="14" t="str">
        <f t="shared" si="0"/>
        <v>OK</v>
      </c>
      <c r="T22" s="194"/>
      <c r="U22" s="196">
        <v>80</v>
      </c>
      <c r="V22" s="194"/>
      <c r="W22" s="195"/>
      <c r="X22" s="31"/>
      <c r="Y22" s="30"/>
      <c r="Z22" s="29"/>
      <c r="AA22" s="28"/>
      <c r="AB22" s="28"/>
      <c r="AC22" s="28"/>
      <c r="AD22" s="28"/>
      <c r="AE22" s="28"/>
      <c r="AF22" s="29"/>
      <c r="AG22" s="29"/>
      <c r="AH22" s="29"/>
      <c r="AI22" s="29"/>
      <c r="AJ22" s="29"/>
      <c r="AK22" s="29"/>
    </row>
    <row r="23" spans="1:37" ht="40" customHeight="1" x14ac:dyDescent="0.35">
      <c r="A23" s="90">
        <v>20</v>
      </c>
      <c r="B23" s="91" t="s">
        <v>114</v>
      </c>
      <c r="C23" s="167" t="s">
        <v>256</v>
      </c>
      <c r="D23" s="97" t="s">
        <v>125</v>
      </c>
      <c r="E23" s="101">
        <v>1801</v>
      </c>
      <c r="F23" s="105" t="s">
        <v>157</v>
      </c>
      <c r="G23" s="106" t="s">
        <v>176</v>
      </c>
      <c r="H23" s="106" t="s">
        <v>181</v>
      </c>
      <c r="I23" s="108">
        <v>3.49</v>
      </c>
      <c r="J23" s="8">
        <v>12</v>
      </c>
      <c r="K23" s="45">
        <f t="shared" si="1"/>
        <v>12</v>
      </c>
      <c r="L23" s="45">
        <f t="shared" si="2"/>
        <v>12</v>
      </c>
      <c r="M23" s="55"/>
      <c r="N23" s="54">
        <f t="shared" si="3"/>
        <v>3</v>
      </c>
      <c r="O23" s="55"/>
      <c r="P23" s="55"/>
      <c r="Q23" s="55"/>
      <c r="R23" s="13">
        <f t="shared" si="4"/>
        <v>0</v>
      </c>
      <c r="S23" s="14" t="str">
        <f t="shared" si="0"/>
        <v>OK</v>
      </c>
      <c r="T23" s="194"/>
      <c r="U23" s="194"/>
      <c r="V23" s="196">
        <v>12</v>
      </c>
      <c r="W23" s="195"/>
      <c r="X23" s="31"/>
      <c r="Y23" s="30"/>
      <c r="Z23" s="29"/>
      <c r="AA23" s="28"/>
      <c r="AB23" s="28"/>
      <c r="AC23" s="28"/>
      <c r="AD23" s="28"/>
      <c r="AE23" s="28"/>
      <c r="AF23" s="29"/>
      <c r="AG23" s="29"/>
      <c r="AH23" s="29"/>
      <c r="AI23" s="29"/>
      <c r="AJ23" s="29"/>
      <c r="AK23" s="29"/>
    </row>
    <row r="24" spans="1:37" ht="40" customHeight="1" x14ac:dyDescent="0.35">
      <c r="A24" s="88">
        <v>21</v>
      </c>
      <c r="B24" s="89" t="s">
        <v>119</v>
      </c>
      <c r="C24" s="166" t="s">
        <v>257</v>
      </c>
      <c r="D24" s="96" t="s">
        <v>133</v>
      </c>
      <c r="E24" s="100">
        <v>2502</v>
      </c>
      <c r="F24" s="104" t="s">
        <v>158</v>
      </c>
      <c r="G24" s="35" t="s">
        <v>177</v>
      </c>
      <c r="H24" s="35" t="s">
        <v>181</v>
      </c>
      <c r="I24" s="107">
        <v>48.9</v>
      </c>
      <c r="J24" s="8">
        <v>10</v>
      </c>
      <c r="K24" s="45">
        <f t="shared" si="1"/>
        <v>0</v>
      </c>
      <c r="L24" s="45">
        <f t="shared" si="2"/>
        <v>0</v>
      </c>
      <c r="M24" s="55"/>
      <c r="N24" s="54">
        <f t="shared" si="3"/>
        <v>2</v>
      </c>
      <c r="O24" s="55"/>
      <c r="P24" s="55"/>
      <c r="Q24" s="55"/>
      <c r="R24" s="13">
        <f t="shared" si="4"/>
        <v>10</v>
      </c>
      <c r="S24" s="14" t="str">
        <f t="shared" si="0"/>
        <v>OK</v>
      </c>
      <c r="T24" s="194"/>
      <c r="U24" s="194"/>
      <c r="V24" s="194"/>
      <c r="W24" s="195"/>
      <c r="X24" s="31"/>
      <c r="Y24" s="30"/>
      <c r="Z24" s="29"/>
      <c r="AA24" s="28"/>
      <c r="AB24" s="28"/>
      <c r="AC24" s="28"/>
      <c r="AD24" s="28"/>
      <c r="AE24" s="28"/>
      <c r="AF24" s="29"/>
      <c r="AG24" s="29"/>
      <c r="AH24" s="29"/>
      <c r="AI24" s="29"/>
      <c r="AJ24" s="29"/>
      <c r="AK24" s="29"/>
    </row>
    <row r="25" spans="1:37" ht="40" customHeight="1" x14ac:dyDescent="0.35">
      <c r="A25" s="90">
        <v>22</v>
      </c>
      <c r="B25" s="91" t="s">
        <v>116</v>
      </c>
      <c r="C25" s="167" t="s">
        <v>258</v>
      </c>
      <c r="D25" s="97" t="s">
        <v>133</v>
      </c>
      <c r="E25" s="101">
        <v>2502</v>
      </c>
      <c r="F25" s="105" t="s">
        <v>159</v>
      </c>
      <c r="G25" s="106" t="s">
        <v>173</v>
      </c>
      <c r="H25" s="106" t="s">
        <v>181</v>
      </c>
      <c r="I25" s="108">
        <v>21.89</v>
      </c>
      <c r="J25" s="8">
        <v>10</v>
      </c>
      <c r="K25" s="45">
        <f t="shared" si="1"/>
        <v>0</v>
      </c>
      <c r="L25" s="45">
        <f t="shared" si="2"/>
        <v>0</v>
      </c>
      <c r="M25" s="55"/>
      <c r="N25" s="54">
        <f t="shared" si="3"/>
        <v>2</v>
      </c>
      <c r="O25" s="55"/>
      <c r="P25" s="55"/>
      <c r="Q25" s="55"/>
      <c r="R25" s="13">
        <f t="shared" si="4"/>
        <v>10</v>
      </c>
      <c r="S25" s="14" t="str">
        <f t="shared" si="0"/>
        <v>OK</v>
      </c>
      <c r="T25" s="194"/>
      <c r="U25" s="194"/>
      <c r="V25" s="194"/>
      <c r="W25" s="195"/>
      <c r="X25" s="31"/>
      <c r="Y25" s="30"/>
      <c r="Z25" s="29"/>
      <c r="AA25" s="28"/>
      <c r="AB25" s="28"/>
      <c r="AC25" s="28"/>
      <c r="AD25" s="28"/>
      <c r="AE25" s="28"/>
      <c r="AF25" s="29"/>
      <c r="AG25" s="29"/>
      <c r="AH25" s="29"/>
      <c r="AI25" s="29"/>
      <c r="AJ25" s="29"/>
      <c r="AK25" s="29"/>
    </row>
    <row r="26" spans="1:37" ht="40" customHeight="1" x14ac:dyDescent="0.35">
      <c r="A26" s="88">
        <v>23</v>
      </c>
      <c r="B26" s="89" t="s">
        <v>119</v>
      </c>
      <c r="C26" s="166" t="s">
        <v>259</v>
      </c>
      <c r="D26" s="96" t="s">
        <v>133</v>
      </c>
      <c r="E26" s="100">
        <v>2502</v>
      </c>
      <c r="F26" s="104" t="s">
        <v>160</v>
      </c>
      <c r="G26" s="35" t="s">
        <v>178</v>
      </c>
      <c r="H26" s="35" t="s">
        <v>181</v>
      </c>
      <c r="I26" s="107">
        <v>103.99</v>
      </c>
      <c r="J26" s="8">
        <v>1</v>
      </c>
      <c r="K26" s="45">
        <f t="shared" si="1"/>
        <v>0</v>
      </c>
      <c r="L26" s="45">
        <f t="shared" si="2"/>
        <v>0</v>
      </c>
      <c r="M26" s="55"/>
      <c r="N26" s="54">
        <f t="shared" si="3"/>
        <v>0</v>
      </c>
      <c r="O26" s="55"/>
      <c r="P26" s="55"/>
      <c r="Q26" s="55"/>
      <c r="R26" s="13">
        <f t="shared" si="4"/>
        <v>1</v>
      </c>
      <c r="S26" s="14" t="str">
        <f t="shared" si="0"/>
        <v>OK</v>
      </c>
      <c r="T26" s="194"/>
      <c r="U26" s="194"/>
      <c r="V26" s="194"/>
      <c r="W26" s="195"/>
      <c r="X26" s="31"/>
      <c r="Y26" s="30"/>
      <c r="Z26" s="29"/>
      <c r="AA26" s="28"/>
      <c r="AB26" s="28"/>
      <c r="AC26" s="28"/>
      <c r="AD26" s="28"/>
      <c r="AE26" s="28"/>
      <c r="AF26" s="29"/>
      <c r="AG26" s="29"/>
      <c r="AH26" s="29"/>
      <c r="AI26" s="29"/>
      <c r="AJ26" s="29"/>
      <c r="AK26" s="29"/>
    </row>
    <row r="27" spans="1:37" ht="57.25" customHeight="1" x14ac:dyDescent="0.35">
      <c r="A27" s="90">
        <v>24</v>
      </c>
      <c r="B27" s="91" t="s">
        <v>119</v>
      </c>
      <c r="C27" s="167" t="s">
        <v>260</v>
      </c>
      <c r="D27" s="97" t="s">
        <v>133</v>
      </c>
      <c r="E27" s="101">
        <v>2502</v>
      </c>
      <c r="F27" s="105" t="s">
        <v>161</v>
      </c>
      <c r="G27" s="106" t="s">
        <v>173</v>
      </c>
      <c r="H27" s="106" t="s">
        <v>181</v>
      </c>
      <c r="I27" s="108">
        <v>9.09</v>
      </c>
      <c r="J27" s="8">
        <v>10</v>
      </c>
      <c r="K27" s="45">
        <f t="shared" si="1"/>
        <v>0</v>
      </c>
      <c r="L27" s="45">
        <f t="shared" si="2"/>
        <v>0</v>
      </c>
      <c r="M27" s="55"/>
      <c r="N27" s="54">
        <f t="shared" si="3"/>
        <v>2</v>
      </c>
      <c r="O27" s="55"/>
      <c r="P27" s="55"/>
      <c r="Q27" s="55"/>
      <c r="R27" s="13">
        <f t="shared" si="4"/>
        <v>10</v>
      </c>
      <c r="S27" s="14" t="str">
        <f t="shared" si="0"/>
        <v>OK</v>
      </c>
      <c r="T27" s="194"/>
      <c r="U27" s="194"/>
      <c r="V27" s="194"/>
      <c r="W27" s="198"/>
      <c r="X27" s="29"/>
      <c r="Y27" s="29"/>
      <c r="Z27" s="29"/>
      <c r="AA27" s="28"/>
      <c r="AB27" s="28"/>
      <c r="AC27" s="28"/>
      <c r="AD27" s="28"/>
      <c r="AE27" s="28"/>
      <c r="AF27" s="29"/>
      <c r="AG27" s="29"/>
      <c r="AH27" s="29"/>
      <c r="AI27" s="29"/>
      <c r="AJ27" s="29"/>
      <c r="AK27" s="29"/>
    </row>
    <row r="28" spans="1:37" ht="57.25" customHeight="1" x14ac:dyDescent="0.35">
      <c r="A28" s="88">
        <v>25</v>
      </c>
      <c r="B28" s="89" t="s">
        <v>119</v>
      </c>
      <c r="C28" s="166" t="s">
        <v>261</v>
      </c>
      <c r="D28" s="96" t="s">
        <v>133</v>
      </c>
      <c r="E28" s="100">
        <v>2502</v>
      </c>
      <c r="F28" s="104" t="s">
        <v>162</v>
      </c>
      <c r="G28" s="35" t="s">
        <v>177</v>
      </c>
      <c r="H28" s="35" t="s">
        <v>181</v>
      </c>
      <c r="I28" s="107">
        <v>17</v>
      </c>
      <c r="J28" s="8">
        <v>10</v>
      </c>
      <c r="K28" s="45">
        <f t="shared" si="1"/>
        <v>0</v>
      </c>
      <c r="L28" s="45">
        <f t="shared" si="2"/>
        <v>0</v>
      </c>
      <c r="M28" s="55"/>
      <c r="N28" s="54">
        <f t="shared" si="3"/>
        <v>2</v>
      </c>
      <c r="O28" s="55"/>
      <c r="P28" s="55"/>
      <c r="Q28" s="55"/>
      <c r="R28" s="13">
        <f t="shared" si="4"/>
        <v>10</v>
      </c>
      <c r="S28" s="14" t="str">
        <f t="shared" si="0"/>
        <v>OK</v>
      </c>
      <c r="T28" s="194"/>
      <c r="U28" s="194"/>
      <c r="V28" s="194"/>
      <c r="W28" s="198"/>
      <c r="X28" s="29"/>
      <c r="Y28" s="29"/>
      <c r="Z28" s="29"/>
      <c r="AA28" s="28"/>
      <c r="AB28" s="28"/>
      <c r="AC28" s="28"/>
      <c r="AD28" s="28"/>
      <c r="AE28" s="28"/>
      <c r="AF28" s="29"/>
      <c r="AG28" s="29"/>
      <c r="AH28" s="29"/>
      <c r="AI28" s="29"/>
      <c r="AJ28" s="29"/>
      <c r="AK28" s="29"/>
    </row>
    <row r="29" spans="1:37" ht="57.25" customHeight="1" x14ac:dyDescent="0.35">
      <c r="A29" s="90">
        <v>26</v>
      </c>
      <c r="B29" s="91" t="s">
        <v>116</v>
      </c>
      <c r="C29" s="167" t="s">
        <v>262</v>
      </c>
      <c r="D29" s="97" t="s">
        <v>128</v>
      </c>
      <c r="E29" s="101">
        <v>6201</v>
      </c>
      <c r="F29" s="105" t="s">
        <v>163</v>
      </c>
      <c r="G29" s="106" t="s">
        <v>174</v>
      </c>
      <c r="H29" s="106" t="s">
        <v>182</v>
      </c>
      <c r="I29" s="108">
        <v>64.5</v>
      </c>
      <c r="J29" s="8">
        <v>5</v>
      </c>
      <c r="K29" s="45">
        <f t="shared" si="1"/>
        <v>0</v>
      </c>
      <c r="L29" s="45">
        <f t="shared" si="2"/>
        <v>0</v>
      </c>
      <c r="M29" s="55"/>
      <c r="N29" s="54">
        <f t="shared" si="3"/>
        <v>1</v>
      </c>
      <c r="O29" s="55"/>
      <c r="P29" s="55"/>
      <c r="Q29" s="55"/>
      <c r="R29" s="13">
        <f t="shared" si="4"/>
        <v>5</v>
      </c>
      <c r="S29" s="14" t="str">
        <f t="shared" si="0"/>
        <v>OK</v>
      </c>
      <c r="T29" s="194"/>
      <c r="U29" s="194"/>
      <c r="V29" s="194"/>
      <c r="W29" s="198"/>
      <c r="X29" s="29"/>
      <c r="Y29" s="29"/>
      <c r="Z29" s="29"/>
      <c r="AA29" s="28"/>
      <c r="AB29" s="28"/>
      <c r="AC29" s="28"/>
      <c r="AD29" s="28"/>
      <c r="AE29" s="28"/>
      <c r="AF29" s="29"/>
      <c r="AG29" s="29"/>
      <c r="AH29" s="29"/>
      <c r="AI29" s="29"/>
      <c r="AJ29" s="29"/>
      <c r="AK29" s="29"/>
    </row>
    <row r="30" spans="1:37" ht="69" customHeight="1" x14ac:dyDescent="0.35">
      <c r="A30" s="88">
        <v>27</v>
      </c>
      <c r="B30" s="89" t="s">
        <v>116</v>
      </c>
      <c r="C30" s="166" t="s">
        <v>263</v>
      </c>
      <c r="D30" s="96" t="s">
        <v>134</v>
      </c>
      <c r="E30" s="100">
        <v>6202</v>
      </c>
      <c r="F30" s="104" t="s">
        <v>164</v>
      </c>
      <c r="G30" s="35" t="s">
        <v>175</v>
      </c>
      <c r="H30" s="35" t="s">
        <v>181</v>
      </c>
      <c r="I30" s="107">
        <v>4.99</v>
      </c>
      <c r="J30" s="8">
        <v>600</v>
      </c>
      <c r="K30" s="45">
        <f t="shared" si="1"/>
        <v>200</v>
      </c>
      <c r="L30" s="45">
        <f t="shared" si="2"/>
        <v>200</v>
      </c>
      <c r="M30" s="55"/>
      <c r="N30" s="54">
        <f t="shared" si="3"/>
        <v>150</v>
      </c>
      <c r="O30" s="55"/>
      <c r="P30" s="55"/>
      <c r="Q30" s="55"/>
      <c r="R30" s="13">
        <f t="shared" si="4"/>
        <v>400</v>
      </c>
      <c r="S30" s="14" t="str">
        <f t="shared" si="0"/>
        <v>OK</v>
      </c>
      <c r="T30" s="196">
        <v>200</v>
      </c>
      <c r="U30" s="194"/>
      <c r="V30" s="194"/>
      <c r="W30" s="195"/>
      <c r="X30" s="29"/>
      <c r="Y30" s="29"/>
      <c r="Z30" s="29"/>
      <c r="AA30" s="28"/>
      <c r="AB30" s="28"/>
      <c r="AC30" s="28"/>
      <c r="AD30" s="28"/>
      <c r="AE30" s="28"/>
      <c r="AF30" s="29"/>
      <c r="AG30" s="29"/>
      <c r="AH30" s="29"/>
      <c r="AI30" s="29"/>
      <c r="AJ30" s="29"/>
      <c r="AK30" s="29"/>
    </row>
    <row r="31" spans="1:37" ht="40" customHeight="1" x14ac:dyDescent="0.35">
      <c r="A31" s="90">
        <v>28</v>
      </c>
      <c r="B31" s="91" t="s">
        <v>118</v>
      </c>
      <c r="C31" s="167" t="s">
        <v>264</v>
      </c>
      <c r="D31" s="97" t="s">
        <v>135</v>
      </c>
      <c r="E31" s="101">
        <v>6202</v>
      </c>
      <c r="F31" s="105" t="s">
        <v>165</v>
      </c>
      <c r="G31" s="106" t="s">
        <v>174</v>
      </c>
      <c r="H31" s="106" t="s">
        <v>181</v>
      </c>
      <c r="I31" s="108">
        <v>40</v>
      </c>
      <c r="J31" s="8">
        <v>2</v>
      </c>
      <c r="K31" s="45">
        <f t="shared" si="1"/>
        <v>0</v>
      </c>
      <c r="L31" s="45">
        <f t="shared" si="2"/>
        <v>0</v>
      </c>
      <c r="M31" s="55"/>
      <c r="N31" s="54">
        <f t="shared" si="3"/>
        <v>0</v>
      </c>
      <c r="O31" s="55"/>
      <c r="P31" s="55"/>
      <c r="Q31" s="55"/>
      <c r="R31" s="13">
        <f t="shared" si="4"/>
        <v>2</v>
      </c>
      <c r="S31" s="14" t="str">
        <f t="shared" si="0"/>
        <v>OK</v>
      </c>
      <c r="T31" s="194"/>
      <c r="U31" s="194"/>
      <c r="V31" s="194"/>
      <c r="W31" s="195"/>
      <c r="X31" s="29"/>
      <c r="Y31" s="29"/>
      <c r="Z31" s="29"/>
      <c r="AA31" s="28"/>
      <c r="AB31" s="28"/>
      <c r="AC31" s="28"/>
      <c r="AD31" s="28"/>
      <c r="AE31" s="28"/>
      <c r="AF31" s="29"/>
      <c r="AG31" s="29"/>
      <c r="AH31" s="29"/>
      <c r="AI31" s="29"/>
      <c r="AJ31" s="29"/>
      <c r="AK31" s="29"/>
    </row>
    <row r="32" spans="1:37" ht="40" customHeight="1" x14ac:dyDescent="0.35">
      <c r="A32" s="88">
        <v>29</v>
      </c>
      <c r="B32" s="89" t="s">
        <v>120</v>
      </c>
      <c r="C32" s="166" t="s">
        <v>265</v>
      </c>
      <c r="D32" s="96" t="s">
        <v>125</v>
      </c>
      <c r="E32" s="100">
        <v>6202</v>
      </c>
      <c r="F32" s="104" t="s">
        <v>166</v>
      </c>
      <c r="G32" s="35" t="s">
        <v>173</v>
      </c>
      <c r="H32" s="35" t="s">
        <v>181</v>
      </c>
      <c r="I32" s="107">
        <v>5.87</v>
      </c>
      <c r="J32" s="8">
        <v>24</v>
      </c>
      <c r="K32" s="45">
        <f t="shared" si="1"/>
        <v>24</v>
      </c>
      <c r="L32" s="45">
        <f t="shared" si="2"/>
        <v>24</v>
      </c>
      <c r="M32" s="55"/>
      <c r="N32" s="54">
        <f t="shared" si="3"/>
        <v>6</v>
      </c>
      <c r="O32" s="55"/>
      <c r="P32" s="55"/>
      <c r="Q32" s="55"/>
      <c r="R32" s="13">
        <f t="shared" si="4"/>
        <v>0</v>
      </c>
      <c r="S32" s="14" t="str">
        <f t="shared" si="0"/>
        <v>OK</v>
      </c>
      <c r="T32" s="194"/>
      <c r="U32" s="194"/>
      <c r="V32" s="196">
        <v>24</v>
      </c>
      <c r="W32" s="195"/>
      <c r="X32" s="29"/>
      <c r="Y32" s="29"/>
      <c r="Z32" s="29"/>
      <c r="AA32" s="28"/>
      <c r="AB32" s="28"/>
      <c r="AC32" s="28"/>
      <c r="AD32" s="28"/>
      <c r="AE32" s="28"/>
      <c r="AF32" s="29"/>
      <c r="AG32" s="29"/>
      <c r="AH32" s="29"/>
      <c r="AI32" s="29"/>
      <c r="AJ32" s="29"/>
      <c r="AK32" s="29"/>
    </row>
    <row r="33" spans="1:55" ht="40" customHeight="1" x14ac:dyDescent="0.35">
      <c r="A33" s="90">
        <v>30</v>
      </c>
      <c r="B33" s="91" t="s">
        <v>118</v>
      </c>
      <c r="C33" s="147" t="s">
        <v>231</v>
      </c>
      <c r="D33" s="98" t="s">
        <v>136</v>
      </c>
      <c r="E33" s="101">
        <v>1504</v>
      </c>
      <c r="F33" s="105" t="s">
        <v>167</v>
      </c>
      <c r="G33" s="106" t="s">
        <v>179</v>
      </c>
      <c r="H33" s="106" t="s">
        <v>183</v>
      </c>
      <c r="I33" s="108">
        <v>5</v>
      </c>
      <c r="J33" s="8">
        <v>25</v>
      </c>
      <c r="K33" s="45">
        <f t="shared" si="1"/>
        <v>25</v>
      </c>
      <c r="L33" s="45">
        <f t="shared" si="2"/>
        <v>25</v>
      </c>
      <c r="M33" s="55"/>
      <c r="N33" s="54">
        <f t="shared" si="3"/>
        <v>6</v>
      </c>
      <c r="O33" s="55"/>
      <c r="P33" s="55"/>
      <c r="Q33" s="55"/>
      <c r="R33" s="13">
        <f t="shared" si="4"/>
        <v>0</v>
      </c>
      <c r="S33" s="14" t="str">
        <f t="shared" si="0"/>
        <v>OK</v>
      </c>
      <c r="T33" s="194"/>
      <c r="U33" s="196">
        <v>25</v>
      </c>
      <c r="V33" s="194"/>
      <c r="W33" s="195"/>
      <c r="X33" s="29"/>
      <c r="Y33" s="29"/>
      <c r="Z33" s="29"/>
      <c r="AA33" s="28"/>
      <c r="AB33" s="28"/>
      <c r="AC33" s="28"/>
      <c r="AD33" s="28"/>
      <c r="AE33" s="28"/>
      <c r="AF33" s="29"/>
      <c r="AG33" s="29"/>
      <c r="AH33" s="29"/>
      <c r="AI33" s="29"/>
      <c r="AJ33" s="29"/>
      <c r="AK33" s="29"/>
    </row>
    <row r="34" spans="1:55" ht="40" customHeight="1" x14ac:dyDescent="0.35">
      <c r="A34" s="88">
        <v>31</v>
      </c>
      <c r="B34" s="89" t="s">
        <v>121</v>
      </c>
      <c r="C34" s="166" t="s">
        <v>266</v>
      </c>
      <c r="D34" s="96" t="s">
        <v>137</v>
      </c>
      <c r="E34" s="100">
        <v>1504</v>
      </c>
      <c r="F34" s="104" t="s">
        <v>168</v>
      </c>
      <c r="G34" s="35" t="s">
        <v>180</v>
      </c>
      <c r="H34" s="35" t="s">
        <v>183</v>
      </c>
      <c r="I34" s="107">
        <v>5.14</v>
      </c>
      <c r="J34" s="8"/>
      <c r="K34" s="45">
        <f t="shared" si="1"/>
        <v>0</v>
      </c>
      <c r="L34" s="45">
        <f t="shared" si="2"/>
        <v>0</v>
      </c>
      <c r="M34" s="55"/>
      <c r="N34" s="54">
        <f t="shared" si="3"/>
        <v>0</v>
      </c>
      <c r="O34" s="55"/>
      <c r="P34" s="55"/>
      <c r="Q34" s="55"/>
      <c r="R34" s="13">
        <f t="shared" si="4"/>
        <v>0</v>
      </c>
      <c r="S34" s="14" t="str">
        <f t="shared" si="0"/>
        <v>OK</v>
      </c>
      <c r="T34" s="194"/>
      <c r="U34" s="194"/>
      <c r="V34" s="194"/>
      <c r="W34" s="195"/>
      <c r="X34" s="29"/>
      <c r="Y34" s="29"/>
      <c r="Z34" s="29"/>
      <c r="AA34" s="28"/>
      <c r="AB34" s="28"/>
      <c r="AC34" s="28"/>
      <c r="AD34" s="28"/>
      <c r="AE34" s="28"/>
      <c r="AF34" s="29"/>
      <c r="AG34" s="29"/>
      <c r="AH34" s="29"/>
      <c r="AI34" s="29"/>
      <c r="AJ34" s="29"/>
      <c r="AK34" s="29"/>
    </row>
    <row r="35" spans="1:55" ht="40" customHeight="1" x14ac:dyDescent="0.35">
      <c r="A35" s="90">
        <v>32</v>
      </c>
      <c r="B35" s="91" t="s">
        <v>122</v>
      </c>
      <c r="C35" s="167" t="s">
        <v>267</v>
      </c>
      <c r="D35" s="97" t="s">
        <v>138</v>
      </c>
      <c r="E35" s="101">
        <v>1602</v>
      </c>
      <c r="F35" s="105" t="s">
        <v>169</v>
      </c>
      <c r="G35" s="106" t="s">
        <v>173</v>
      </c>
      <c r="H35" s="106" t="s">
        <v>184</v>
      </c>
      <c r="I35" s="108">
        <v>150</v>
      </c>
      <c r="J35" s="8">
        <v>12</v>
      </c>
      <c r="K35" s="45">
        <f t="shared" si="1"/>
        <v>0</v>
      </c>
      <c r="L35" s="45">
        <f t="shared" si="2"/>
        <v>0</v>
      </c>
      <c r="M35" s="55"/>
      <c r="N35" s="54">
        <f t="shared" si="3"/>
        <v>3</v>
      </c>
      <c r="O35" s="55"/>
      <c r="P35" s="55"/>
      <c r="Q35" s="55"/>
      <c r="R35" s="13">
        <f t="shared" si="4"/>
        <v>12</v>
      </c>
      <c r="S35" s="14" t="str">
        <f t="shared" si="0"/>
        <v>OK</v>
      </c>
      <c r="T35" s="194"/>
      <c r="U35" s="194"/>
      <c r="V35" s="194"/>
      <c r="W35" s="195"/>
      <c r="X35" s="29"/>
      <c r="Y35" s="29"/>
      <c r="Z35" s="29"/>
      <c r="AA35" s="28"/>
      <c r="AB35" s="28"/>
      <c r="AC35" s="28"/>
      <c r="AD35" s="28"/>
      <c r="AE35" s="28"/>
      <c r="AF35" s="29"/>
      <c r="AG35" s="29"/>
      <c r="AH35" s="29"/>
      <c r="AI35" s="29"/>
      <c r="AJ35" s="29"/>
      <c r="AK35" s="29"/>
    </row>
    <row r="36" spans="1:55" ht="40" customHeight="1" x14ac:dyDescent="0.35">
      <c r="A36" s="88">
        <v>33</v>
      </c>
      <c r="B36" s="89" t="s">
        <v>122</v>
      </c>
      <c r="C36" s="166" t="s">
        <v>268</v>
      </c>
      <c r="D36" s="96" t="s">
        <v>138</v>
      </c>
      <c r="E36" s="100">
        <v>1602</v>
      </c>
      <c r="F36" s="104" t="s">
        <v>170</v>
      </c>
      <c r="G36" s="35" t="s">
        <v>173</v>
      </c>
      <c r="H36" s="35" t="s">
        <v>184</v>
      </c>
      <c r="I36" s="107">
        <v>315</v>
      </c>
      <c r="J36" s="8">
        <v>12</v>
      </c>
      <c r="K36" s="45">
        <f t="shared" si="1"/>
        <v>0</v>
      </c>
      <c r="L36" s="45">
        <f t="shared" si="2"/>
        <v>0</v>
      </c>
      <c r="M36" s="55"/>
      <c r="N36" s="54">
        <f t="shared" si="3"/>
        <v>3</v>
      </c>
      <c r="O36" s="55"/>
      <c r="P36" s="55"/>
      <c r="Q36" s="55"/>
      <c r="R36" s="13">
        <f t="shared" si="4"/>
        <v>12</v>
      </c>
      <c r="S36" s="14" t="str">
        <f t="shared" si="0"/>
        <v>OK</v>
      </c>
      <c r="T36" s="194"/>
      <c r="U36" s="194"/>
      <c r="V36" s="194"/>
      <c r="W36" s="195"/>
      <c r="X36" s="29"/>
      <c r="Y36" s="29"/>
      <c r="Z36" s="29"/>
      <c r="AA36" s="28"/>
      <c r="AB36" s="28"/>
      <c r="AC36" s="28"/>
      <c r="AD36" s="28"/>
      <c r="AE36" s="28"/>
      <c r="AF36" s="29"/>
      <c r="AG36" s="29"/>
      <c r="AH36" s="29"/>
      <c r="AI36" s="29"/>
      <c r="AJ36" s="29"/>
      <c r="AK36" s="29"/>
    </row>
    <row r="37" spans="1:55" ht="40" customHeight="1" x14ac:dyDescent="0.35">
      <c r="A37" s="94">
        <v>34</v>
      </c>
      <c r="B37" s="95" t="s">
        <v>122</v>
      </c>
      <c r="C37" s="167" t="s">
        <v>269</v>
      </c>
      <c r="D37" s="99" t="s">
        <v>138</v>
      </c>
      <c r="E37" s="103">
        <v>1806</v>
      </c>
      <c r="F37" s="105" t="s">
        <v>171</v>
      </c>
      <c r="G37" s="106" t="s">
        <v>173</v>
      </c>
      <c r="H37" s="106" t="s">
        <v>184</v>
      </c>
      <c r="I37" s="109">
        <v>780</v>
      </c>
      <c r="J37" s="8">
        <v>2</v>
      </c>
      <c r="K37" s="45">
        <f t="shared" si="1"/>
        <v>0</v>
      </c>
      <c r="L37" s="45">
        <f t="shared" si="2"/>
        <v>0</v>
      </c>
      <c r="M37" s="55"/>
      <c r="N37" s="54">
        <f t="shared" si="3"/>
        <v>0</v>
      </c>
      <c r="O37" s="55"/>
      <c r="P37" s="55"/>
      <c r="Q37" s="55"/>
      <c r="R37" s="13">
        <f t="shared" si="4"/>
        <v>2</v>
      </c>
      <c r="S37" s="14" t="str">
        <f t="shared" si="0"/>
        <v>OK</v>
      </c>
      <c r="T37" s="194"/>
      <c r="U37" s="194"/>
      <c r="V37" s="194"/>
      <c r="W37" s="195"/>
      <c r="X37" s="117"/>
      <c r="Y37" s="117"/>
      <c r="Z37" s="117"/>
      <c r="AA37" s="115"/>
      <c r="AB37" s="115"/>
      <c r="AC37" s="115"/>
      <c r="AD37" s="115"/>
      <c r="AE37" s="115"/>
      <c r="AF37" s="117"/>
      <c r="AG37" s="117"/>
      <c r="AH37" s="117"/>
      <c r="AI37" s="117"/>
      <c r="AJ37" s="117"/>
      <c r="AK37" s="117"/>
    </row>
    <row r="38" spans="1:55" ht="40" customHeight="1" x14ac:dyDescent="0.35">
      <c r="J38" s="4">
        <f>SUM(J4:J37)</f>
        <v>4315</v>
      </c>
      <c r="R38" s="16">
        <f>SUM(R4:R37)</f>
        <v>3156</v>
      </c>
      <c r="S38" s="5" t="str">
        <f t="shared" si="0"/>
        <v>OK</v>
      </c>
      <c r="T38" s="248">
        <f>SUMPRODUCT($I$4:$I$37,T4:T37)</f>
        <v>998</v>
      </c>
      <c r="U38" s="248">
        <f t="shared" ref="U38:W38" si="5">SUMPRODUCT($I$4:$I$37,U4:U37)</f>
        <v>963</v>
      </c>
      <c r="V38" s="248">
        <f t="shared" si="5"/>
        <v>2647.5000000000005</v>
      </c>
      <c r="W38" s="248">
        <f t="shared" si="5"/>
        <v>2656</v>
      </c>
      <c r="X38" s="112">
        <f t="shared" ref="X38:AK38" si="6">SUMPRODUCT($I$4:$I$37,X4:X37)</f>
        <v>0</v>
      </c>
      <c r="Y38" s="112">
        <f t="shared" si="6"/>
        <v>0</v>
      </c>
      <c r="Z38" s="112">
        <f t="shared" si="6"/>
        <v>0</v>
      </c>
      <c r="AA38" s="112">
        <f t="shared" si="6"/>
        <v>0</v>
      </c>
      <c r="AB38" s="112">
        <f t="shared" si="6"/>
        <v>0</v>
      </c>
      <c r="AC38" s="112">
        <f t="shared" si="6"/>
        <v>0</v>
      </c>
      <c r="AD38" s="112">
        <f t="shared" si="6"/>
        <v>0</v>
      </c>
      <c r="AE38" s="112">
        <f t="shared" si="6"/>
        <v>0</v>
      </c>
      <c r="AF38" s="112">
        <f t="shared" si="6"/>
        <v>0</v>
      </c>
      <c r="AG38" s="112">
        <f t="shared" si="6"/>
        <v>0</v>
      </c>
      <c r="AH38" s="112">
        <f t="shared" si="6"/>
        <v>0</v>
      </c>
      <c r="AI38" s="112">
        <f t="shared" si="6"/>
        <v>0</v>
      </c>
      <c r="AJ38" s="112">
        <f t="shared" si="6"/>
        <v>0</v>
      </c>
      <c r="AK38" s="112">
        <f t="shared" si="6"/>
        <v>0</v>
      </c>
      <c r="AL38" s="165"/>
      <c r="AM38" s="165"/>
      <c r="AN38" s="165"/>
      <c r="AO38" s="165"/>
      <c r="AP38" s="165"/>
      <c r="AQ38" s="165"/>
      <c r="AR38" s="165"/>
      <c r="AS38" s="165"/>
      <c r="AT38" s="165"/>
      <c r="AU38" s="165"/>
      <c r="AV38" s="165"/>
      <c r="AW38" s="165"/>
      <c r="AX38" s="165"/>
      <c r="AY38" s="165"/>
      <c r="AZ38" s="165"/>
      <c r="BA38" s="165"/>
      <c r="BB38" s="165"/>
      <c r="BC38" s="165"/>
    </row>
    <row r="39" spans="1:55" ht="40" customHeight="1" x14ac:dyDescent="0.35">
      <c r="J39" s="83">
        <f>SUMPRODUCT($I$4:$I$37,J4:J37)</f>
        <v>33393.840000000011</v>
      </c>
      <c r="K39" s="83">
        <f>SUMPRODUCT($I$4:$I$37,K4:K37)</f>
        <v>7264.4999999999991</v>
      </c>
      <c r="L39" s="83">
        <f>SUMPRODUCT($I$4:$I$37,L4:L37)</f>
        <v>7264.4999999999991</v>
      </c>
      <c r="T39" s="207"/>
      <c r="U39" s="207"/>
      <c r="V39" s="207"/>
      <c r="W39" s="200"/>
      <c r="X39" s="165"/>
      <c r="Y39" s="114"/>
      <c r="Z39" s="169"/>
      <c r="AA39" s="113"/>
      <c r="AB39" s="113"/>
      <c r="AC39" s="113"/>
      <c r="AD39" s="113"/>
      <c r="AE39" s="113"/>
      <c r="AF39" s="165"/>
      <c r="AG39" s="165"/>
      <c r="AH39" s="165"/>
      <c r="AI39" s="165"/>
      <c r="AJ39" s="165"/>
      <c r="AK39" s="165"/>
      <c r="AL39" s="165"/>
      <c r="AM39" s="165"/>
      <c r="AN39" s="165"/>
      <c r="AO39" s="165"/>
      <c r="AP39" s="165"/>
      <c r="AQ39" s="165"/>
      <c r="AR39" s="165"/>
      <c r="AS39" s="165"/>
      <c r="AT39" s="165"/>
      <c r="AU39" s="165"/>
      <c r="AV39" s="165"/>
      <c r="AW39" s="165"/>
      <c r="AX39" s="165"/>
      <c r="AY39" s="165"/>
      <c r="AZ39" s="165"/>
      <c r="BA39" s="165"/>
      <c r="BB39" s="165"/>
      <c r="BC39" s="165"/>
    </row>
    <row r="40" spans="1:55" ht="40" customHeight="1" x14ac:dyDescent="0.35">
      <c r="T40" s="207"/>
      <c r="U40" s="207"/>
      <c r="V40" s="207"/>
      <c r="W40" s="200"/>
      <c r="X40" s="165"/>
      <c r="Y40" s="114"/>
      <c r="Z40" s="169"/>
      <c r="AA40" s="113"/>
      <c r="AB40" s="113"/>
      <c r="AC40" s="113"/>
      <c r="AD40" s="113"/>
      <c r="AE40" s="113"/>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row>
    <row r="41" spans="1:55" ht="40" customHeight="1" x14ac:dyDescent="0.35">
      <c r="T41" s="207"/>
      <c r="U41" s="207"/>
      <c r="V41" s="207"/>
      <c r="W41" s="200"/>
      <c r="X41" s="165"/>
      <c r="Y41" s="114"/>
      <c r="Z41" s="169"/>
      <c r="AA41" s="113"/>
      <c r="AB41" s="113"/>
      <c r="AC41" s="113"/>
      <c r="AD41" s="113"/>
      <c r="AE41" s="113"/>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B41" s="165"/>
      <c r="BC41" s="165"/>
    </row>
    <row r="42" spans="1:55" ht="40" customHeight="1" x14ac:dyDescent="0.35">
      <c r="T42" s="207"/>
      <c r="U42" s="207"/>
      <c r="V42" s="207"/>
      <c r="W42" s="200"/>
      <c r="X42" s="165"/>
      <c r="Y42" s="114"/>
      <c r="Z42" s="169"/>
      <c r="AA42" s="113"/>
      <c r="AB42" s="113"/>
      <c r="AC42" s="113"/>
      <c r="AD42" s="113"/>
      <c r="AE42" s="113"/>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row>
    <row r="43" spans="1:55" ht="40" customHeight="1" x14ac:dyDescent="0.35">
      <c r="T43" s="207"/>
      <c r="U43" s="207"/>
      <c r="V43" s="207"/>
      <c r="W43" s="200"/>
      <c r="X43" s="165"/>
      <c r="Y43" s="114"/>
      <c r="Z43" s="169"/>
      <c r="AA43" s="113"/>
      <c r="AB43" s="113"/>
      <c r="AC43" s="113"/>
      <c r="AD43" s="113"/>
      <c r="AE43" s="113"/>
      <c r="AF43" s="165"/>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row>
    <row r="44" spans="1:55" ht="40" customHeight="1" x14ac:dyDescent="0.35">
      <c r="T44" s="207"/>
      <c r="U44" s="207"/>
      <c r="V44" s="207"/>
      <c r="W44" s="200"/>
      <c r="X44" s="165"/>
      <c r="Y44" s="114"/>
      <c r="Z44" s="169"/>
      <c r="AA44" s="113"/>
      <c r="AB44" s="113"/>
      <c r="AC44" s="113"/>
      <c r="AD44" s="113"/>
      <c r="AE44" s="113"/>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row>
    <row r="45" spans="1:55" ht="40" customHeight="1" x14ac:dyDescent="0.35">
      <c r="T45" s="207"/>
      <c r="U45" s="207"/>
      <c r="V45" s="207"/>
      <c r="W45" s="200"/>
      <c r="X45" s="165"/>
      <c r="Y45" s="114"/>
      <c r="Z45" s="169"/>
      <c r="AA45" s="113"/>
      <c r="AB45" s="113"/>
      <c r="AC45" s="113"/>
      <c r="AD45" s="113"/>
      <c r="AE45" s="113"/>
      <c r="AF45" s="165"/>
      <c r="AG45" s="165"/>
      <c r="AH45" s="165"/>
      <c r="AI45" s="165"/>
      <c r="AJ45" s="165"/>
      <c r="AK45" s="165"/>
      <c r="AL45" s="165"/>
      <c r="AM45" s="165"/>
      <c r="AN45" s="165"/>
      <c r="AO45" s="165"/>
      <c r="AP45" s="165"/>
      <c r="AQ45" s="165"/>
      <c r="AR45" s="165"/>
      <c r="AS45" s="165"/>
      <c r="AT45" s="165"/>
      <c r="AU45" s="165"/>
      <c r="AV45" s="165"/>
      <c r="AW45" s="165"/>
      <c r="AX45" s="165"/>
      <c r="AY45" s="165"/>
      <c r="AZ45" s="165"/>
      <c r="BA45" s="165"/>
      <c r="BB45" s="165"/>
      <c r="BC45" s="165"/>
    </row>
    <row r="46" spans="1:55" ht="40" customHeight="1" x14ac:dyDescent="0.35">
      <c r="T46" s="207"/>
      <c r="U46" s="207"/>
      <c r="V46" s="207"/>
      <c r="W46" s="200"/>
      <c r="X46" s="165"/>
      <c r="Y46" s="114"/>
      <c r="Z46" s="169"/>
      <c r="AA46" s="113"/>
      <c r="AB46" s="113"/>
      <c r="AC46" s="113"/>
      <c r="AD46" s="113"/>
      <c r="AE46" s="113"/>
      <c r="AF46" s="165"/>
      <c r="AG46" s="165"/>
      <c r="AH46" s="165"/>
      <c r="AI46" s="165"/>
      <c r="AJ46" s="165"/>
      <c r="AK46" s="165"/>
      <c r="AL46" s="165"/>
      <c r="AM46" s="165"/>
      <c r="AN46" s="165"/>
      <c r="AO46" s="165"/>
      <c r="AP46" s="165"/>
      <c r="AQ46" s="165"/>
      <c r="AR46" s="165"/>
      <c r="AS46" s="165"/>
      <c r="AT46" s="165"/>
      <c r="AU46" s="165"/>
      <c r="AV46" s="165"/>
      <c r="AW46" s="165"/>
      <c r="AX46" s="165"/>
      <c r="AY46" s="165"/>
      <c r="AZ46" s="165"/>
      <c r="BA46" s="165"/>
      <c r="BB46" s="165"/>
      <c r="BC46" s="165"/>
    </row>
    <row r="47" spans="1:55" ht="40" customHeight="1" x14ac:dyDescent="0.35">
      <c r="T47" s="207"/>
      <c r="U47" s="207"/>
      <c r="V47" s="207"/>
      <c r="W47" s="200"/>
      <c r="X47" s="165"/>
      <c r="Y47" s="114"/>
      <c r="Z47" s="169"/>
      <c r="AA47" s="113"/>
      <c r="AB47" s="113"/>
      <c r="AC47" s="113"/>
      <c r="AD47" s="113"/>
      <c r="AE47" s="113"/>
      <c r="AF47" s="165"/>
      <c r="AG47" s="165"/>
      <c r="AH47" s="165"/>
      <c r="AI47" s="165"/>
      <c r="AJ47" s="165"/>
      <c r="AK47" s="165"/>
      <c r="AL47" s="165"/>
      <c r="AM47" s="165"/>
      <c r="AN47" s="165"/>
      <c r="AO47" s="165"/>
      <c r="AP47" s="165"/>
      <c r="AQ47" s="165"/>
      <c r="AR47" s="165"/>
      <c r="AS47" s="165"/>
      <c r="AT47" s="165"/>
      <c r="AU47" s="165"/>
      <c r="AV47" s="165"/>
      <c r="AW47" s="165"/>
      <c r="AX47" s="165"/>
      <c r="AY47" s="165"/>
      <c r="AZ47" s="165"/>
      <c r="BA47" s="165"/>
      <c r="BB47" s="165"/>
      <c r="BC47" s="165"/>
    </row>
    <row r="48" spans="1:55" ht="40" customHeight="1" x14ac:dyDescent="0.35">
      <c r="T48" s="207"/>
      <c r="U48" s="207"/>
      <c r="V48" s="207"/>
      <c r="W48" s="200"/>
      <c r="X48" s="165"/>
      <c r="Y48" s="114"/>
      <c r="Z48" s="169"/>
      <c r="AA48" s="113"/>
      <c r="AB48" s="113"/>
      <c r="AC48" s="113"/>
      <c r="AD48" s="113"/>
      <c r="AE48" s="113"/>
      <c r="AF48" s="165"/>
      <c r="AG48" s="165"/>
      <c r="AH48" s="165"/>
      <c r="AI48" s="165"/>
      <c r="AJ48" s="165"/>
      <c r="AK48" s="165"/>
      <c r="AL48" s="165"/>
      <c r="AM48" s="165"/>
      <c r="AN48" s="165"/>
      <c r="AO48" s="165"/>
      <c r="AP48" s="165"/>
      <c r="AQ48" s="165"/>
      <c r="AR48" s="165"/>
      <c r="AS48" s="165"/>
      <c r="AT48" s="165"/>
      <c r="AU48" s="165"/>
      <c r="AV48" s="165"/>
      <c r="AW48" s="165"/>
      <c r="AX48" s="165"/>
      <c r="AY48" s="165"/>
      <c r="AZ48" s="165"/>
      <c r="BA48" s="165"/>
      <c r="BB48" s="165"/>
      <c r="BC48" s="165"/>
    </row>
    <row r="49" spans="20:55" ht="40" customHeight="1" x14ac:dyDescent="0.35">
      <c r="T49" s="207"/>
      <c r="U49" s="207"/>
      <c r="V49" s="207"/>
      <c r="W49" s="200"/>
      <c r="X49" s="165"/>
      <c r="Y49" s="114"/>
      <c r="Z49" s="169"/>
      <c r="AA49" s="113"/>
      <c r="AB49" s="113"/>
      <c r="AC49" s="113"/>
      <c r="AD49" s="113"/>
      <c r="AE49" s="113"/>
      <c r="AF49" s="165"/>
      <c r="AG49" s="165"/>
      <c r="AH49" s="165"/>
      <c r="AI49" s="165"/>
      <c r="AJ49" s="165"/>
      <c r="AK49" s="165"/>
      <c r="AL49" s="165"/>
      <c r="AM49" s="165"/>
      <c r="AN49" s="165"/>
      <c r="AO49" s="165"/>
      <c r="AP49" s="165"/>
      <c r="AQ49" s="165"/>
      <c r="AR49" s="165"/>
      <c r="AS49" s="165"/>
      <c r="AT49" s="165"/>
      <c r="AU49" s="165"/>
      <c r="AV49" s="165"/>
      <c r="AW49" s="165"/>
      <c r="AX49" s="165"/>
      <c r="AY49" s="165"/>
      <c r="AZ49" s="165"/>
      <c r="BA49" s="165"/>
      <c r="BB49" s="165"/>
      <c r="BC49" s="165"/>
    </row>
    <row r="50" spans="20:55" ht="40" customHeight="1" x14ac:dyDescent="0.35">
      <c r="T50" s="207"/>
      <c r="U50" s="207"/>
      <c r="V50" s="207"/>
      <c r="W50" s="200"/>
      <c r="X50" s="165"/>
      <c r="Y50" s="114"/>
      <c r="Z50" s="169"/>
      <c r="AA50" s="113"/>
      <c r="AB50" s="113"/>
      <c r="AC50" s="113"/>
      <c r="AD50" s="113"/>
      <c r="AE50" s="113"/>
      <c r="AF50" s="165"/>
      <c r="AG50" s="165"/>
      <c r="AH50" s="165"/>
      <c r="AI50" s="165"/>
      <c r="AJ50" s="165"/>
      <c r="AK50" s="165"/>
      <c r="AL50" s="165"/>
      <c r="AM50" s="165"/>
      <c r="AN50" s="165"/>
      <c r="AO50" s="165"/>
      <c r="AP50" s="165"/>
      <c r="AQ50" s="165"/>
      <c r="AR50" s="165"/>
      <c r="AS50" s="165"/>
      <c r="AT50" s="165"/>
      <c r="AU50" s="165"/>
      <c r="AV50" s="165"/>
      <c r="AW50" s="165"/>
      <c r="AX50" s="165"/>
      <c r="AY50" s="165"/>
      <c r="AZ50" s="165"/>
      <c r="BA50" s="165"/>
      <c r="BB50" s="165"/>
      <c r="BC50" s="165"/>
    </row>
    <row r="51" spans="20:55" ht="40" customHeight="1" x14ac:dyDescent="0.35">
      <c r="T51" s="207"/>
      <c r="U51" s="207"/>
      <c r="V51" s="207"/>
      <c r="W51" s="200"/>
      <c r="X51" s="165"/>
      <c r="Y51" s="114"/>
      <c r="Z51" s="169"/>
      <c r="AA51" s="113"/>
      <c r="AB51" s="113"/>
      <c r="AC51" s="113"/>
      <c r="AD51" s="113"/>
      <c r="AE51" s="113"/>
      <c r="AF51" s="165"/>
      <c r="AG51" s="165"/>
      <c r="AH51" s="165"/>
      <c r="AI51" s="165"/>
      <c r="AJ51" s="165"/>
      <c r="AK51" s="165"/>
      <c r="AL51" s="165"/>
      <c r="AM51" s="165"/>
      <c r="AN51" s="165"/>
      <c r="AO51" s="165"/>
      <c r="AP51" s="165"/>
      <c r="AQ51" s="165"/>
      <c r="AR51" s="165"/>
      <c r="AS51" s="165"/>
      <c r="AT51" s="165"/>
      <c r="AU51" s="165"/>
      <c r="AV51" s="165"/>
      <c r="AW51" s="165"/>
      <c r="AX51" s="165"/>
      <c r="AY51" s="165"/>
      <c r="AZ51" s="165"/>
      <c r="BA51" s="165"/>
      <c r="BB51" s="165"/>
      <c r="BC51" s="165"/>
    </row>
    <row r="52" spans="20:55" ht="40" customHeight="1" x14ac:dyDescent="0.35">
      <c r="T52" s="207"/>
      <c r="U52" s="207"/>
      <c r="V52" s="207"/>
      <c r="W52" s="200"/>
      <c r="X52" s="165"/>
      <c r="Y52" s="114"/>
      <c r="Z52" s="169"/>
      <c r="AA52" s="113"/>
      <c r="AB52" s="113"/>
      <c r="AC52" s="113"/>
      <c r="AD52" s="113"/>
      <c r="AE52" s="113"/>
      <c r="AF52" s="165"/>
      <c r="AG52" s="165"/>
      <c r="AH52" s="165"/>
      <c r="AI52" s="165"/>
      <c r="AJ52" s="165"/>
      <c r="AK52" s="165"/>
      <c r="AL52" s="165"/>
      <c r="AM52" s="165"/>
      <c r="AN52" s="165"/>
      <c r="AO52" s="165"/>
      <c r="AP52" s="165"/>
      <c r="AQ52" s="165"/>
      <c r="AR52" s="165"/>
      <c r="AS52" s="165"/>
      <c r="AT52" s="165"/>
      <c r="AU52" s="165"/>
      <c r="AV52" s="165"/>
      <c r="AW52" s="165"/>
      <c r="AX52" s="165"/>
      <c r="AY52" s="165"/>
      <c r="AZ52" s="165"/>
      <c r="BA52" s="165"/>
      <c r="BB52" s="165"/>
      <c r="BC52" s="165"/>
    </row>
    <row r="53" spans="20:55" ht="40" customHeight="1" x14ac:dyDescent="0.35">
      <c r="T53" s="207"/>
      <c r="U53" s="207"/>
      <c r="V53" s="207"/>
      <c r="W53" s="200"/>
      <c r="X53" s="165"/>
      <c r="Y53" s="114"/>
      <c r="Z53" s="169"/>
      <c r="AA53" s="113"/>
      <c r="AB53" s="113"/>
      <c r="AC53" s="113"/>
      <c r="AD53" s="113"/>
      <c r="AE53" s="113"/>
      <c r="AF53" s="165"/>
      <c r="AG53" s="165"/>
      <c r="AH53" s="165"/>
      <c r="AI53" s="165"/>
      <c r="AJ53" s="165"/>
      <c r="AK53" s="165"/>
      <c r="AL53" s="165"/>
      <c r="AM53" s="165"/>
      <c r="AN53" s="165"/>
      <c r="AO53" s="165"/>
      <c r="AP53" s="165"/>
      <c r="AQ53" s="165"/>
      <c r="AR53" s="165"/>
      <c r="AS53" s="165"/>
      <c r="AT53" s="165"/>
      <c r="AU53" s="165"/>
      <c r="AV53" s="165"/>
      <c r="AW53" s="165"/>
      <c r="AX53" s="165"/>
      <c r="AY53" s="165"/>
      <c r="AZ53" s="165"/>
      <c r="BA53" s="165"/>
      <c r="BB53" s="165"/>
      <c r="BC53" s="165"/>
    </row>
    <row r="54" spans="20:55" ht="40" customHeight="1" x14ac:dyDescent="0.35">
      <c r="T54" s="207"/>
      <c r="U54" s="207"/>
      <c r="V54" s="207"/>
      <c r="W54" s="200"/>
      <c r="X54" s="165"/>
      <c r="Y54" s="114"/>
      <c r="Z54" s="169"/>
      <c r="AA54" s="113"/>
      <c r="AB54" s="113"/>
      <c r="AC54" s="113"/>
      <c r="AD54" s="113"/>
      <c r="AE54" s="113"/>
      <c r="AF54" s="165"/>
      <c r="AG54" s="165"/>
      <c r="AH54" s="165"/>
      <c r="AI54" s="165"/>
      <c r="AJ54" s="165"/>
      <c r="AK54" s="165"/>
      <c r="AL54" s="165"/>
      <c r="AM54" s="165"/>
      <c r="AN54" s="165"/>
      <c r="AO54" s="165"/>
      <c r="AP54" s="165"/>
      <c r="AQ54" s="165"/>
      <c r="AR54" s="165"/>
      <c r="AS54" s="165"/>
      <c r="AT54" s="165"/>
      <c r="AU54" s="165"/>
      <c r="AV54" s="165"/>
      <c r="AW54" s="165"/>
      <c r="AX54" s="165"/>
      <c r="AY54" s="165"/>
      <c r="AZ54" s="165"/>
      <c r="BA54" s="165"/>
      <c r="BB54" s="165"/>
      <c r="BC54" s="165"/>
    </row>
    <row r="55" spans="20:55" ht="40" customHeight="1" x14ac:dyDescent="0.35">
      <c r="T55" s="207"/>
      <c r="U55" s="207"/>
      <c r="V55" s="207"/>
      <c r="W55" s="200"/>
      <c r="X55" s="165"/>
      <c r="Y55" s="114"/>
      <c r="Z55" s="169"/>
      <c r="AA55" s="113"/>
      <c r="AB55" s="113"/>
      <c r="AC55" s="113"/>
      <c r="AD55" s="113"/>
      <c r="AE55" s="113"/>
      <c r="AF55" s="165"/>
      <c r="AG55" s="165"/>
      <c r="AH55" s="165"/>
      <c r="AI55" s="165"/>
      <c r="AJ55" s="165"/>
      <c r="AK55" s="165"/>
      <c r="AL55" s="165"/>
      <c r="AM55" s="165"/>
      <c r="AN55" s="165"/>
      <c r="AO55" s="165"/>
      <c r="AP55" s="165"/>
      <c r="AQ55" s="165"/>
      <c r="AR55" s="165"/>
      <c r="AS55" s="165"/>
      <c r="AT55" s="165"/>
      <c r="AU55" s="165"/>
      <c r="AV55" s="165"/>
      <c r="AW55" s="165"/>
      <c r="AX55" s="165"/>
      <c r="AY55" s="165"/>
      <c r="AZ55" s="165"/>
      <c r="BA55" s="165"/>
      <c r="BB55" s="165"/>
      <c r="BC55" s="165"/>
    </row>
    <row r="56" spans="20:55" ht="40" customHeight="1" x14ac:dyDescent="0.35">
      <c r="T56" s="207"/>
      <c r="U56" s="207"/>
      <c r="V56" s="207"/>
      <c r="W56" s="200"/>
      <c r="X56" s="165"/>
      <c r="Y56" s="114"/>
      <c r="Z56" s="169"/>
      <c r="AA56" s="113"/>
      <c r="AB56" s="113"/>
      <c r="AC56" s="113"/>
      <c r="AD56" s="113"/>
      <c r="AE56" s="113"/>
      <c r="AF56" s="165"/>
      <c r="AG56" s="165"/>
      <c r="AH56" s="165"/>
      <c r="AI56" s="165"/>
      <c r="AJ56" s="165"/>
      <c r="AK56" s="165"/>
      <c r="AL56" s="165"/>
      <c r="AM56" s="165"/>
      <c r="AN56" s="165"/>
      <c r="AO56" s="165"/>
      <c r="AP56" s="165"/>
      <c r="AQ56" s="165"/>
      <c r="AR56" s="165"/>
      <c r="AS56" s="165"/>
      <c r="AT56" s="165"/>
      <c r="AU56" s="165"/>
      <c r="AV56" s="165"/>
      <c r="AW56" s="165"/>
      <c r="AX56" s="165"/>
      <c r="AY56" s="165"/>
      <c r="AZ56" s="165"/>
      <c r="BA56" s="165"/>
      <c r="BB56" s="165"/>
      <c r="BC56" s="165"/>
    </row>
    <row r="57" spans="20:55" ht="40" customHeight="1" x14ac:dyDescent="0.35">
      <c r="T57" s="207"/>
      <c r="U57" s="207"/>
      <c r="V57" s="207"/>
      <c r="W57" s="200"/>
      <c r="X57" s="165"/>
      <c r="Y57" s="114"/>
      <c r="Z57" s="169"/>
      <c r="AA57" s="113"/>
      <c r="AB57" s="113"/>
      <c r="AC57" s="113"/>
      <c r="AD57" s="113"/>
      <c r="AE57" s="113"/>
      <c r="AF57" s="165"/>
      <c r="AG57" s="165"/>
      <c r="AH57" s="165"/>
      <c r="AI57" s="165"/>
      <c r="AJ57" s="165"/>
      <c r="AK57" s="165"/>
      <c r="AL57" s="165"/>
      <c r="AM57" s="165"/>
      <c r="AN57" s="165"/>
      <c r="AO57" s="165"/>
      <c r="AP57" s="165"/>
      <c r="AQ57" s="165"/>
      <c r="AR57" s="165"/>
      <c r="AS57" s="165"/>
      <c r="AT57" s="165"/>
      <c r="AU57" s="165"/>
      <c r="AV57" s="165"/>
      <c r="AW57" s="165"/>
      <c r="AX57" s="165"/>
      <c r="AY57" s="165"/>
      <c r="AZ57" s="165"/>
      <c r="BA57" s="165"/>
      <c r="BB57" s="165"/>
      <c r="BC57" s="165"/>
    </row>
    <row r="58" spans="20:55" ht="40" customHeight="1" x14ac:dyDescent="0.35">
      <c r="T58" s="207"/>
      <c r="U58" s="207"/>
      <c r="V58" s="207"/>
      <c r="W58" s="200"/>
      <c r="X58" s="165"/>
      <c r="Y58" s="114"/>
      <c r="Z58" s="169"/>
      <c r="AA58" s="113"/>
      <c r="AB58" s="113"/>
      <c r="AC58" s="113"/>
      <c r="AD58" s="113"/>
      <c r="AE58" s="113"/>
      <c r="AF58" s="165"/>
      <c r="AG58" s="165"/>
      <c r="AH58" s="165"/>
      <c r="AI58" s="165"/>
      <c r="AJ58" s="165"/>
      <c r="AK58" s="165"/>
      <c r="AL58" s="165"/>
      <c r="AM58" s="165"/>
      <c r="AN58" s="165"/>
      <c r="AO58" s="165"/>
      <c r="AP58" s="165"/>
      <c r="AQ58" s="165"/>
      <c r="AR58" s="165"/>
      <c r="AS58" s="165"/>
      <c r="AT58" s="165"/>
      <c r="AU58" s="165"/>
      <c r="AV58" s="165"/>
      <c r="AW58" s="165"/>
      <c r="AX58" s="165"/>
      <c r="AY58" s="165"/>
      <c r="AZ58" s="165"/>
      <c r="BA58" s="165"/>
      <c r="BB58" s="165"/>
      <c r="BC58" s="165"/>
    </row>
    <row r="59" spans="20:55" ht="40" customHeight="1" x14ac:dyDescent="0.35">
      <c r="T59" s="200"/>
      <c r="U59" s="200"/>
      <c r="V59" s="200"/>
      <c r="W59" s="200"/>
      <c r="X59" s="170"/>
      <c r="Y59" s="170"/>
      <c r="Z59" s="170"/>
      <c r="AA59" s="170"/>
      <c r="AB59" s="170"/>
      <c r="AC59" s="170"/>
      <c r="AD59" s="170"/>
      <c r="AE59" s="170"/>
      <c r="AF59" s="165"/>
      <c r="AG59" s="165"/>
      <c r="AH59" s="165"/>
      <c r="AI59" s="165"/>
      <c r="AJ59" s="165"/>
      <c r="AK59" s="165"/>
      <c r="AL59" s="165"/>
      <c r="AM59" s="165"/>
      <c r="AN59" s="165"/>
      <c r="AO59" s="165"/>
      <c r="AP59" s="165"/>
      <c r="AQ59" s="165"/>
      <c r="AR59" s="165"/>
      <c r="AS59" s="165"/>
      <c r="AT59" s="165"/>
      <c r="AU59" s="165"/>
      <c r="AV59" s="165"/>
      <c r="AW59" s="165"/>
      <c r="AX59" s="165"/>
      <c r="AY59" s="165"/>
      <c r="AZ59" s="165"/>
      <c r="BA59" s="165"/>
      <c r="BB59" s="165"/>
      <c r="BC59" s="165"/>
    </row>
    <row r="60" spans="20:55" ht="40" customHeight="1" x14ac:dyDescent="0.35">
      <c r="T60" s="200"/>
      <c r="U60" s="200"/>
      <c r="V60" s="200"/>
      <c r="W60" s="200"/>
      <c r="X60" s="170"/>
      <c r="Y60" s="170"/>
      <c r="Z60" s="170"/>
      <c r="AA60" s="170"/>
      <c r="AB60" s="170"/>
      <c r="AC60" s="170"/>
      <c r="AD60" s="170"/>
      <c r="AE60" s="170"/>
      <c r="AF60" s="165"/>
      <c r="AG60" s="165"/>
      <c r="AH60" s="165"/>
      <c r="AI60" s="165"/>
      <c r="AJ60" s="165"/>
      <c r="AK60" s="165"/>
      <c r="AL60" s="165"/>
      <c r="AM60" s="165"/>
      <c r="AN60" s="165"/>
      <c r="AO60" s="165"/>
      <c r="AP60" s="165"/>
      <c r="AQ60" s="165"/>
      <c r="AR60" s="165"/>
      <c r="AS60" s="165"/>
      <c r="AT60" s="165"/>
      <c r="AU60" s="165"/>
      <c r="AV60" s="165"/>
      <c r="AW60" s="165"/>
      <c r="AX60" s="165"/>
      <c r="AY60" s="165"/>
      <c r="AZ60" s="165"/>
      <c r="BA60" s="165"/>
      <c r="BB60" s="165"/>
      <c r="BC60" s="165"/>
    </row>
    <row r="61" spans="20:55" ht="40" customHeight="1" x14ac:dyDescent="0.35">
      <c r="T61" s="200"/>
      <c r="U61" s="200"/>
      <c r="V61" s="200"/>
      <c r="W61" s="200"/>
      <c r="X61" s="170"/>
      <c r="Y61" s="170"/>
      <c r="Z61" s="170"/>
      <c r="AA61" s="170"/>
      <c r="AB61" s="170"/>
      <c r="AC61" s="170"/>
      <c r="AD61" s="170"/>
      <c r="AE61" s="170"/>
      <c r="AF61" s="165"/>
      <c r="AG61" s="165"/>
      <c r="AH61" s="165"/>
      <c r="AI61" s="165"/>
      <c r="AJ61" s="165"/>
      <c r="AK61" s="165"/>
      <c r="AL61" s="165"/>
      <c r="AM61" s="165"/>
      <c r="AN61" s="165"/>
      <c r="AO61" s="165"/>
      <c r="AP61" s="165"/>
      <c r="AQ61" s="165"/>
      <c r="AR61" s="165"/>
      <c r="AS61" s="165"/>
      <c r="AT61" s="165"/>
      <c r="AU61" s="165"/>
      <c r="AV61" s="165"/>
      <c r="AW61" s="165"/>
      <c r="AX61" s="165"/>
      <c r="AY61" s="165"/>
      <c r="AZ61" s="165"/>
      <c r="BA61" s="165"/>
      <c r="BB61" s="165"/>
      <c r="BC61" s="165"/>
    </row>
    <row r="62" spans="20:55" ht="40" customHeight="1" x14ac:dyDescent="0.35">
      <c r="T62" s="200"/>
      <c r="U62" s="200"/>
      <c r="V62" s="200"/>
      <c r="W62" s="200"/>
      <c r="X62" s="170"/>
      <c r="Y62" s="170"/>
      <c r="Z62" s="170"/>
      <c r="AA62" s="170"/>
      <c r="AB62" s="170"/>
      <c r="AC62" s="170"/>
      <c r="AD62" s="170"/>
      <c r="AE62" s="170"/>
      <c r="AF62" s="165"/>
      <c r="AG62" s="165"/>
      <c r="AH62" s="165"/>
      <c r="AI62" s="165"/>
      <c r="AJ62" s="165"/>
      <c r="AK62" s="165"/>
      <c r="AL62" s="165"/>
      <c r="AM62" s="165"/>
      <c r="AN62" s="165"/>
      <c r="AO62" s="165"/>
      <c r="AP62" s="165"/>
      <c r="AQ62" s="165"/>
      <c r="AR62" s="165"/>
      <c r="AS62" s="165"/>
      <c r="AT62" s="165"/>
      <c r="AU62" s="165"/>
      <c r="AV62" s="165"/>
      <c r="AW62" s="165"/>
      <c r="AX62" s="165"/>
      <c r="AY62" s="165"/>
      <c r="AZ62" s="165"/>
      <c r="BA62" s="165"/>
      <c r="BB62" s="165"/>
      <c r="BC62" s="165"/>
    </row>
    <row r="63" spans="20:55" ht="40" customHeight="1" x14ac:dyDescent="0.35">
      <c r="T63" s="200"/>
      <c r="U63" s="200"/>
      <c r="V63" s="200"/>
      <c r="W63" s="200"/>
      <c r="X63" s="170"/>
      <c r="Y63" s="170"/>
      <c r="Z63" s="170"/>
      <c r="AA63" s="170"/>
      <c r="AB63" s="170"/>
      <c r="AC63" s="170"/>
      <c r="AD63" s="170"/>
      <c r="AE63" s="170"/>
      <c r="AF63" s="165"/>
      <c r="AG63" s="165"/>
      <c r="AH63" s="165"/>
      <c r="AI63" s="165"/>
      <c r="AJ63" s="165"/>
      <c r="AK63" s="165"/>
      <c r="AL63" s="165"/>
      <c r="AM63" s="165"/>
      <c r="AN63" s="165"/>
      <c r="AO63" s="165"/>
      <c r="AP63" s="165"/>
      <c r="AQ63" s="165"/>
      <c r="AR63" s="165"/>
      <c r="AS63" s="165"/>
      <c r="AT63" s="165"/>
      <c r="AU63" s="165"/>
      <c r="AV63" s="165"/>
      <c r="AW63" s="165"/>
      <c r="AX63" s="165"/>
      <c r="AY63" s="165"/>
      <c r="AZ63" s="165"/>
      <c r="BA63" s="165"/>
      <c r="BB63" s="165"/>
      <c r="BC63" s="165"/>
    </row>
    <row r="64" spans="20:55" ht="40" customHeight="1" x14ac:dyDescent="0.35">
      <c r="T64" s="200"/>
      <c r="U64" s="200"/>
      <c r="V64" s="200"/>
      <c r="W64" s="200"/>
      <c r="X64" s="170"/>
      <c r="Y64" s="170"/>
      <c r="Z64" s="170"/>
      <c r="AA64" s="170"/>
      <c r="AB64" s="170"/>
      <c r="AC64" s="170"/>
      <c r="AD64" s="170"/>
      <c r="AE64" s="170"/>
      <c r="AF64" s="165"/>
      <c r="AG64" s="165"/>
      <c r="AH64" s="165"/>
      <c r="AI64" s="165"/>
      <c r="AJ64" s="165"/>
      <c r="AK64" s="165"/>
      <c r="AL64" s="165"/>
      <c r="AM64" s="165"/>
      <c r="AN64" s="165"/>
      <c r="AO64" s="165"/>
      <c r="AP64" s="165"/>
      <c r="AQ64" s="165"/>
      <c r="AR64" s="165"/>
      <c r="AS64" s="165"/>
      <c r="AT64" s="165"/>
      <c r="AU64" s="165"/>
      <c r="AV64" s="165"/>
      <c r="AW64" s="165"/>
      <c r="AX64" s="165"/>
      <c r="AY64" s="165"/>
      <c r="AZ64" s="165"/>
      <c r="BA64" s="165"/>
      <c r="BB64" s="165"/>
      <c r="BC64" s="165"/>
    </row>
    <row r="65" spans="20:55" ht="40" customHeight="1" x14ac:dyDescent="0.35">
      <c r="T65" s="200"/>
      <c r="U65" s="200"/>
      <c r="V65" s="200"/>
      <c r="W65" s="200"/>
      <c r="X65" s="170"/>
      <c r="Y65" s="170"/>
      <c r="Z65" s="170"/>
      <c r="AA65" s="170"/>
      <c r="AB65" s="170"/>
      <c r="AC65" s="170"/>
      <c r="AD65" s="170"/>
      <c r="AE65" s="170"/>
      <c r="AF65" s="165"/>
      <c r="AG65" s="165"/>
      <c r="AH65" s="165"/>
      <c r="AI65" s="165"/>
      <c r="AJ65" s="165"/>
      <c r="AK65" s="165"/>
      <c r="AL65" s="165"/>
      <c r="AM65" s="165"/>
      <c r="AN65" s="165"/>
      <c r="AO65" s="165"/>
      <c r="AP65" s="165"/>
      <c r="AQ65" s="165"/>
      <c r="AR65" s="165"/>
      <c r="AS65" s="165"/>
      <c r="AT65" s="165"/>
      <c r="AU65" s="165"/>
      <c r="AV65" s="165"/>
      <c r="AW65" s="165"/>
      <c r="AX65" s="165"/>
      <c r="AY65" s="165"/>
      <c r="AZ65" s="165"/>
      <c r="BA65" s="165"/>
      <c r="BB65" s="165"/>
      <c r="BC65" s="165"/>
    </row>
    <row r="66" spans="20:55" ht="40" customHeight="1" x14ac:dyDescent="0.35">
      <c r="T66" s="200"/>
      <c r="U66" s="200"/>
      <c r="V66" s="200"/>
      <c r="W66" s="200"/>
      <c r="X66" s="170"/>
      <c r="Y66" s="170"/>
      <c r="Z66" s="170"/>
      <c r="AA66" s="170"/>
      <c r="AB66" s="170"/>
      <c r="AC66" s="170"/>
      <c r="AD66" s="170"/>
      <c r="AE66" s="170"/>
      <c r="AF66" s="165"/>
      <c r="AG66" s="165"/>
      <c r="AH66" s="165"/>
      <c r="AI66" s="165"/>
      <c r="AJ66" s="165"/>
      <c r="AK66" s="165"/>
      <c r="AL66" s="165"/>
      <c r="AM66" s="165"/>
      <c r="AN66" s="165"/>
      <c r="AO66" s="165"/>
      <c r="AP66" s="165"/>
      <c r="AQ66" s="165"/>
      <c r="AR66" s="165"/>
      <c r="AS66" s="165"/>
      <c r="AT66" s="165"/>
      <c r="AU66" s="165"/>
      <c r="AV66" s="165"/>
      <c r="AW66" s="165"/>
      <c r="AX66" s="165"/>
      <c r="AY66" s="165"/>
      <c r="AZ66" s="165"/>
      <c r="BA66" s="165"/>
      <c r="BB66" s="165"/>
      <c r="BC66" s="165"/>
    </row>
    <row r="67" spans="20:55" ht="40" customHeight="1" x14ac:dyDescent="0.35">
      <c r="T67" s="200"/>
      <c r="U67" s="200"/>
      <c r="V67" s="200"/>
      <c r="W67" s="200"/>
      <c r="X67" s="170"/>
      <c r="Y67" s="170"/>
      <c r="Z67" s="170"/>
      <c r="AA67" s="170"/>
      <c r="AB67" s="170"/>
      <c r="AC67" s="170"/>
      <c r="AD67" s="170"/>
      <c r="AE67" s="170"/>
      <c r="AF67" s="165"/>
      <c r="AG67" s="165"/>
      <c r="AH67" s="165"/>
      <c r="AI67" s="165"/>
      <c r="AJ67" s="165"/>
      <c r="AK67" s="165"/>
      <c r="AL67" s="165"/>
      <c r="AM67" s="165"/>
      <c r="AN67" s="165"/>
      <c r="AO67" s="165"/>
      <c r="AP67" s="165"/>
      <c r="AQ67" s="165"/>
      <c r="AR67" s="165"/>
      <c r="AS67" s="165"/>
      <c r="AT67" s="165"/>
      <c r="AU67" s="165"/>
      <c r="AV67" s="165"/>
      <c r="AW67" s="165"/>
      <c r="AX67" s="165"/>
      <c r="AY67" s="165"/>
      <c r="AZ67" s="165"/>
      <c r="BA67" s="165"/>
      <c r="BB67" s="165"/>
      <c r="BC67" s="165"/>
    </row>
    <row r="68" spans="20:55" ht="40" customHeight="1" x14ac:dyDescent="0.35">
      <c r="T68" s="200"/>
      <c r="U68" s="200"/>
      <c r="V68" s="200"/>
      <c r="W68" s="200"/>
      <c r="X68" s="170"/>
      <c r="Y68" s="170"/>
      <c r="Z68" s="170"/>
      <c r="AA68" s="170"/>
      <c r="AB68" s="170"/>
      <c r="AC68" s="170"/>
      <c r="AD68" s="170"/>
      <c r="AE68" s="170"/>
      <c r="AF68" s="165"/>
      <c r="AG68" s="165"/>
      <c r="AH68" s="165"/>
      <c r="AI68" s="165"/>
      <c r="AJ68" s="165"/>
      <c r="AK68" s="165"/>
      <c r="AL68" s="165"/>
      <c r="AM68" s="165"/>
      <c r="AN68" s="165"/>
      <c r="AO68" s="165"/>
      <c r="AP68" s="165"/>
      <c r="AQ68" s="165"/>
      <c r="AR68" s="165"/>
      <c r="AS68" s="165"/>
      <c r="AT68" s="165"/>
      <c r="AU68" s="165"/>
      <c r="AV68" s="165"/>
      <c r="AW68" s="165"/>
      <c r="AX68" s="165"/>
      <c r="AY68" s="165"/>
      <c r="AZ68" s="165"/>
      <c r="BA68" s="165"/>
      <c r="BB68" s="165"/>
      <c r="BC68" s="165"/>
    </row>
    <row r="69" spans="20:55" ht="40" customHeight="1" x14ac:dyDescent="0.35">
      <c r="T69" s="200"/>
      <c r="U69" s="200"/>
      <c r="V69" s="200"/>
      <c r="W69" s="200"/>
      <c r="X69" s="170"/>
      <c r="Y69" s="170"/>
      <c r="Z69" s="170"/>
      <c r="AA69" s="170"/>
      <c r="AB69" s="170"/>
      <c r="AC69" s="170"/>
      <c r="AD69" s="170"/>
      <c r="AE69" s="170"/>
      <c r="AF69" s="165"/>
      <c r="AG69" s="165"/>
      <c r="AH69" s="165"/>
      <c r="AI69" s="165"/>
      <c r="AJ69" s="165"/>
      <c r="AK69" s="165"/>
      <c r="AL69" s="165"/>
      <c r="AM69" s="165"/>
      <c r="AN69" s="165"/>
      <c r="AO69" s="165"/>
      <c r="AP69" s="165"/>
      <c r="AQ69" s="165"/>
      <c r="AR69" s="165"/>
      <c r="AS69" s="165"/>
      <c r="AT69" s="165"/>
      <c r="AU69" s="165"/>
      <c r="AV69" s="165"/>
      <c r="AW69" s="165"/>
      <c r="AX69" s="165"/>
      <c r="AY69" s="165"/>
      <c r="AZ69" s="165"/>
      <c r="BA69" s="165"/>
      <c r="BB69" s="165"/>
      <c r="BC69" s="165"/>
    </row>
    <row r="70" spans="20:55" ht="40" customHeight="1" x14ac:dyDescent="0.35">
      <c r="T70" s="200"/>
      <c r="U70" s="200"/>
      <c r="V70" s="200"/>
      <c r="W70" s="200"/>
      <c r="X70" s="170"/>
      <c r="Y70" s="170"/>
      <c r="Z70" s="170"/>
      <c r="AA70" s="170"/>
      <c r="AB70" s="170"/>
      <c r="AC70" s="170"/>
      <c r="AD70" s="170"/>
      <c r="AE70" s="170"/>
      <c r="AF70" s="165"/>
      <c r="AG70" s="165"/>
      <c r="AH70" s="165"/>
      <c r="AI70" s="165"/>
      <c r="AJ70" s="165"/>
      <c r="AK70" s="165"/>
      <c r="AL70" s="165"/>
      <c r="AM70" s="165"/>
      <c r="AN70" s="165"/>
      <c r="AO70" s="165"/>
      <c r="AP70" s="165"/>
      <c r="AQ70" s="165"/>
      <c r="AR70" s="165"/>
      <c r="AS70" s="165"/>
      <c r="AT70" s="165"/>
      <c r="AU70" s="165"/>
      <c r="AV70" s="165"/>
      <c r="AW70" s="165"/>
      <c r="AX70" s="165"/>
      <c r="AY70" s="165"/>
      <c r="AZ70" s="165"/>
      <c r="BA70" s="165"/>
      <c r="BB70" s="165"/>
      <c r="BC70" s="165"/>
    </row>
    <row r="71" spans="20:55" ht="40" customHeight="1" x14ac:dyDescent="0.35">
      <c r="T71" s="200"/>
      <c r="U71" s="200"/>
      <c r="V71" s="200"/>
      <c r="W71" s="200"/>
      <c r="X71" s="170"/>
      <c r="Y71" s="170"/>
      <c r="Z71" s="170"/>
      <c r="AA71" s="170"/>
      <c r="AB71" s="170"/>
      <c r="AC71" s="170"/>
      <c r="AD71" s="170"/>
      <c r="AE71" s="170"/>
      <c r="AF71" s="165"/>
      <c r="AG71" s="165"/>
      <c r="AH71" s="165"/>
      <c r="AI71" s="165"/>
      <c r="AJ71" s="165"/>
      <c r="AK71" s="165"/>
      <c r="AL71" s="165"/>
      <c r="AM71" s="165"/>
      <c r="AN71" s="165"/>
      <c r="AO71" s="165"/>
      <c r="AP71" s="165"/>
      <c r="AQ71" s="165"/>
      <c r="AR71" s="165"/>
      <c r="AS71" s="165"/>
      <c r="AT71" s="165"/>
      <c r="AU71" s="165"/>
      <c r="AV71" s="165"/>
      <c r="AW71" s="165"/>
      <c r="AX71" s="165"/>
      <c r="AY71" s="165"/>
      <c r="AZ71" s="165"/>
      <c r="BA71" s="165"/>
      <c r="BB71" s="165"/>
      <c r="BC71" s="165"/>
    </row>
    <row r="72" spans="20:55" ht="40" customHeight="1" x14ac:dyDescent="0.35">
      <c r="T72" s="200"/>
      <c r="U72" s="200"/>
      <c r="V72" s="200"/>
      <c r="W72" s="200"/>
      <c r="X72" s="170"/>
      <c r="Y72" s="170"/>
      <c r="Z72" s="170"/>
      <c r="AA72" s="170"/>
      <c r="AB72" s="170"/>
      <c r="AC72" s="170"/>
      <c r="AD72" s="170"/>
      <c r="AE72" s="170"/>
      <c r="AF72" s="165"/>
      <c r="AG72" s="165"/>
      <c r="AH72" s="165"/>
      <c r="AI72" s="165"/>
      <c r="AJ72" s="165"/>
      <c r="AK72" s="165"/>
      <c r="AL72" s="165"/>
      <c r="AM72" s="165"/>
      <c r="AN72" s="165"/>
      <c r="AO72" s="165"/>
      <c r="AP72" s="165"/>
      <c r="AQ72" s="165"/>
      <c r="AR72" s="165"/>
      <c r="AS72" s="165"/>
      <c r="AT72" s="165"/>
      <c r="AU72" s="165"/>
      <c r="AV72" s="165"/>
      <c r="AW72" s="165"/>
      <c r="AX72" s="165"/>
      <c r="AY72" s="165"/>
      <c r="AZ72" s="165"/>
      <c r="BA72" s="165"/>
      <c r="BB72" s="165"/>
      <c r="BC72" s="165"/>
    </row>
    <row r="73" spans="20:55" ht="40" customHeight="1" x14ac:dyDescent="0.35">
      <c r="T73" s="200"/>
      <c r="U73" s="200"/>
      <c r="V73" s="200"/>
      <c r="W73" s="200"/>
      <c r="X73" s="170"/>
      <c r="Y73" s="170"/>
      <c r="Z73" s="170"/>
      <c r="AA73" s="170"/>
      <c r="AB73" s="170"/>
      <c r="AC73" s="170"/>
      <c r="AD73" s="170"/>
      <c r="AE73" s="170"/>
      <c r="AF73" s="165"/>
      <c r="AG73" s="165"/>
      <c r="AH73" s="165"/>
      <c r="AI73" s="165"/>
      <c r="AJ73" s="165"/>
      <c r="AK73" s="165"/>
      <c r="AL73" s="165"/>
      <c r="AM73" s="165"/>
      <c r="AN73" s="165"/>
      <c r="AO73" s="165"/>
      <c r="AP73" s="165"/>
      <c r="AQ73" s="165"/>
      <c r="AR73" s="165"/>
      <c r="AS73" s="165"/>
      <c r="AT73" s="165"/>
      <c r="AU73" s="165"/>
      <c r="AV73" s="165"/>
      <c r="AW73" s="165"/>
      <c r="AX73" s="165"/>
      <c r="AY73" s="165"/>
      <c r="AZ73" s="165"/>
      <c r="BA73" s="165"/>
      <c r="BB73" s="165"/>
      <c r="BC73" s="165"/>
    </row>
    <row r="74" spans="20:55" ht="40" customHeight="1" x14ac:dyDescent="0.35">
      <c r="T74" s="200"/>
      <c r="U74" s="200"/>
      <c r="V74" s="200"/>
      <c r="W74" s="200"/>
      <c r="X74" s="170"/>
      <c r="Y74" s="170"/>
      <c r="Z74" s="170"/>
      <c r="AA74" s="170"/>
      <c r="AB74" s="170"/>
      <c r="AC74" s="170"/>
      <c r="AD74" s="170"/>
      <c r="AE74" s="170"/>
      <c r="AF74" s="165"/>
      <c r="AG74" s="165"/>
      <c r="AH74" s="165"/>
      <c r="AI74" s="165"/>
      <c r="AJ74" s="165"/>
      <c r="AK74" s="165"/>
      <c r="AL74" s="165"/>
      <c r="AM74" s="165"/>
      <c r="AN74" s="165"/>
      <c r="AO74" s="165"/>
      <c r="AP74" s="165"/>
      <c r="AQ74" s="165"/>
      <c r="AR74" s="165"/>
      <c r="AS74" s="165"/>
      <c r="AT74" s="165"/>
      <c r="AU74" s="165"/>
      <c r="AV74" s="165"/>
      <c r="AW74" s="165"/>
      <c r="AX74" s="165"/>
      <c r="AY74" s="165"/>
      <c r="AZ74" s="165"/>
      <c r="BA74" s="165"/>
      <c r="BB74" s="165"/>
      <c r="BC74" s="165"/>
    </row>
    <row r="75" spans="20:55" ht="40" customHeight="1" x14ac:dyDescent="0.35">
      <c r="T75" s="200"/>
      <c r="U75" s="200"/>
      <c r="V75" s="200"/>
      <c r="W75" s="200"/>
      <c r="X75" s="170"/>
      <c r="Y75" s="170"/>
      <c r="Z75" s="170"/>
      <c r="AA75" s="170"/>
      <c r="AB75" s="170"/>
      <c r="AC75" s="170"/>
      <c r="AD75" s="170"/>
      <c r="AE75" s="170"/>
      <c r="AF75" s="165"/>
      <c r="AG75" s="165"/>
      <c r="AH75" s="165"/>
      <c r="AI75" s="165"/>
      <c r="AJ75" s="165"/>
      <c r="AK75" s="165"/>
      <c r="AL75" s="165"/>
      <c r="AM75" s="165"/>
      <c r="AN75" s="165"/>
      <c r="AO75" s="165"/>
      <c r="AP75" s="165"/>
      <c r="AQ75" s="165"/>
      <c r="AR75" s="165"/>
      <c r="AS75" s="165"/>
      <c r="AT75" s="165"/>
      <c r="AU75" s="165"/>
      <c r="AV75" s="165"/>
      <c r="AW75" s="165"/>
      <c r="AX75" s="165"/>
      <c r="AY75" s="165"/>
      <c r="AZ75" s="165"/>
      <c r="BA75" s="165"/>
      <c r="BB75" s="165"/>
      <c r="BC75" s="165"/>
    </row>
    <row r="76" spans="20:55" ht="40" customHeight="1" x14ac:dyDescent="0.35">
      <c r="T76" s="200"/>
      <c r="U76" s="200"/>
      <c r="V76" s="200"/>
      <c r="W76" s="200"/>
      <c r="X76" s="170"/>
      <c r="Y76" s="170"/>
      <c r="Z76" s="170"/>
      <c r="AA76" s="170"/>
      <c r="AB76" s="170"/>
      <c r="AC76" s="170"/>
      <c r="AD76" s="170"/>
      <c r="AE76" s="170"/>
      <c r="AF76" s="165"/>
      <c r="AG76" s="165"/>
      <c r="AH76" s="165"/>
      <c r="AI76" s="165"/>
      <c r="AJ76" s="165"/>
      <c r="AK76" s="165"/>
      <c r="AL76" s="165"/>
      <c r="AM76" s="165"/>
      <c r="AN76" s="165"/>
      <c r="AO76" s="165"/>
      <c r="AP76" s="165"/>
      <c r="AQ76" s="165"/>
      <c r="AR76" s="165"/>
      <c r="AS76" s="165"/>
      <c r="AT76" s="165"/>
      <c r="AU76" s="165"/>
      <c r="AV76" s="165"/>
      <c r="AW76" s="165"/>
      <c r="AX76" s="165"/>
      <c r="AY76" s="165"/>
      <c r="AZ76" s="165"/>
      <c r="BA76" s="165"/>
      <c r="BB76" s="165"/>
      <c r="BC76" s="165"/>
    </row>
    <row r="77" spans="20:55" ht="40" customHeight="1" x14ac:dyDescent="0.35">
      <c r="T77" s="200"/>
      <c r="U77" s="200"/>
      <c r="V77" s="200"/>
      <c r="W77" s="200"/>
      <c r="X77" s="170"/>
      <c r="Y77" s="170"/>
      <c r="Z77" s="170"/>
      <c r="AA77" s="170"/>
      <c r="AB77" s="170"/>
      <c r="AC77" s="170"/>
      <c r="AD77" s="170"/>
      <c r="AE77" s="170"/>
      <c r="AF77" s="165"/>
      <c r="AG77" s="165"/>
      <c r="AH77" s="165"/>
      <c r="AI77" s="165"/>
      <c r="AJ77" s="165"/>
      <c r="AK77" s="165"/>
      <c r="AL77" s="165"/>
      <c r="AM77" s="165"/>
      <c r="AN77" s="165"/>
      <c r="AO77" s="165"/>
      <c r="AP77" s="165"/>
      <c r="AQ77" s="165"/>
      <c r="AR77" s="165"/>
      <c r="AS77" s="165"/>
      <c r="AT77" s="165"/>
      <c r="AU77" s="165"/>
      <c r="AV77" s="165"/>
      <c r="AW77" s="165"/>
      <c r="AX77" s="165"/>
      <c r="AY77" s="165"/>
      <c r="AZ77" s="165"/>
      <c r="BA77" s="165"/>
      <c r="BB77" s="165"/>
      <c r="BC77" s="165"/>
    </row>
    <row r="78" spans="20:55" ht="40" customHeight="1" x14ac:dyDescent="0.35">
      <c r="T78" s="200"/>
      <c r="U78" s="200"/>
      <c r="V78" s="200"/>
      <c r="W78" s="200"/>
      <c r="X78" s="170"/>
      <c r="Y78" s="170"/>
      <c r="Z78" s="170"/>
      <c r="AA78" s="170"/>
      <c r="AB78" s="170"/>
      <c r="AC78" s="170"/>
      <c r="AD78" s="170"/>
      <c r="AE78" s="170"/>
      <c r="AF78" s="165"/>
      <c r="AG78" s="165"/>
      <c r="AH78" s="165"/>
      <c r="AI78" s="165"/>
      <c r="AJ78" s="165"/>
      <c r="AK78" s="165"/>
      <c r="AL78" s="165"/>
      <c r="AM78" s="165"/>
      <c r="AN78" s="165"/>
      <c r="AO78" s="165"/>
      <c r="AP78" s="165"/>
      <c r="AQ78" s="165"/>
      <c r="AR78" s="165"/>
      <c r="AS78" s="165"/>
      <c r="AT78" s="165"/>
      <c r="AU78" s="165"/>
      <c r="AV78" s="165"/>
      <c r="AW78" s="165"/>
      <c r="AX78" s="165"/>
      <c r="AY78" s="165"/>
      <c r="AZ78" s="165"/>
      <c r="BA78" s="165"/>
      <c r="BB78" s="165"/>
      <c r="BC78" s="165"/>
    </row>
    <row r="79" spans="20:55" ht="40" customHeight="1" x14ac:dyDescent="0.35">
      <c r="T79" s="200"/>
      <c r="U79" s="200"/>
      <c r="V79" s="200"/>
      <c r="W79" s="200"/>
      <c r="X79" s="170"/>
      <c r="Y79" s="170"/>
      <c r="Z79" s="170"/>
      <c r="AA79" s="170"/>
      <c r="AB79" s="170"/>
      <c r="AC79" s="170"/>
      <c r="AD79" s="170"/>
      <c r="AE79" s="170"/>
      <c r="AF79" s="165"/>
      <c r="AG79" s="165"/>
      <c r="AH79" s="165"/>
      <c r="AI79" s="165"/>
      <c r="AJ79" s="165"/>
      <c r="AK79" s="165"/>
      <c r="AL79" s="165"/>
      <c r="AM79" s="165"/>
      <c r="AN79" s="165"/>
      <c r="AO79" s="165"/>
      <c r="AP79" s="165"/>
      <c r="AQ79" s="165"/>
      <c r="AR79" s="165"/>
      <c r="AS79" s="165"/>
      <c r="AT79" s="165"/>
      <c r="AU79" s="165"/>
      <c r="AV79" s="165"/>
      <c r="AW79" s="165"/>
      <c r="AX79" s="165"/>
      <c r="AY79" s="165"/>
      <c r="AZ79" s="165"/>
      <c r="BA79" s="165"/>
      <c r="BB79" s="165"/>
      <c r="BC79" s="165"/>
    </row>
    <row r="80" spans="20:55" ht="40" customHeight="1" x14ac:dyDescent="0.35">
      <c r="T80" s="200"/>
      <c r="U80" s="200"/>
      <c r="V80" s="200"/>
      <c r="W80" s="200"/>
      <c r="X80" s="170"/>
      <c r="Y80" s="170"/>
      <c r="Z80" s="170"/>
      <c r="AA80" s="170"/>
      <c r="AB80" s="170"/>
      <c r="AC80" s="170"/>
      <c r="AD80" s="170"/>
      <c r="AE80" s="170"/>
      <c r="AF80" s="165"/>
      <c r="AG80" s="165"/>
      <c r="AH80" s="165"/>
      <c r="AI80" s="165"/>
      <c r="AJ80" s="165"/>
      <c r="AK80" s="165"/>
      <c r="AL80" s="165"/>
      <c r="AM80" s="165"/>
      <c r="AN80" s="165"/>
      <c r="AO80" s="165"/>
      <c r="AP80" s="165"/>
      <c r="AQ80" s="165"/>
      <c r="AR80" s="165"/>
      <c r="AS80" s="165"/>
      <c r="AT80" s="165"/>
      <c r="AU80" s="165"/>
      <c r="AV80" s="165"/>
      <c r="AW80" s="165"/>
      <c r="AX80" s="165"/>
      <c r="AY80" s="165"/>
      <c r="AZ80" s="165"/>
      <c r="BA80" s="165"/>
      <c r="BB80" s="165"/>
      <c r="BC80" s="165"/>
    </row>
    <row r="81" spans="20:55" ht="40" customHeight="1" x14ac:dyDescent="0.35">
      <c r="T81" s="200"/>
      <c r="U81" s="200"/>
      <c r="V81" s="200"/>
      <c r="W81" s="200"/>
      <c r="X81" s="170"/>
      <c r="Y81" s="170"/>
      <c r="Z81" s="170"/>
      <c r="AA81" s="170"/>
      <c r="AB81" s="170"/>
      <c r="AC81" s="170"/>
      <c r="AD81" s="170"/>
      <c r="AE81" s="170"/>
      <c r="AF81" s="165"/>
      <c r="AG81" s="165"/>
      <c r="AH81" s="165"/>
      <c r="AI81" s="165"/>
      <c r="AJ81" s="165"/>
      <c r="AK81" s="165"/>
      <c r="AL81" s="165"/>
      <c r="AM81" s="165"/>
      <c r="AN81" s="165"/>
      <c r="AO81" s="165"/>
      <c r="AP81" s="165"/>
      <c r="AQ81" s="165"/>
      <c r="AR81" s="165"/>
      <c r="AS81" s="165"/>
      <c r="AT81" s="165"/>
      <c r="AU81" s="165"/>
      <c r="AV81" s="165"/>
      <c r="AW81" s="165"/>
      <c r="AX81" s="165"/>
      <c r="AY81" s="165"/>
      <c r="AZ81" s="165"/>
      <c r="BA81" s="165"/>
      <c r="BB81" s="165"/>
      <c r="BC81" s="165"/>
    </row>
    <row r="82" spans="20:55" ht="40" customHeight="1" x14ac:dyDescent="0.35">
      <c r="T82" s="200"/>
      <c r="U82" s="200"/>
      <c r="V82" s="200"/>
      <c r="W82" s="200"/>
      <c r="X82" s="170"/>
      <c r="Y82" s="170"/>
      <c r="Z82" s="170"/>
      <c r="AA82" s="170"/>
      <c r="AB82" s="170"/>
      <c r="AC82" s="170"/>
      <c r="AD82" s="170"/>
      <c r="AE82" s="170"/>
      <c r="AF82" s="165"/>
      <c r="AG82" s="165"/>
      <c r="AH82" s="165"/>
      <c r="AI82" s="165"/>
      <c r="AJ82" s="165"/>
      <c r="AK82" s="165"/>
      <c r="AL82" s="165"/>
      <c r="AM82" s="165"/>
      <c r="AN82" s="165"/>
      <c r="AO82" s="165"/>
      <c r="AP82" s="165"/>
      <c r="AQ82" s="165"/>
      <c r="AR82" s="165"/>
      <c r="AS82" s="165"/>
      <c r="AT82" s="165"/>
      <c r="AU82" s="165"/>
      <c r="AV82" s="165"/>
      <c r="AW82" s="165"/>
      <c r="AX82" s="165"/>
      <c r="AY82" s="165"/>
      <c r="AZ82" s="165"/>
      <c r="BA82" s="165"/>
      <c r="BB82" s="165"/>
      <c r="BC82" s="165"/>
    </row>
    <row r="83" spans="20:55" ht="40" customHeight="1" x14ac:dyDescent="0.35">
      <c r="T83" s="200"/>
      <c r="U83" s="200"/>
      <c r="V83" s="200"/>
      <c r="W83" s="200"/>
      <c r="X83" s="170"/>
      <c r="Y83" s="170"/>
      <c r="Z83" s="170"/>
      <c r="AA83" s="170"/>
      <c r="AB83" s="170"/>
      <c r="AC83" s="170"/>
      <c r="AD83" s="170"/>
      <c r="AE83" s="170"/>
      <c r="AF83" s="165"/>
      <c r="AG83" s="165"/>
      <c r="AH83" s="165"/>
      <c r="AI83" s="165"/>
      <c r="AJ83" s="165"/>
      <c r="AK83" s="165"/>
      <c r="AL83" s="165"/>
      <c r="AM83" s="165"/>
      <c r="AN83" s="165"/>
      <c r="AO83" s="165"/>
      <c r="AP83" s="165"/>
      <c r="AQ83" s="165"/>
      <c r="AR83" s="165"/>
      <c r="AS83" s="165"/>
      <c r="AT83" s="165"/>
      <c r="AU83" s="165"/>
      <c r="AV83" s="165"/>
      <c r="AW83" s="165"/>
      <c r="AX83" s="165"/>
      <c r="AY83" s="165"/>
      <c r="AZ83" s="165"/>
      <c r="BA83" s="165"/>
      <c r="BB83" s="165"/>
      <c r="BC83" s="165"/>
    </row>
    <row r="84" spans="20:55" ht="40" customHeight="1" x14ac:dyDescent="0.35">
      <c r="T84" s="200"/>
      <c r="U84" s="200"/>
      <c r="V84" s="200"/>
      <c r="W84" s="200"/>
      <c r="X84" s="170"/>
      <c r="Y84" s="170"/>
      <c r="Z84" s="170"/>
      <c r="AA84" s="170"/>
      <c r="AB84" s="170"/>
      <c r="AC84" s="170"/>
      <c r="AD84" s="170"/>
      <c r="AE84" s="170"/>
      <c r="AF84" s="165"/>
      <c r="AG84" s="165"/>
      <c r="AH84" s="165"/>
      <c r="AI84" s="165"/>
      <c r="AJ84" s="165"/>
      <c r="AK84" s="165"/>
      <c r="AL84" s="165"/>
      <c r="AM84" s="165"/>
      <c r="AN84" s="165"/>
      <c r="AO84" s="165"/>
      <c r="AP84" s="165"/>
      <c r="AQ84" s="165"/>
      <c r="AR84" s="165"/>
      <c r="AS84" s="165"/>
      <c r="AT84" s="165"/>
      <c r="AU84" s="165"/>
      <c r="AV84" s="165"/>
      <c r="AW84" s="165"/>
      <c r="AX84" s="165"/>
      <c r="AY84" s="165"/>
      <c r="AZ84" s="165"/>
      <c r="BA84" s="165"/>
      <c r="BB84" s="165"/>
      <c r="BC84" s="165"/>
    </row>
    <row r="85" spans="20:55" ht="40" customHeight="1" x14ac:dyDescent="0.35">
      <c r="T85" s="200"/>
      <c r="U85" s="200"/>
      <c r="V85" s="200"/>
      <c r="W85" s="200"/>
      <c r="X85" s="170"/>
      <c r="Y85" s="170"/>
      <c r="Z85" s="170"/>
      <c r="AA85" s="170"/>
      <c r="AB85" s="170"/>
      <c r="AC85" s="170"/>
      <c r="AD85" s="170"/>
      <c r="AE85" s="170"/>
      <c r="AF85" s="165"/>
      <c r="AG85" s="165"/>
      <c r="AH85" s="165"/>
      <c r="AI85" s="165"/>
      <c r="AJ85" s="165"/>
      <c r="AK85" s="165"/>
      <c r="AL85" s="165"/>
      <c r="AM85" s="165"/>
      <c r="AN85" s="165"/>
      <c r="AO85" s="165"/>
      <c r="AP85" s="165"/>
      <c r="AQ85" s="165"/>
      <c r="AR85" s="165"/>
      <c r="AS85" s="165"/>
      <c r="AT85" s="165"/>
      <c r="AU85" s="165"/>
      <c r="AV85" s="165"/>
      <c r="AW85" s="165"/>
      <c r="AX85" s="165"/>
      <c r="AY85" s="165"/>
      <c r="AZ85" s="165"/>
      <c r="BA85" s="165"/>
      <c r="BB85" s="165"/>
      <c r="BC85" s="165"/>
    </row>
    <row r="86" spans="20:55" ht="40" customHeight="1" x14ac:dyDescent="0.35">
      <c r="T86" s="200"/>
      <c r="U86" s="200"/>
      <c r="V86" s="200"/>
      <c r="W86" s="200"/>
      <c r="X86" s="170"/>
      <c r="Y86" s="170"/>
      <c r="Z86" s="170"/>
      <c r="AA86" s="170"/>
      <c r="AB86" s="170"/>
      <c r="AC86" s="170"/>
      <c r="AD86" s="170"/>
      <c r="AE86" s="170"/>
      <c r="AF86" s="165"/>
      <c r="AG86" s="165"/>
      <c r="AH86" s="165"/>
      <c r="AI86" s="165"/>
      <c r="AJ86" s="165"/>
      <c r="AK86" s="165"/>
      <c r="AL86" s="165"/>
      <c r="AM86" s="165"/>
      <c r="AN86" s="165"/>
      <c r="AO86" s="165"/>
      <c r="AP86" s="165"/>
      <c r="AQ86" s="165"/>
      <c r="AR86" s="165"/>
      <c r="AS86" s="165"/>
      <c r="AT86" s="165"/>
      <c r="AU86" s="165"/>
      <c r="AV86" s="165"/>
      <c r="AW86" s="165"/>
      <c r="AX86" s="165"/>
      <c r="AY86" s="165"/>
      <c r="AZ86" s="165"/>
      <c r="BA86" s="165"/>
      <c r="BB86" s="165"/>
      <c r="BC86" s="165"/>
    </row>
    <row r="87" spans="20:55" ht="40" customHeight="1" x14ac:dyDescent="0.35">
      <c r="T87" s="200"/>
      <c r="U87" s="200"/>
      <c r="V87" s="200"/>
      <c r="W87" s="200"/>
      <c r="X87" s="170"/>
      <c r="Y87" s="170"/>
      <c r="Z87" s="170"/>
      <c r="AA87" s="170"/>
      <c r="AB87" s="170"/>
      <c r="AC87" s="170"/>
      <c r="AD87" s="170"/>
      <c r="AE87" s="170"/>
      <c r="AF87" s="165"/>
      <c r="AG87" s="165"/>
      <c r="AH87" s="165"/>
      <c r="AI87" s="165"/>
      <c r="AJ87" s="165"/>
      <c r="AK87" s="165"/>
      <c r="AL87" s="165"/>
      <c r="AM87" s="165"/>
      <c r="AN87" s="165"/>
      <c r="AO87" s="165"/>
      <c r="AP87" s="165"/>
      <c r="AQ87" s="165"/>
      <c r="AR87" s="165"/>
      <c r="AS87" s="165"/>
      <c r="AT87" s="165"/>
      <c r="AU87" s="165"/>
      <c r="AV87" s="165"/>
      <c r="AW87" s="165"/>
      <c r="AX87" s="165"/>
      <c r="AY87" s="165"/>
      <c r="AZ87" s="165"/>
      <c r="BA87" s="165"/>
      <c r="BB87" s="165"/>
      <c r="BC87" s="165"/>
    </row>
    <row r="88" spans="20:55" ht="40" customHeight="1" x14ac:dyDescent="0.35">
      <c r="T88" s="200"/>
      <c r="U88" s="200"/>
      <c r="V88" s="200"/>
      <c r="W88" s="200"/>
      <c r="X88" s="170"/>
      <c r="Y88" s="170"/>
      <c r="Z88" s="170"/>
      <c r="AA88" s="170"/>
      <c r="AB88" s="170"/>
      <c r="AC88" s="170"/>
      <c r="AD88" s="170"/>
      <c r="AE88" s="170"/>
      <c r="AF88" s="165"/>
      <c r="AG88" s="165"/>
      <c r="AH88" s="165"/>
      <c r="AI88" s="165"/>
      <c r="AJ88" s="165"/>
      <c r="AK88" s="165"/>
      <c r="AL88" s="165"/>
      <c r="AM88" s="165"/>
      <c r="AN88" s="165"/>
      <c r="AO88" s="165"/>
      <c r="AP88" s="165"/>
      <c r="AQ88" s="165"/>
      <c r="AR88" s="165"/>
      <c r="AS88" s="165"/>
      <c r="AT88" s="165"/>
      <c r="AU88" s="165"/>
      <c r="AV88" s="165"/>
      <c r="AW88" s="165"/>
      <c r="AX88" s="165"/>
      <c r="AY88" s="165"/>
      <c r="AZ88" s="165"/>
      <c r="BA88" s="165"/>
      <c r="BB88" s="165"/>
      <c r="BC88" s="165"/>
    </row>
    <row r="89" spans="20:55" ht="40" customHeight="1" x14ac:dyDescent="0.35">
      <c r="T89" s="200"/>
      <c r="U89" s="200"/>
      <c r="V89" s="200"/>
      <c r="W89" s="200"/>
      <c r="X89" s="170"/>
      <c r="Y89" s="170"/>
      <c r="Z89" s="170"/>
      <c r="AA89" s="170"/>
      <c r="AB89" s="170"/>
      <c r="AC89" s="170"/>
      <c r="AD89" s="170"/>
      <c r="AE89" s="170"/>
      <c r="AF89" s="165"/>
      <c r="AG89" s="165"/>
      <c r="AH89" s="165"/>
      <c r="AI89" s="165"/>
      <c r="AJ89" s="165"/>
      <c r="AK89" s="165"/>
      <c r="AL89" s="165"/>
      <c r="AM89" s="165"/>
      <c r="AN89" s="165"/>
      <c r="AO89" s="165"/>
      <c r="AP89" s="165"/>
      <c r="AQ89" s="165"/>
      <c r="AR89" s="165"/>
      <c r="AS89" s="165"/>
      <c r="AT89" s="165"/>
      <c r="AU89" s="165"/>
      <c r="AV89" s="165"/>
      <c r="AW89" s="165"/>
      <c r="AX89" s="165"/>
      <c r="AY89" s="165"/>
      <c r="AZ89" s="165"/>
      <c r="BA89" s="165"/>
      <c r="BB89" s="165"/>
      <c r="BC89" s="165"/>
    </row>
    <row r="90" spans="20:55" ht="40" customHeight="1" x14ac:dyDescent="0.35">
      <c r="T90" s="200"/>
      <c r="U90" s="200"/>
      <c r="V90" s="200"/>
      <c r="W90" s="200"/>
      <c r="X90" s="170"/>
      <c r="Y90" s="170"/>
      <c r="Z90" s="170"/>
      <c r="AA90" s="170"/>
      <c r="AB90" s="170"/>
      <c r="AC90" s="170"/>
      <c r="AD90" s="170"/>
      <c r="AE90" s="170"/>
      <c r="AF90" s="165"/>
      <c r="AG90" s="165"/>
      <c r="AH90" s="165"/>
      <c r="AI90" s="165"/>
      <c r="AJ90" s="165"/>
      <c r="AK90" s="165"/>
      <c r="AL90" s="165"/>
      <c r="AM90" s="165"/>
      <c r="AN90" s="165"/>
      <c r="AO90" s="165"/>
      <c r="AP90" s="165"/>
      <c r="AQ90" s="165"/>
      <c r="AR90" s="165"/>
      <c r="AS90" s="165"/>
      <c r="AT90" s="165"/>
      <c r="AU90" s="165"/>
      <c r="AV90" s="165"/>
      <c r="AW90" s="165"/>
      <c r="AX90" s="165"/>
      <c r="AY90" s="165"/>
      <c r="AZ90" s="165"/>
      <c r="BA90" s="165"/>
      <c r="BB90" s="165"/>
      <c r="BC90" s="165"/>
    </row>
    <row r="91" spans="20:55" ht="40" customHeight="1" x14ac:dyDescent="0.35">
      <c r="T91" s="200"/>
      <c r="U91" s="200"/>
      <c r="V91" s="200"/>
      <c r="W91" s="200"/>
      <c r="X91" s="170"/>
      <c r="Y91" s="170"/>
      <c r="Z91" s="170"/>
      <c r="AA91" s="170"/>
      <c r="AB91" s="170"/>
      <c r="AC91" s="170"/>
      <c r="AD91" s="170"/>
      <c r="AE91" s="170"/>
      <c r="AF91" s="165"/>
      <c r="AG91" s="165"/>
      <c r="AH91" s="165"/>
      <c r="AI91" s="165"/>
      <c r="AJ91" s="165"/>
      <c r="AK91" s="165"/>
      <c r="AL91" s="165"/>
      <c r="AM91" s="165"/>
      <c r="AN91" s="165"/>
      <c r="AO91" s="165"/>
      <c r="AP91" s="165"/>
      <c r="AQ91" s="165"/>
      <c r="AR91" s="165"/>
      <c r="AS91" s="165"/>
      <c r="AT91" s="165"/>
      <c r="AU91" s="165"/>
      <c r="AV91" s="165"/>
      <c r="AW91" s="165"/>
      <c r="AX91" s="165"/>
      <c r="AY91" s="165"/>
      <c r="AZ91" s="165"/>
      <c r="BA91" s="165"/>
      <c r="BB91" s="165"/>
      <c r="BC91" s="165"/>
    </row>
    <row r="92" spans="20:55" ht="40" customHeight="1" x14ac:dyDescent="0.35">
      <c r="T92" s="200"/>
      <c r="U92" s="200"/>
      <c r="V92" s="200"/>
      <c r="W92" s="200"/>
      <c r="X92" s="170"/>
      <c r="Y92" s="170"/>
      <c r="Z92" s="170"/>
      <c r="AA92" s="170"/>
      <c r="AB92" s="170"/>
      <c r="AC92" s="170"/>
      <c r="AD92" s="170"/>
      <c r="AE92" s="170"/>
      <c r="AF92" s="165"/>
      <c r="AG92" s="165"/>
      <c r="AH92" s="165"/>
      <c r="AI92" s="165"/>
      <c r="AJ92" s="165"/>
      <c r="AK92" s="165"/>
      <c r="AL92" s="165"/>
      <c r="AM92" s="165"/>
      <c r="AN92" s="165"/>
      <c r="AO92" s="165"/>
      <c r="AP92" s="165"/>
      <c r="AQ92" s="165"/>
      <c r="AR92" s="165"/>
      <c r="AS92" s="165"/>
      <c r="AT92" s="165"/>
      <c r="AU92" s="165"/>
      <c r="AV92" s="165"/>
      <c r="AW92" s="165"/>
      <c r="AX92" s="165"/>
      <c r="AY92" s="165"/>
      <c r="AZ92" s="165"/>
      <c r="BA92" s="165"/>
      <c r="BB92" s="165"/>
      <c r="BC92" s="165"/>
    </row>
    <row r="93" spans="20:55" ht="40" customHeight="1" x14ac:dyDescent="0.35">
      <c r="T93" s="200"/>
      <c r="U93" s="200"/>
      <c r="V93" s="200"/>
      <c r="W93" s="200"/>
      <c r="X93" s="170"/>
      <c r="Y93" s="170"/>
      <c r="Z93" s="170"/>
      <c r="AA93" s="170"/>
      <c r="AB93" s="170"/>
      <c r="AC93" s="170"/>
      <c r="AD93" s="170"/>
      <c r="AE93" s="170"/>
      <c r="AF93" s="165"/>
      <c r="AG93" s="165"/>
      <c r="AH93" s="165"/>
      <c r="AI93" s="165"/>
      <c r="AJ93" s="165"/>
      <c r="AK93" s="165"/>
      <c r="AL93" s="165"/>
      <c r="AM93" s="165"/>
      <c r="AN93" s="165"/>
      <c r="AO93" s="165"/>
      <c r="AP93" s="165"/>
      <c r="AQ93" s="165"/>
      <c r="AR93" s="165"/>
      <c r="AS93" s="165"/>
      <c r="AT93" s="165"/>
      <c r="AU93" s="165"/>
      <c r="AV93" s="165"/>
      <c r="AW93" s="165"/>
      <c r="AX93" s="165"/>
      <c r="AY93" s="165"/>
      <c r="AZ93" s="165"/>
      <c r="BA93" s="165"/>
      <c r="BB93" s="165"/>
      <c r="BC93" s="165"/>
    </row>
    <row r="94" spans="20:55" ht="40" customHeight="1" x14ac:dyDescent="0.35">
      <c r="T94" s="200"/>
      <c r="U94" s="200"/>
      <c r="V94" s="200"/>
      <c r="W94" s="200"/>
      <c r="X94" s="170"/>
      <c r="Y94" s="170"/>
      <c r="Z94" s="170"/>
      <c r="AA94" s="170"/>
      <c r="AB94" s="170"/>
      <c r="AC94" s="170"/>
      <c r="AD94" s="170"/>
      <c r="AE94" s="170"/>
      <c r="AF94" s="165"/>
      <c r="AG94" s="165"/>
      <c r="AH94" s="165"/>
      <c r="AI94" s="165"/>
      <c r="AJ94" s="165"/>
      <c r="AK94" s="165"/>
      <c r="AL94" s="165"/>
      <c r="AM94" s="165"/>
      <c r="AN94" s="165"/>
      <c r="AO94" s="165"/>
      <c r="AP94" s="165"/>
      <c r="AQ94" s="165"/>
      <c r="AR94" s="165"/>
      <c r="AS94" s="165"/>
      <c r="AT94" s="165"/>
      <c r="AU94" s="165"/>
      <c r="AV94" s="165"/>
      <c r="AW94" s="165"/>
      <c r="AX94" s="165"/>
      <c r="AY94" s="165"/>
      <c r="AZ94" s="165"/>
      <c r="BA94" s="165"/>
      <c r="BB94" s="165"/>
      <c r="BC94" s="165"/>
    </row>
    <row r="95" spans="20:55" ht="40" customHeight="1" x14ac:dyDescent="0.35">
      <c r="T95" s="200"/>
      <c r="U95" s="200"/>
      <c r="V95" s="200"/>
      <c r="W95" s="200"/>
      <c r="X95" s="170"/>
      <c r="Y95" s="170"/>
      <c r="Z95" s="170"/>
      <c r="AA95" s="170"/>
      <c r="AB95" s="170"/>
      <c r="AC95" s="170"/>
      <c r="AD95" s="170"/>
      <c r="AE95" s="170"/>
      <c r="AF95" s="165"/>
      <c r="AG95" s="165"/>
      <c r="AH95" s="165"/>
      <c r="AI95" s="165"/>
      <c r="AJ95" s="165"/>
      <c r="AK95" s="165"/>
      <c r="AL95" s="165"/>
      <c r="AM95" s="165"/>
      <c r="AN95" s="165"/>
      <c r="AO95" s="165"/>
      <c r="AP95" s="165"/>
      <c r="AQ95" s="165"/>
      <c r="AR95" s="165"/>
      <c r="AS95" s="165"/>
      <c r="AT95" s="165"/>
      <c r="AU95" s="165"/>
      <c r="AV95" s="165"/>
      <c r="AW95" s="165"/>
      <c r="AX95" s="165"/>
      <c r="AY95" s="165"/>
      <c r="AZ95" s="165"/>
      <c r="BA95" s="165"/>
      <c r="BB95" s="165"/>
      <c r="BC95" s="165"/>
    </row>
    <row r="96" spans="20:55" ht="40" customHeight="1" x14ac:dyDescent="0.35">
      <c r="T96" s="200"/>
      <c r="U96" s="200"/>
      <c r="V96" s="200"/>
      <c r="W96" s="200"/>
      <c r="X96" s="170"/>
      <c r="Y96" s="170"/>
      <c r="Z96" s="170"/>
      <c r="AA96" s="170"/>
      <c r="AB96" s="170"/>
      <c r="AC96" s="170"/>
      <c r="AD96" s="170"/>
      <c r="AE96" s="170"/>
      <c r="AF96" s="165"/>
      <c r="AG96" s="165"/>
      <c r="AH96" s="165"/>
      <c r="AI96" s="165"/>
      <c r="AJ96" s="165"/>
      <c r="AK96" s="165"/>
      <c r="AL96" s="165"/>
      <c r="AM96" s="165"/>
      <c r="AN96" s="165"/>
      <c r="AO96" s="165"/>
      <c r="AP96" s="165"/>
      <c r="AQ96" s="165"/>
      <c r="AR96" s="165"/>
      <c r="AS96" s="165"/>
      <c r="AT96" s="165"/>
      <c r="AU96" s="165"/>
      <c r="AV96" s="165"/>
      <c r="AW96" s="165"/>
      <c r="AX96" s="165"/>
      <c r="AY96" s="165"/>
      <c r="AZ96" s="165"/>
      <c r="BA96" s="165"/>
      <c r="BB96" s="165"/>
      <c r="BC96" s="165"/>
    </row>
    <row r="97" spans="20:55" ht="40" customHeight="1" x14ac:dyDescent="0.35">
      <c r="T97" s="200"/>
      <c r="U97" s="200"/>
      <c r="V97" s="200"/>
      <c r="W97" s="200"/>
      <c r="X97" s="170"/>
      <c r="Y97" s="170"/>
      <c r="Z97" s="170"/>
      <c r="AA97" s="170"/>
      <c r="AB97" s="170"/>
      <c r="AC97" s="170"/>
      <c r="AD97" s="170"/>
      <c r="AE97" s="170"/>
      <c r="AF97" s="165"/>
      <c r="AG97" s="165"/>
      <c r="AH97" s="165"/>
      <c r="AI97" s="165"/>
      <c r="AJ97" s="165"/>
      <c r="AK97" s="165"/>
      <c r="AL97" s="165"/>
      <c r="AM97" s="165"/>
      <c r="AN97" s="165"/>
      <c r="AO97" s="165"/>
      <c r="AP97" s="165"/>
      <c r="AQ97" s="165"/>
      <c r="AR97" s="165"/>
      <c r="AS97" s="165"/>
      <c r="AT97" s="165"/>
      <c r="AU97" s="165"/>
      <c r="AV97" s="165"/>
      <c r="AW97" s="165"/>
      <c r="AX97" s="165"/>
      <c r="AY97" s="165"/>
      <c r="AZ97" s="165"/>
      <c r="BA97" s="165"/>
      <c r="BB97" s="165"/>
      <c r="BC97" s="165"/>
    </row>
    <row r="98" spans="20:55" ht="40" customHeight="1" x14ac:dyDescent="0.35">
      <c r="T98" s="200"/>
      <c r="U98" s="200"/>
      <c r="V98" s="200"/>
      <c r="W98" s="200"/>
      <c r="X98" s="170"/>
      <c r="Y98" s="170"/>
      <c r="Z98" s="170"/>
      <c r="AA98" s="170"/>
      <c r="AB98" s="170"/>
      <c r="AC98" s="170"/>
      <c r="AD98" s="170"/>
      <c r="AE98" s="170"/>
      <c r="AF98" s="165"/>
      <c r="AG98" s="165"/>
      <c r="AH98" s="165"/>
      <c r="AI98" s="165"/>
      <c r="AJ98" s="165"/>
      <c r="AK98" s="165"/>
      <c r="AL98" s="165"/>
      <c r="AM98" s="165"/>
      <c r="AN98" s="165"/>
      <c r="AO98" s="165"/>
      <c r="AP98" s="165"/>
      <c r="AQ98" s="165"/>
      <c r="AR98" s="165"/>
      <c r="AS98" s="165"/>
      <c r="AT98" s="165"/>
      <c r="AU98" s="165"/>
      <c r="AV98" s="165"/>
      <c r="AW98" s="165"/>
      <c r="AX98" s="165"/>
      <c r="AY98" s="165"/>
      <c r="AZ98" s="165"/>
      <c r="BA98" s="165"/>
      <c r="BB98" s="165"/>
      <c r="BC98" s="165"/>
    </row>
    <row r="99" spans="20:55" ht="40" customHeight="1" x14ac:dyDescent="0.35">
      <c r="T99" s="200"/>
      <c r="U99" s="200"/>
      <c r="V99" s="200"/>
      <c r="W99" s="200"/>
      <c r="X99" s="170"/>
      <c r="Y99" s="170"/>
      <c r="Z99" s="170"/>
      <c r="AA99" s="170"/>
      <c r="AB99" s="170"/>
      <c r="AC99" s="170"/>
      <c r="AD99" s="170"/>
      <c r="AE99" s="170"/>
      <c r="AF99" s="165"/>
      <c r="AG99" s="165"/>
      <c r="AH99" s="165"/>
      <c r="AI99" s="165"/>
      <c r="AJ99" s="165"/>
      <c r="AK99" s="165"/>
      <c r="AL99" s="165"/>
      <c r="AM99" s="165"/>
      <c r="AN99" s="165"/>
      <c r="AO99" s="165"/>
      <c r="AP99" s="165"/>
      <c r="AQ99" s="165"/>
      <c r="AR99" s="165"/>
      <c r="AS99" s="165"/>
      <c r="AT99" s="165"/>
      <c r="AU99" s="165"/>
      <c r="AV99" s="165"/>
      <c r="AW99" s="165"/>
      <c r="AX99" s="165"/>
      <c r="AY99" s="165"/>
      <c r="AZ99" s="165"/>
      <c r="BA99" s="165"/>
      <c r="BB99" s="165"/>
      <c r="BC99" s="165"/>
    </row>
    <row r="100" spans="20:55" ht="40" customHeight="1" x14ac:dyDescent="0.35">
      <c r="T100" s="200"/>
      <c r="U100" s="200"/>
      <c r="V100" s="200"/>
      <c r="W100" s="200"/>
      <c r="X100" s="170"/>
      <c r="Y100" s="170"/>
      <c r="Z100" s="170"/>
      <c r="AA100" s="170"/>
      <c r="AB100" s="170"/>
      <c r="AC100" s="170"/>
      <c r="AD100" s="170"/>
      <c r="AE100" s="170"/>
      <c r="AF100" s="165"/>
      <c r="AG100" s="165"/>
      <c r="AH100" s="165"/>
      <c r="AI100" s="165"/>
      <c r="AJ100" s="165"/>
      <c r="AK100" s="165"/>
      <c r="AL100" s="165"/>
      <c r="AM100" s="165"/>
      <c r="AN100" s="165"/>
      <c r="AO100" s="165"/>
      <c r="AP100" s="165"/>
      <c r="AQ100" s="165"/>
      <c r="AR100" s="165"/>
      <c r="AS100" s="165"/>
      <c r="AT100" s="165"/>
      <c r="AU100" s="165"/>
      <c r="AV100" s="165"/>
      <c r="AW100" s="165"/>
      <c r="AX100" s="165"/>
      <c r="AY100" s="165"/>
      <c r="AZ100" s="165"/>
      <c r="BA100" s="165"/>
      <c r="BB100" s="165"/>
      <c r="BC100" s="165"/>
    </row>
    <row r="101" spans="20:55" ht="40" customHeight="1" x14ac:dyDescent="0.35">
      <c r="T101" s="200"/>
      <c r="U101" s="200"/>
      <c r="V101" s="200"/>
      <c r="W101" s="200"/>
      <c r="X101" s="170"/>
      <c r="Y101" s="170"/>
      <c r="Z101" s="170"/>
      <c r="AA101" s="170"/>
      <c r="AB101" s="170"/>
      <c r="AC101" s="170"/>
      <c r="AD101" s="170"/>
      <c r="AE101" s="170"/>
      <c r="AF101" s="165"/>
      <c r="AG101" s="165"/>
      <c r="AH101" s="165"/>
      <c r="AI101" s="165"/>
      <c r="AJ101" s="165"/>
      <c r="AK101" s="165"/>
      <c r="AL101" s="165"/>
      <c r="AM101" s="165"/>
      <c r="AN101" s="165"/>
      <c r="AO101" s="165"/>
      <c r="AP101" s="165"/>
      <c r="AQ101" s="165"/>
      <c r="AR101" s="165"/>
      <c r="AS101" s="165"/>
      <c r="AT101" s="165"/>
      <c r="AU101" s="165"/>
      <c r="AV101" s="165"/>
      <c r="AW101" s="165"/>
      <c r="AX101" s="165"/>
      <c r="AY101" s="165"/>
      <c r="AZ101" s="165"/>
      <c r="BA101" s="165"/>
      <c r="BB101" s="165"/>
      <c r="BC101" s="165"/>
    </row>
    <row r="102" spans="20:55" ht="40" customHeight="1" x14ac:dyDescent="0.35">
      <c r="T102" s="200"/>
      <c r="U102" s="200"/>
      <c r="V102" s="200"/>
      <c r="W102" s="200"/>
      <c r="X102" s="170"/>
      <c r="Y102" s="170"/>
      <c r="Z102" s="170"/>
      <c r="AA102" s="170"/>
      <c r="AB102" s="170"/>
      <c r="AC102" s="170"/>
      <c r="AD102" s="170"/>
      <c r="AE102" s="170"/>
      <c r="AF102" s="165"/>
      <c r="AG102" s="165"/>
      <c r="AH102" s="165"/>
      <c r="AI102" s="165"/>
      <c r="AJ102" s="165"/>
      <c r="AK102" s="165"/>
      <c r="AL102" s="165"/>
      <c r="AM102" s="165"/>
      <c r="AN102" s="165"/>
      <c r="AO102" s="165"/>
      <c r="AP102" s="165"/>
      <c r="AQ102" s="165"/>
      <c r="AR102" s="165"/>
      <c r="AS102" s="165"/>
      <c r="AT102" s="165"/>
      <c r="AU102" s="165"/>
      <c r="AV102" s="165"/>
      <c r="AW102" s="165"/>
      <c r="AX102" s="165"/>
      <c r="AY102" s="165"/>
      <c r="AZ102" s="165"/>
      <c r="BA102" s="165"/>
      <c r="BB102" s="165"/>
      <c r="BC102" s="165"/>
    </row>
    <row r="103" spans="20:55" ht="40" customHeight="1" x14ac:dyDescent="0.35">
      <c r="T103" s="200"/>
      <c r="U103" s="200"/>
      <c r="V103" s="200"/>
      <c r="W103" s="200"/>
      <c r="X103" s="170"/>
      <c r="Y103" s="170"/>
      <c r="Z103" s="170"/>
      <c r="AA103" s="170"/>
      <c r="AB103" s="170"/>
      <c r="AC103" s="170"/>
      <c r="AD103" s="170"/>
      <c r="AE103" s="170"/>
      <c r="AF103" s="165"/>
      <c r="AG103" s="165"/>
      <c r="AH103" s="165"/>
      <c r="AI103" s="165"/>
      <c r="AJ103" s="165"/>
      <c r="AK103" s="165"/>
      <c r="AL103" s="165"/>
      <c r="AM103" s="165"/>
      <c r="AN103" s="165"/>
      <c r="AO103" s="165"/>
      <c r="AP103" s="165"/>
      <c r="AQ103" s="165"/>
      <c r="AR103" s="165"/>
      <c r="AS103" s="165"/>
      <c r="AT103" s="165"/>
      <c r="AU103" s="165"/>
      <c r="AV103" s="165"/>
      <c r="AW103" s="165"/>
      <c r="AX103" s="165"/>
      <c r="AY103" s="165"/>
      <c r="AZ103" s="165"/>
      <c r="BA103" s="165"/>
      <c r="BB103" s="165"/>
      <c r="BC103" s="165"/>
    </row>
    <row r="104" spans="20:55" ht="40" customHeight="1" x14ac:dyDescent="0.35">
      <c r="T104" s="200"/>
      <c r="U104" s="200"/>
      <c r="V104" s="200"/>
      <c r="W104" s="200"/>
      <c r="X104" s="170"/>
      <c r="Y104" s="170"/>
      <c r="Z104" s="170"/>
      <c r="AA104" s="170"/>
      <c r="AB104" s="170"/>
      <c r="AC104" s="170"/>
      <c r="AD104" s="170"/>
      <c r="AE104" s="170"/>
      <c r="AF104" s="165"/>
      <c r="AG104" s="165"/>
      <c r="AH104" s="165"/>
      <c r="AI104" s="165"/>
      <c r="AJ104" s="165"/>
      <c r="AK104" s="165"/>
      <c r="AL104" s="165"/>
      <c r="AM104" s="165"/>
      <c r="AN104" s="165"/>
      <c r="AO104" s="165"/>
      <c r="AP104" s="165"/>
      <c r="AQ104" s="165"/>
      <c r="AR104" s="165"/>
      <c r="AS104" s="165"/>
      <c r="AT104" s="165"/>
      <c r="AU104" s="165"/>
      <c r="AV104" s="165"/>
      <c r="AW104" s="165"/>
      <c r="AX104" s="165"/>
      <c r="AY104" s="165"/>
      <c r="AZ104" s="165"/>
      <c r="BA104" s="165"/>
      <c r="BB104" s="165"/>
      <c r="BC104" s="165"/>
    </row>
    <row r="105" spans="20:55" ht="40" customHeight="1" x14ac:dyDescent="0.35">
      <c r="T105" s="200"/>
      <c r="U105" s="200"/>
      <c r="V105" s="200"/>
      <c r="W105" s="200"/>
      <c r="X105" s="170"/>
      <c r="Y105" s="170"/>
      <c r="Z105" s="170"/>
      <c r="AA105" s="170"/>
      <c r="AB105" s="170"/>
      <c r="AC105" s="170"/>
      <c r="AD105" s="170"/>
      <c r="AE105" s="170"/>
      <c r="AF105" s="165"/>
      <c r="AG105" s="165"/>
      <c r="AH105" s="165"/>
      <c r="AI105" s="165"/>
      <c r="AJ105" s="165"/>
      <c r="AK105" s="165"/>
      <c r="AL105" s="165"/>
      <c r="AM105" s="165"/>
      <c r="AN105" s="165"/>
      <c r="AO105" s="165"/>
      <c r="AP105" s="165"/>
      <c r="AQ105" s="165"/>
      <c r="AR105" s="165"/>
      <c r="AS105" s="165"/>
      <c r="AT105" s="165"/>
      <c r="AU105" s="165"/>
      <c r="AV105" s="165"/>
      <c r="AW105" s="165"/>
      <c r="AX105" s="165"/>
      <c r="AY105" s="165"/>
      <c r="AZ105" s="165"/>
      <c r="BA105" s="165"/>
      <c r="BB105" s="165"/>
      <c r="BC105" s="165"/>
    </row>
    <row r="106" spans="20:55" ht="40" customHeight="1" x14ac:dyDescent="0.35">
      <c r="T106" s="200"/>
      <c r="U106" s="200"/>
      <c r="V106" s="200"/>
      <c r="W106" s="200"/>
      <c r="X106" s="170"/>
      <c r="Y106" s="170"/>
      <c r="Z106" s="170"/>
      <c r="AA106" s="170"/>
      <c r="AB106" s="170"/>
      <c r="AC106" s="170"/>
      <c r="AD106" s="170"/>
      <c r="AE106" s="170"/>
      <c r="AF106" s="165"/>
      <c r="AG106" s="165"/>
      <c r="AH106" s="165"/>
      <c r="AI106" s="165"/>
      <c r="AJ106" s="165"/>
      <c r="AK106" s="165"/>
      <c r="AL106" s="165"/>
      <c r="AM106" s="165"/>
      <c r="AN106" s="165"/>
      <c r="AO106" s="165"/>
      <c r="AP106" s="165"/>
      <c r="AQ106" s="165"/>
      <c r="AR106" s="165"/>
      <c r="AS106" s="165"/>
      <c r="AT106" s="165"/>
      <c r="AU106" s="165"/>
      <c r="AV106" s="165"/>
      <c r="AW106" s="165"/>
      <c r="AX106" s="165"/>
      <c r="AY106" s="165"/>
      <c r="AZ106" s="165"/>
      <c r="BA106" s="165"/>
      <c r="BB106" s="165"/>
      <c r="BC106" s="165"/>
    </row>
    <row r="107" spans="20:55" ht="40" customHeight="1" x14ac:dyDescent="0.35">
      <c r="T107" s="200"/>
      <c r="U107" s="200"/>
      <c r="V107" s="200"/>
      <c r="W107" s="200"/>
      <c r="X107" s="170"/>
      <c r="Y107" s="170"/>
      <c r="Z107" s="170"/>
      <c r="AA107" s="170"/>
      <c r="AB107" s="170"/>
      <c r="AC107" s="170"/>
      <c r="AD107" s="170"/>
      <c r="AE107" s="170"/>
      <c r="AF107" s="165"/>
      <c r="AG107" s="165"/>
      <c r="AH107" s="165"/>
      <c r="AI107" s="165"/>
      <c r="AJ107" s="165"/>
      <c r="AK107" s="165"/>
      <c r="AL107" s="165"/>
      <c r="AM107" s="165"/>
      <c r="AN107" s="165"/>
      <c r="AO107" s="165"/>
      <c r="AP107" s="165"/>
      <c r="AQ107" s="165"/>
      <c r="AR107" s="165"/>
      <c r="AS107" s="165"/>
      <c r="AT107" s="165"/>
      <c r="AU107" s="165"/>
      <c r="AV107" s="165"/>
      <c r="AW107" s="165"/>
      <c r="AX107" s="165"/>
      <c r="AY107" s="165"/>
      <c r="AZ107" s="165"/>
      <c r="BA107" s="165"/>
      <c r="BB107" s="165"/>
      <c r="BC107" s="165"/>
    </row>
    <row r="108" spans="20:55" ht="40" customHeight="1" x14ac:dyDescent="0.35">
      <c r="T108" s="200"/>
      <c r="U108" s="200"/>
      <c r="V108" s="200"/>
      <c r="W108" s="200"/>
      <c r="X108" s="170"/>
      <c r="Y108" s="170"/>
      <c r="Z108" s="170"/>
      <c r="AA108" s="170"/>
      <c r="AB108" s="170"/>
      <c r="AC108" s="170"/>
      <c r="AD108" s="170"/>
      <c r="AE108" s="170"/>
      <c r="AF108" s="165"/>
      <c r="AG108" s="165"/>
      <c r="AH108" s="165"/>
      <c r="AI108" s="165"/>
      <c r="AJ108" s="165"/>
      <c r="AK108" s="165"/>
      <c r="AL108" s="165"/>
      <c r="AM108" s="165"/>
      <c r="AN108" s="165"/>
      <c r="AO108" s="165"/>
      <c r="AP108" s="165"/>
      <c r="AQ108" s="165"/>
      <c r="AR108" s="165"/>
      <c r="AS108" s="165"/>
      <c r="AT108" s="165"/>
      <c r="AU108" s="165"/>
      <c r="AV108" s="165"/>
      <c r="AW108" s="165"/>
      <c r="AX108" s="165"/>
      <c r="AY108" s="165"/>
      <c r="AZ108" s="165"/>
      <c r="BA108" s="165"/>
      <c r="BB108" s="165"/>
      <c r="BC108" s="165"/>
    </row>
    <row r="109" spans="20:55" ht="40" customHeight="1" x14ac:dyDescent="0.35">
      <c r="T109" s="200"/>
      <c r="U109" s="200"/>
      <c r="V109" s="200"/>
      <c r="W109" s="200"/>
      <c r="X109" s="170"/>
      <c r="Y109" s="170"/>
      <c r="Z109" s="170"/>
      <c r="AA109" s="170"/>
      <c r="AB109" s="170"/>
      <c r="AC109" s="170"/>
      <c r="AD109" s="170"/>
      <c r="AE109" s="170"/>
      <c r="AF109" s="165"/>
      <c r="AG109" s="165"/>
      <c r="AH109" s="165"/>
      <c r="AI109" s="165"/>
      <c r="AJ109" s="165"/>
      <c r="AK109" s="165"/>
      <c r="AL109" s="165"/>
      <c r="AM109" s="165"/>
      <c r="AN109" s="165"/>
      <c r="AO109" s="165"/>
      <c r="AP109" s="165"/>
      <c r="AQ109" s="165"/>
      <c r="AR109" s="165"/>
      <c r="AS109" s="165"/>
      <c r="AT109" s="165"/>
      <c r="AU109" s="165"/>
      <c r="AV109" s="165"/>
      <c r="AW109" s="165"/>
      <c r="AX109" s="165"/>
      <c r="AY109" s="165"/>
      <c r="AZ109" s="165"/>
      <c r="BA109" s="165"/>
      <c r="BB109" s="165"/>
      <c r="BC109" s="165"/>
    </row>
    <row r="110" spans="20:55" ht="40" customHeight="1" x14ac:dyDescent="0.35">
      <c r="T110" s="200"/>
      <c r="U110" s="200"/>
      <c r="V110" s="200"/>
      <c r="W110" s="200"/>
      <c r="X110" s="170"/>
      <c r="Y110" s="170"/>
      <c r="Z110" s="170"/>
      <c r="AA110" s="170"/>
      <c r="AB110" s="170"/>
      <c r="AC110" s="170"/>
      <c r="AD110" s="170"/>
      <c r="AE110" s="170"/>
      <c r="AF110" s="165"/>
      <c r="AG110" s="165"/>
      <c r="AH110" s="165"/>
      <c r="AI110" s="165"/>
      <c r="AJ110" s="165"/>
      <c r="AK110" s="165"/>
      <c r="AL110" s="165"/>
      <c r="AM110" s="165"/>
      <c r="AN110" s="165"/>
      <c r="AO110" s="165"/>
      <c r="AP110" s="165"/>
      <c r="AQ110" s="165"/>
      <c r="AR110" s="165"/>
      <c r="AS110" s="165"/>
      <c r="AT110" s="165"/>
      <c r="AU110" s="165"/>
      <c r="AV110" s="165"/>
      <c r="AW110" s="165"/>
      <c r="AX110" s="165"/>
      <c r="AY110" s="165"/>
      <c r="AZ110" s="165"/>
      <c r="BA110" s="165"/>
      <c r="BB110" s="165"/>
      <c r="BC110" s="165"/>
    </row>
    <row r="111" spans="20:55" ht="40" customHeight="1" x14ac:dyDescent="0.35">
      <c r="T111" s="200"/>
      <c r="U111" s="200"/>
      <c r="V111" s="200"/>
      <c r="W111" s="200"/>
      <c r="X111" s="170"/>
      <c r="Y111" s="170"/>
      <c r="Z111" s="170"/>
      <c r="AA111" s="170"/>
      <c r="AB111" s="170"/>
      <c r="AC111" s="170"/>
      <c r="AD111" s="170"/>
      <c r="AE111" s="170"/>
      <c r="AF111" s="165"/>
      <c r="AG111" s="165"/>
      <c r="AH111" s="165"/>
      <c r="AI111" s="165"/>
      <c r="AJ111" s="165"/>
      <c r="AK111" s="165"/>
      <c r="AL111" s="165"/>
      <c r="AM111" s="165"/>
      <c r="AN111" s="165"/>
      <c r="AO111" s="165"/>
      <c r="AP111" s="165"/>
      <c r="AQ111" s="165"/>
      <c r="AR111" s="165"/>
      <c r="AS111" s="165"/>
      <c r="AT111" s="165"/>
      <c r="AU111" s="165"/>
      <c r="AV111" s="165"/>
      <c r="AW111" s="165"/>
      <c r="AX111" s="165"/>
      <c r="AY111" s="165"/>
      <c r="AZ111" s="165"/>
      <c r="BA111" s="165"/>
      <c r="BB111" s="165"/>
      <c r="BC111" s="165"/>
    </row>
    <row r="112" spans="20:55" ht="40" customHeight="1" x14ac:dyDescent="0.35">
      <c r="T112" s="200"/>
      <c r="U112" s="200"/>
      <c r="V112" s="200"/>
      <c r="W112" s="200"/>
      <c r="X112" s="170"/>
      <c r="Y112" s="170"/>
      <c r="Z112" s="170"/>
      <c r="AA112" s="170"/>
      <c r="AB112" s="170"/>
      <c r="AC112" s="170"/>
      <c r="AD112" s="170"/>
      <c r="AE112" s="170"/>
      <c r="AF112" s="165"/>
      <c r="AG112" s="165"/>
      <c r="AH112" s="165"/>
      <c r="AI112" s="165"/>
      <c r="AJ112" s="165"/>
      <c r="AK112" s="165"/>
      <c r="AL112" s="165"/>
      <c r="AM112" s="165"/>
      <c r="AN112" s="165"/>
      <c r="AO112" s="165"/>
      <c r="AP112" s="165"/>
      <c r="AQ112" s="165"/>
      <c r="AR112" s="165"/>
      <c r="AS112" s="165"/>
      <c r="AT112" s="165"/>
      <c r="AU112" s="165"/>
      <c r="AV112" s="165"/>
      <c r="AW112" s="165"/>
      <c r="AX112" s="165"/>
      <c r="AY112" s="165"/>
      <c r="AZ112" s="165"/>
      <c r="BA112" s="165"/>
      <c r="BB112" s="165"/>
      <c r="BC112" s="165"/>
    </row>
    <row r="113" spans="20:55" ht="40" customHeight="1" x14ac:dyDescent="0.35">
      <c r="T113" s="200"/>
      <c r="U113" s="200"/>
      <c r="V113" s="200"/>
      <c r="W113" s="200"/>
      <c r="X113" s="170"/>
      <c r="Y113" s="170"/>
      <c r="Z113" s="170"/>
      <c r="AA113" s="170"/>
      <c r="AB113" s="170"/>
      <c r="AC113" s="170"/>
      <c r="AD113" s="170"/>
      <c r="AE113" s="170"/>
      <c r="AF113" s="165"/>
      <c r="AG113" s="165"/>
      <c r="AH113" s="165"/>
      <c r="AI113" s="165"/>
      <c r="AJ113" s="165"/>
      <c r="AK113" s="165"/>
      <c r="AL113" s="165"/>
      <c r="AM113" s="165"/>
      <c r="AN113" s="165"/>
      <c r="AO113" s="165"/>
      <c r="AP113" s="165"/>
      <c r="AQ113" s="165"/>
      <c r="AR113" s="165"/>
      <c r="AS113" s="165"/>
      <c r="AT113" s="165"/>
      <c r="AU113" s="165"/>
      <c r="AV113" s="165"/>
      <c r="AW113" s="165"/>
      <c r="AX113" s="165"/>
      <c r="AY113" s="165"/>
      <c r="AZ113" s="165"/>
      <c r="BA113" s="165"/>
      <c r="BB113" s="165"/>
      <c r="BC113" s="165"/>
    </row>
    <row r="114" spans="20:55" ht="40" customHeight="1" x14ac:dyDescent="0.35">
      <c r="T114" s="200"/>
      <c r="U114" s="200"/>
      <c r="V114" s="200"/>
      <c r="W114" s="200"/>
      <c r="X114" s="170"/>
      <c r="Y114" s="170"/>
      <c r="Z114" s="170"/>
      <c r="AA114" s="170"/>
      <c r="AB114" s="170"/>
      <c r="AC114" s="170"/>
      <c r="AD114" s="170"/>
      <c r="AE114" s="170"/>
      <c r="AF114" s="165"/>
      <c r="AG114" s="165"/>
      <c r="AH114" s="165"/>
      <c r="AI114" s="165"/>
      <c r="AJ114" s="165"/>
      <c r="AK114" s="165"/>
      <c r="AL114" s="165"/>
      <c r="AM114" s="165"/>
      <c r="AN114" s="165"/>
      <c r="AO114" s="165"/>
      <c r="AP114" s="165"/>
      <c r="AQ114" s="165"/>
      <c r="AR114" s="165"/>
      <c r="AS114" s="165"/>
      <c r="AT114" s="165"/>
      <c r="AU114" s="165"/>
      <c r="AV114" s="165"/>
      <c r="AW114" s="165"/>
      <c r="AX114" s="165"/>
      <c r="AY114" s="165"/>
      <c r="AZ114" s="165"/>
      <c r="BA114" s="165"/>
      <c r="BB114" s="165"/>
      <c r="BC114" s="165"/>
    </row>
    <row r="115" spans="20:55" ht="40" customHeight="1" x14ac:dyDescent="0.35">
      <c r="T115" s="200"/>
      <c r="U115" s="200"/>
      <c r="V115" s="200"/>
      <c r="W115" s="200"/>
      <c r="X115" s="170"/>
      <c r="Y115" s="170"/>
      <c r="Z115" s="170"/>
      <c r="AA115" s="170"/>
      <c r="AB115" s="170"/>
      <c r="AC115" s="170"/>
      <c r="AD115" s="170"/>
      <c r="AE115" s="170"/>
      <c r="AF115" s="165"/>
      <c r="AG115" s="165"/>
      <c r="AH115" s="165"/>
      <c r="AI115" s="165"/>
      <c r="AJ115" s="165"/>
      <c r="AK115" s="165"/>
      <c r="AL115" s="165"/>
      <c r="AM115" s="165"/>
      <c r="AN115" s="165"/>
      <c r="AO115" s="165"/>
      <c r="AP115" s="165"/>
      <c r="AQ115" s="165"/>
      <c r="AR115" s="165"/>
      <c r="AS115" s="165"/>
      <c r="AT115" s="165"/>
      <c r="AU115" s="165"/>
      <c r="AV115" s="165"/>
      <c r="AW115" s="165"/>
      <c r="AX115" s="165"/>
      <c r="AY115" s="165"/>
      <c r="AZ115" s="165"/>
      <c r="BA115" s="165"/>
      <c r="BB115" s="165"/>
      <c r="BC115" s="165"/>
    </row>
    <row r="116" spans="20:55" ht="40" customHeight="1" x14ac:dyDescent="0.35">
      <c r="T116" s="200"/>
      <c r="U116" s="200"/>
      <c r="V116" s="200"/>
      <c r="W116" s="200"/>
      <c r="X116" s="170"/>
      <c r="Y116" s="170"/>
      <c r="Z116" s="170"/>
      <c r="AA116" s="170"/>
      <c r="AB116" s="170"/>
      <c r="AC116" s="170"/>
      <c r="AD116" s="170"/>
      <c r="AE116" s="170"/>
      <c r="AF116" s="165"/>
      <c r="AG116" s="165"/>
      <c r="AH116" s="165"/>
      <c r="AI116" s="165"/>
      <c r="AJ116" s="165"/>
      <c r="AK116" s="165"/>
      <c r="AL116" s="165"/>
      <c r="AM116" s="165"/>
      <c r="AN116" s="165"/>
      <c r="AO116" s="165"/>
      <c r="AP116" s="165"/>
      <c r="AQ116" s="165"/>
      <c r="AR116" s="165"/>
      <c r="AS116" s="165"/>
      <c r="AT116" s="165"/>
      <c r="AU116" s="165"/>
      <c r="AV116" s="165"/>
      <c r="AW116" s="165"/>
      <c r="AX116" s="165"/>
      <c r="AY116" s="165"/>
      <c r="AZ116" s="165"/>
      <c r="BA116" s="165"/>
      <c r="BB116" s="165"/>
      <c r="BC116" s="165"/>
    </row>
    <row r="117" spans="20:55" ht="40" customHeight="1" x14ac:dyDescent="0.35">
      <c r="T117" s="200"/>
      <c r="U117" s="200"/>
      <c r="V117" s="200"/>
      <c r="W117" s="200"/>
      <c r="X117" s="170"/>
      <c r="Y117" s="170"/>
      <c r="Z117" s="170"/>
      <c r="AA117" s="170"/>
      <c r="AB117" s="170"/>
      <c r="AC117" s="170"/>
      <c r="AD117" s="170"/>
      <c r="AE117" s="170"/>
      <c r="AF117" s="165"/>
      <c r="AG117" s="165"/>
      <c r="AH117" s="165"/>
      <c r="AI117" s="165"/>
      <c r="AJ117" s="165"/>
      <c r="AK117" s="165"/>
      <c r="AL117" s="165"/>
      <c r="AM117" s="165"/>
      <c r="AN117" s="165"/>
      <c r="AO117" s="165"/>
      <c r="AP117" s="165"/>
      <c r="AQ117" s="165"/>
      <c r="AR117" s="165"/>
      <c r="AS117" s="165"/>
      <c r="AT117" s="165"/>
      <c r="AU117" s="165"/>
      <c r="AV117" s="165"/>
      <c r="AW117" s="165"/>
      <c r="AX117" s="165"/>
      <c r="AY117" s="165"/>
      <c r="AZ117" s="165"/>
      <c r="BA117" s="165"/>
      <c r="BB117" s="165"/>
      <c r="BC117" s="165"/>
    </row>
    <row r="118" spans="20:55" ht="40" customHeight="1" x14ac:dyDescent="0.35">
      <c r="T118" s="200"/>
      <c r="U118" s="200"/>
      <c r="V118" s="200"/>
      <c r="W118" s="200"/>
      <c r="X118" s="170"/>
      <c r="Y118" s="170"/>
      <c r="Z118" s="170"/>
      <c r="AA118" s="170"/>
      <c r="AB118" s="170"/>
      <c r="AC118" s="170"/>
      <c r="AD118" s="170"/>
      <c r="AE118" s="170"/>
      <c r="AF118" s="165"/>
      <c r="AG118" s="165"/>
      <c r="AH118" s="165"/>
      <c r="AI118" s="165"/>
      <c r="AJ118" s="165"/>
      <c r="AK118" s="165"/>
      <c r="AL118" s="165"/>
      <c r="AM118" s="165"/>
      <c r="AN118" s="165"/>
      <c r="AO118" s="165"/>
      <c r="AP118" s="165"/>
      <c r="AQ118" s="165"/>
      <c r="AR118" s="165"/>
      <c r="AS118" s="165"/>
      <c r="AT118" s="165"/>
      <c r="AU118" s="165"/>
      <c r="AV118" s="165"/>
      <c r="AW118" s="165"/>
      <c r="AX118" s="165"/>
      <c r="AY118" s="165"/>
      <c r="AZ118" s="165"/>
      <c r="BA118" s="165"/>
      <c r="BB118" s="165"/>
      <c r="BC118" s="165"/>
    </row>
    <row r="119" spans="20:55" ht="40" customHeight="1" x14ac:dyDescent="0.35">
      <c r="T119" s="200"/>
      <c r="U119" s="200"/>
      <c r="V119" s="200"/>
      <c r="W119" s="200"/>
      <c r="X119" s="170"/>
      <c r="Y119" s="170"/>
      <c r="Z119" s="170"/>
      <c r="AA119" s="170"/>
      <c r="AB119" s="170"/>
      <c r="AC119" s="170"/>
      <c r="AD119" s="170"/>
      <c r="AE119" s="170"/>
      <c r="AF119" s="165"/>
      <c r="AG119" s="165"/>
      <c r="AH119" s="165"/>
      <c r="AI119" s="165"/>
      <c r="AJ119" s="165"/>
      <c r="AK119" s="165"/>
      <c r="AL119" s="165"/>
      <c r="AM119" s="165"/>
      <c r="AN119" s="165"/>
      <c r="AO119" s="165"/>
      <c r="AP119" s="165"/>
      <c r="AQ119" s="165"/>
      <c r="AR119" s="165"/>
      <c r="AS119" s="165"/>
      <c r="AT119" s="165"/>
      <c r="AU119" s="165"/>
      <c r="AV119" s="165"/>
      <c r="AW119" s="165"/>
      <c r="AX119" s="165"/>
      <c r="AY119" s="165"/>
      <c r="AZ119" s="165"/>
      <c r="BA119" s="165"/>
      <c r="BB119" s="165"/>
      <c r="BC119" s="165"/>
    </row>
    <row r="120" spans="20:55" ht="40" customHeight="1" x14ac:dyDescent="0.35">
      <c r="T120" s="200"/>
      <c r="U120" s="200"/>
      <c r="V120" s="200"/>
      <c r="W120" s="200"/>
      <c r="X120" s="170"/>
      <c r="Y120" s="170"/>
      <c r="Z120" s="170"/>
      <c r="AA120" s="170"/>
      <c r="AB120" s="170"/>
      <c r="AC120" s="170"/>
      <c r="AD120" s="170"/>
      <c r="AE120" s="170"/>
      <c r="AF120" s="165"/>
      <c r="AG120" s="165"/>
      <c r="AH120" s="165"/>
      <c r="AI120" s="165"/>
      <c r="AJ120" s="165"/>
      <c r="AK120" s="165"/>
      <c r="AL120" s="165"/>
      <c r="AM120" s="165"/>
      <c r="AN120" s="165"/>
      <c r="AO120" s="165"/>
      <c r="AP120" s="165"/>
      <c r="AQ120" s="165"/>
      <c r="AR120" s="165"/>
      <c r="AS120" s="165"/>
      <c r="AT120" s="165"/>
      <c r="AU120" s="165"/>
      <c r="AV120" s="165"/>
      <c r="AW120" s="165"/>
      <c r="AX120" s="165"/>
      <c r="AY120" s="165"/>
      <c r="AZ120" s="165"/>
      <c r="BA120" s="165"/>
      <c r="BB120" s="165"/>
      <c r="BC120" s="165"/>
    </row>
    <row r="121" spans="20:55" ht="40" customHeight="1" x14ac:dyDescent="0.35">
      <c r="T121" s="200"/>
      <c r="U121" s="200"/>
      <c r="V121" s="200"/>
      <c r="W121" s="200"/>
      <c r="X121" s="170"/>
      <c r="Y121" s="170"/>
      <c r="Z121" s="170"/>
      <c r="AA121" s="170"/>
      <c r="AB121" s="170"/>
      <c r="AC121" s="170"/>
      <c r="AD121" s="170"/>
      <c r="AE121" s="170"/>
      <c r="AF121" s="165"/>
      <c r="AG121" s="165"/>
      <c r="AH121" s="165"/>
      <c r="AI121" s="165"/>
      <c r="AJ121" s="165"/>
      <c r="AK121" s="165"/>
      <c r="AL121" s="165"/>
      <c r="AM121" s="165"/>
      <c r="AN121" s="165"/>
      <c r="AO121" s="165"/>
      <c r="AP121" s="165"/>
      <c r="AQ121" s="165"/>
      <c r="AR121" s="165"/>
      <c r="AS121" s="165"/>
      <c r="AT121" s="165"/>
      <c r="AU121" s="165"/>
      <c r="AV121" s="165"/>
      <c r="AW121" s="165"/>
      <c r="AX121" s="165"/>
      <c r="AY121" s="165"/>
      <c r="AZ121" s="165"/>
      <c r="BA121" s="165"/>
      <c r="BB121" s="165"/>
      <c r="BC121" s="165"/>
    </row>
    <row r="122" spans="20:55" ht="40" customHeight="1" x14ac:dyDescent="0.35">
      <c r="T122" s="200"/>
      <c r="U122" s="200"/>
      <c r="V122" s="200"/>
      <c r="W122" s="200"/>
      <c r="X122" s="170"/>
      <c r="Y122" s="170"/>
      <c r="Z122" s="170"/>
      <c r="AA122" s="170"/>
      <c r="AB122" s="170"/>
      <c r="AC122" s="170"/>
      <c r="AD122" s="170"/>
      <c r="AE122" s="170"/>
      <c r="AF122" s="165"/>
      <c r="AG122" s="165"/>
      <c r="AH122" s="165"/>
      <c r="AI122" s="165"/>
      <c r="AJ122" s="165"/>
      <c r="AK122" s="165"/>
      <c r="AL122" s="165"/>
      <c r="AM122" s="165"/>
      <c r="AN122" s="165"/>
      <c r="AO122" s="165"/>
      <c r="AP122" s="165"/>
      <c r="AQ122" s="165"/>
      <c r="AR122" s="165"/>
      <c r="AS122" s="165"/>
      <c r="AT122" s="165"/>
      <c r="AU122" s="165"/>
      <c r="AV122" s="165"/>
      <c r="AW122" s="165"/>
      <c r="AX122" s="165"/>
      <c r="AY122" s="165"/>
      <c r="AZ122" s="165"/>
      <c r="BA122" s="165"/>
      <c r="BB122" s="165"/>
      <c r="BC122" s="165"/>
    </row>
    <row r="123" spans="20:55" ht="40" customHeight="1" x14ac:dyDescent="0.35">
      <c r="T123" s="200"/>
      <c r="U123" s="200"/>
      <c r="V123" s="200"/>
      <c r="W123" s="200"/>
      <c r="X123" s="170"/>
      <c r="Y123" s="170"/>
      <c r="Z123" s="170"/>
      <c r="AA123" s="170"/>
      <c r="AB123" s="170"/>
      <c r="AC123" s="170"/>
      <c r="AD123" s="170"/>
      <c r="AE123" s="170"/>
      <c r="AF123" s="165"/>
      <c r="AG123" s="165"/>
      <c r="AH123" s="165"/>
      <c r="AI123" s="165"/>
      <c r="AJ123" s="165"/>
      <c r="AK123" s="165"/>
      <c r="AL123" s="165"/>
      <c r="AM123" s="165"/>
      <c r="AN123" s="165"/>
      <c r="AO123" s="165"/>
      <c r="AP123" s="165"/>
      <c r="AQ123" s="165"/>
      <c r="AR123" s="165"/>
      <c r="AS123" s="165"/>
      <c r="AT123" s="165"/>
      <c r="AU123" s="165"/>
      <c r="AV123" s="165"/>
      <c r="AW123" s="165"/>
      <c r="AX123" s="165"/>
      <c r="AY123" s="165"/>
      <c r="AZ123" s="165"/>
      <c r="BA123" s="165"/>
      <c r="BB123" s="165"/>
      <c r="BC123" s="165"/>
    </row>
    <row r="124" spans="20:55" ht="40" customHeight="1" x14ac:dyDescent="0.35">
      <c r="T124" s="200"/>
      <c r="U124" s="200"/>
      <c r="V124" s="200"/>
      <c r="W124" s="200"/>
      <c r="X124" s="170"/>
      <c r="Y124" s="170"/>
      <c r="Z124" s="170"/>
      <c r="AA124" s="170"/>
      <c r="AB124" s="170"/>
      <c r="AC124" s="170"/>
      <c r="AD124" s="170"/>
      <c r="AE124" s="170"/>
      <c r="AF124" s="165"/>
      <c r="AG124" s="165"/>
      <c r="AH124" s="165"/>
      <c r="AI124" s="165"/>
      <c r="AJ124" s="165"/>
      <c r="AK124" s="165"/>
      <c r="AL124" s="165"/>
      <c r="AM124" s="165"/>
      <c r="AN124" s="165"/>
      <c r="AO124" s="165"/>
      <c r="AP124" s="165"/>
      <c r="AQ124" s="165"/>
      <c r="AR124" s="165"/>
      <c r="AS124" s="165"/>
      <c r="AT124" s="165"/>
      <c r="AU124" s="165"/>
      <c r="AV124" s="165"/>
      <c r="AW124" s="165"/>
      <c r="AX124" s="165"/>
      <c r="AY124" s="165"/>
      <c r="AZ124" s="165"/>
      <c r="BA124" s="165"/>
      <c r="BB124" s="165"/>
      <c r="BC124" s="165"/>
    </row>
    <row r="125" spans="20:55" ht="40" customHeight="1" x14ac:dyDescent="0.35">
      <c r="T125" s="200"/>
      <c r="U125" s="200"/>
      <c r="V125" s="200"/>
      <c r="W125" s="200"/>
      <c r="X125" s="170"/>
      <c r="Y125" s="170"/>
      <c r="Z125" s="170"/>
      <c r="AA125" s="170"/>
      <c r="AB125" s="170"/>
      <c r="AC125" s="170"/>
      <c r="AD125" s="170"/>
      <c r="AE125" s="170"/>
      <c r="AF125" s="165"/>
      <c r="AG125" s="165"/>
      <c r="AH125" s="165"/>
      <c r="AI125" s="165"/>
      <c r="AJ125" s="165"/>
      <c r="AK125" s="165"/>
      <c r="AL125" s="165"/>
      <c r="AM125" s="165"/>
      <c r="AN125" s="165"/>
      <c r="AO125" s="165"/>
      <c r="AP125" s="165"/>
      <c r="AQ125" s="165"/>
      <c r="AR125" s="165"/>
      <c r="AS125" s="165"/>
      <c r="AT125" s="165"/>
      <c r="AU125" s="165"/>
      <c r="AV125" s="165"/>
      <c r="AW125" s="165"/>
      <c r="AX125" s="165"/>
      <c r="AY125" s="165"/>
      <c r="AZ125" s="165"/>
      <c r="BA125" s="165"/>
      <c r="BB125" s="165"/>
      <c r="BC125" s="165"/>
    </row>
    <row r="126" spans="20:55" ht="40" customHeight="1" x14ac:dyDescent="0.35">
      <c r="T126" s="200"/>
      <c r="U126" s="200"/>
      <c r="V126" s="200"/>
      <c r="W126" s="200"/>
      <c r="X126" s="170"/>
      <c r="Y126" s="170"/>
      <c r="Z126" s="170"/>
      <c r="AA126" s="170"/>
      <c r="AB126" s="170"/>
      <c r="AC126" s="170"/>
      <c r="AD126" s="170"/>
      <c r="AE126" s="170"/>
      <c r="AF126" s="165"/>
      <c r="AG126" s="165"/>
      <c r="AH126" s="165"/>
      <c r="AI126" s="165"/>
      <c r="AJ126" s="165"/>
      <c r="AK126" s="165"/>
      <c r="AL126" s="165"/>
      <c r="AM126" s="165"/>
      <c r="AN126" s="165"/>
      <c r="AO126" s="165"/>
      <c r="AP126" s="165"/>
      <c r="AQ126" s="165"/>
      <c r="AR126" s="165"/>
      <c r="AS126" s="165"/>
      <c r="AT126" s="165"/>
      <c r="AU126" s="165"/>
      <c r="AV126" s="165"/>
      <c r="AW126" s="165"/>
      <c r="AX126" s="165"/>
      <c r="AY126" s="165"/>
      <c r="AZ126" s="165"/>
      <c r="BA126" s="165"/>
      <c r="BB126" s="165"/>
      <c r="BC126" s="165"/>
    </row>
    <row r="127" spans="20:55" ht="40" customHeight="1" x14ac:dyDescent="0.35">
      <c r="T127" s="200"/>
      <c r="U127" s="200"/>
      <c r="V127" s="200"/>
      <c r="W127" s="200"/>
      <c r="X127" s="170"/>
      <c r="Y127" s="170"/>
      <c r="Z127" s="170"/>
      <c r="AA127" s="170"/>
      <c r="AB127" s="170"/>
      <c r="AC127" s="170"/>
      <c r="AD127" s="170"/>
      <c r="AE127" s="170"/>
      <c r="AF127" s="165"/>
      <c r="AG127" s="165"/>
      <c r="AH127" s="165"/>
      <c r="AI127" s="165"/>
      <c r="AJ127" s="165"/>
      <c r="AK127" s="165"/>
      <c r="AL127" s="165"/>
      <c r="AM127" s="165"/>
      <c r="AN127" s="165"/>
      <c r="AO127" s="165"/>
      <c r="AP127" s="165"/>
      <c r="AQ127" s="165"/>
      <c r="AR127" s="165"/>
      <c r="AS127" s="165"/>
      <c r="AT127" s="165"/>
      <c r="AU127" s="165"/>
      <c r="AV127" s="165"/>
      <c r="AW127" s="165"/>
      <c r="AX127" s="165"/>
      <c r="AY127" s="165"/>
      <c r="AZ127" s="165"/>
      <c r="BA127" s="165"/>
      <c r="BB127" s="165"/>
      <c r="BC127" s="165"/>
    </row>
    <row r="128" spans="20:55" ht="40" customHeight="1" x14ac:dyDescent="0.35">
      <c r="T128" s="200"/>
      <c r="U128" s="200"/>
      <c r="V128" s="200"/>
      <c r="W128" s="200"/>
      <c r="X128" s="170"/>
      <c r="Y128" s="170"/>
      <c r="Z128" s="170"/>
      <c r="AA128" s="170"/>
      <c r="AB128" s="170"/>
      <c r="AC128" s="170"/>
      <c r="AD128" s="170"/>
      <c r="AE128" s="170"/>
      <c r="AF128" s="165"/>
      <c r="AG128" s="165"/>
      <c r="AH128" s="165"/>
      <c r="AI128" s="165"/>
      <c r="AJ128" s="165"/>
      <c r="AK128" s="165"/>
      <c r="AL128" s="165"/>
      <c r="AM128" s="165"/>
      <c r="AN128" s="165"/>
      <c r="AO128" s="165"/>
      <c r="AP128" s="165"/>
      <c r="AQ128" s="165"/>
      <c r="AR128" s="165"/>
      <c r="AS128" s="165"/>
      <c r="AT128" s="165"/>
      <c r="AU128" s="165"/>
      <c r="AV128" s="165"/>
      <c r="AW128" s="165"/>
      <c r="AX128" s="165"/>
      <c r="AY128" s="165"/>
      <c r="AZ128" s="165"/>
      <c r="BA128" s="165"/>
      <c r="BB128" s="165"/>
      <c r="BC128" s="165"/>
    </row>
    <row r="129" spans="20:55" ht="40" customHeight="1" x14ac:dyDescent="0.35">
      <c r="T129" s="200"/>
      <c r="U129" s="200"/>
      <c r="V129" s="200"/>
      <c r="W129" s="200"/>
      <c r="X129" s="170"/>
      <c r="Y129" s="170"/>
      <c r="Z129" s="170"/>
      <c r="AA129" s="170"/>
      <c r="AB129" s="170"/>
      <c r="AC129" s="170"/>
      <c r="AD129" s="170"/>
      <c r="AE129" s="170"/>
      <c r="AF129" s="165"/>
      <c r="AG129" s="165"/>
      <c r="AH129" s="165"/>
      <c r="AI129" s="165"/>
      <c r="AJ129" s="165"/>
      <c r="AK129" s="165"/>
      <c r="AL129" s="165"/>
      <c r="AM129" s="165"/>
      <c r="AN129" s="165"/>
      <c r="AO129" s="165"/>
      <c r="AP129" s="165"/>
      <c r="AQ129" s="165"/>
      <c r="AR129" s="165"/>
      <c r="AS129" s="165"/>
      <c r="AT129" s="165"/>
      <c r="AU129" s="165"/>
      <c r="AV129" s="165"/>
      <c r="AW129" s="165"/>
      <c r="AX129" s="165"/>
      <c r="AY129" s="165"/>
      <c r="AZ129" s="165"/>
      <c r="BA129" s="165"/>
      <c r="BB129" s="165"/>
      <c r="BC129" s="165"/>
    </row>
    <row r="130" spans="20:55" ht="40" customHeight="1" x14ac:dyDescent="0.35">
      <c r="T130" s="200"/>
      <c r="U130" s="200"/>
      <c r="V130" s="200"/>
      <c r="W130" s="200"/>
      <c r="X130" s="170"/>
      <c r="Y130" s="170"/>
      <c r="Z130" s="170"/>
      <c r="AA130" s="170"/>
      <c r="AB130" s="170"/>
      <c r="AC130" s="170"/>
      <c r="AD130" s="170"/>
      <c r="AE130" s="170"/>
      <c r="AF130" s="165"/>
      <c r="AG130" s="165"/>
      <c r="AH130" s="165"/>
      <c r="AI130" s="165"/>
      <c r="AJ130" s="165"/>
      <c r="AK130" s="165"/>
      <c r="AL130" s="165"/>
      <c r="AM130" s="165"/>
      <c r="AN130" s="165"/>
      <c r="AO130" s="165"/>
      <c r="AP130" s="165"/>
      <c r="AQ130" s="165"/>
      <c r="AR130" s="165"/>
      <c r="AS130" s="165"/>
      <c r="AT130" s="165"/>
      <c r="AU130" s="165"/>
      <c r="AV130" s="165"/>
      <c r="AW130" s="165"/>
      <c r="AX130" s="165"/>
      <c r="AY130" s="165"/>
      <c r="AZ130" s="165"/>
      <c r="BA130" s="165"/>
      <c r="BB130" s="165"/>
      <c r="BC130" s="165"/>
    </row>
    <row r="131" spans="20:55" ht="40" customHeight="1" x14ac:dyDescent="0.35">
      <c r="T131" s="200"/>
      <c r="U131" s="200"/>
      <c r="V131" s="200"/>
      <c r="W131" s="200"/>
      <c r="X131" s="170"/>
      <c r="Y131" s="170"/>
      <c r="Z131" s="170"/>
      <c r="AA131" s="170"/>
      <c r="AB131" s="170"/>
      <c r="AC131" s="170"/>
      <c r="AD131" s="170"/>
      <c r="AE131" s="170"/>
      <c r="AF131" s="165"/>
      <c r="AG131" s="165"/>
      <c r="AH131" s="165"/>
      <c r="AI131" s="165"/>
      <c r="AJ131" s="165"/>
      <c r="AK131" s="165"/>
      <c r="AL131" s="165"/>
      <c r="AM131" s="165"/>
      <c r="AN131" s="165"/>
      <c r="AO131" s="165"/>
      <c r="AP131" s="165"/>
      <c r="AQ131" s="165"/>
      <c r="AR131" s="165"/>
      <c r="AS131" s="165"/>
      <c r="AT131" s="165"/>
      <c r="AU131" s="165"/>
      <c r="AV131" s="165"/>
      <c r="AW131" s="165"/>
      <c r="AX131" s="165"/>
      <c r="AY131" s="165"/>
      <c r="AZ131" s="165"/>
      <c r="BA131" s="165"/>
      <c r="BB131" s="165"/>
      <c r="BC131" s="165"/>
    </row>
    <row r="132" spans="20:55" ht="40" customHeight="1" x14ac:dyDescent="0.35">
      <c r="T132" s="200"/>
      <c r="U132" s="200"/>
      <c r="V132" s="200"/>
      <c r="W132" s="200"/>
      <c r="X132" s="170"/>
      <c r="Y132" s="170"/>
      <c r="Z132" s="170"/>
      <c r="AA132" s="170"/>
      <c r="AB132" s="170"/>
      <c r="AC132" s="170"/>
      <c r="AD132" s="170"/>
      <c r="AE132" s="170"/>
      <c r="AF132" s="165"/>
      <c r="AG132" s="165"/>
      <c r="AH132" s="165"/>
      <c r="AI132" s="165"/>
      <c r="AJ132" s="165"/>
      <c r="AK132" s="165"/>
      <c r="AL132" s="165"/>
      <c r="AM132" s="165"/>
      <c r="AN132" s="165"/>
      <c r="AO132" s="165"/>
      <c r="AP132" s="165"/>
      <c r="AQ132" s="165"/>
      <c r="AR132" s="165"/>
      <c r="AS132" s="165"/>
      <c r="AT132" s="165"/>
      <c r="AU132" s="165"/>
      <c r="AV132" s="165"/>
      <c r="AW132" s="165"/>
      <c r="AX132" s="165"/>
      <c r="AY132" s="165"/>
      <c r="AZ132" s="165"/>
      <c r="BA132" s="165"/>
      <c r="BB132" s="165"/>
      <c r="BC132" s="165"/>
    </row>
    <row r="133" spans="20:55" ht="40" customHeight="1" x14ac:dyDescent="0.35">
      <c r="T133" s="200"/>
      <c r="U133" s="200"/>
      <c r="V133" s="200"/>
      <c r="W133" s="200"/>
      <c r="X133" s="170"/>
      <c r="Y133" s="170"/>
      <c r="Z133" s="170"/>
      <c r="AA133" s="170"/>
      <c r="AB133" s="170"/>
      <c r="AC133" s="170"/>
      <c r="AD133" s="170"/>
      <c r="AE133" s="170"/>
      <c r="AF133" s="165"/>
      <c r="AG133" s="165"/>
      <c r="AH133" s="165"/>
      <c r="AI133" s="165"/>
      <c r="AJ133" s="165"/>
      <c r="AK133" s="165"/>
      <c r="AL133" s="165"/>
      <c r="AM133" s="165"/>
      <c r="AN133" s="165"/>
      <c r="AO133" s="165"/>
      <c r="AP133" s="165"/>
      <c r="AQ133" s="165"/>
      <c r="AR133" s="165"/>
      <c r="AS133" s="165"/>
      <c r="AT133" s="165"/>
      <c r="AU133" s="165"/>
      <c r="AV133" s="165"/>
      <c r="AW133" s="165"/>
      <c r="AX133" s="165"/>
      <c r="AY133" s="165"/>
      <c r="AZ133" s="165"/>
      <c r="BA133" s="165"/>
      <c r="BB133" s="165"/>
      <c r="BC133" s="165"/>
    </row>
    <row r="134" spans="20:55" ht="40" customHeight="1" x14ac:dyDescent="0.35">
      <c r="T134" s="200"/>
      <c r="U134" s="200"/>
      <c r="V134" s="200"/>
      <c r="W134" s="200"/>
      <c r="X134" s="170"/>
      <c r="Y134" s="170"/>
      <c r="Z134" s="170"/>
      <c r="AA134" s="170"/>
      <c r="AB134" s="170"/>
      <c r="AC134" s="170"/>
      <c r="AD134" s="170"/>
      <c r="AE134" s="170"/>
      <c r="AF134" s="165"/>
      <c r="AG134" s="165"/>
      <c r="AH134" s="165"/>
      <c r="AI134" s="165"/>
      <c r="AJ134" s="165"/>
      <c r="AK134" s="165"/>
      <c r="AL134" s="165"/>
      <c r="AM134" s="165"/>
      <c r="AN134" s="165"/>
      <c r="AO134" s="165"/>
      <c r="AP134" s="165"/>
      <c r="AQ134" s="165"/>
      <c r="AR134" s="165"/>
      <c r="AS134" s="165"/>
      <c r="AT134" s="165"/>
      <c r="AU134" s="165"/>
      <c r="AV134" s="165"/>
      <c r="AW134" s="165"/>
      <c r="AX134" s="165"/>
      <c r="AY134" s="165"/>
      <c r="AZ134" s="165"/>
      <c r="BA134" s="165"/>
      <c r="BB134" s="165"/>
      <c r="BC134" s="165"/>
    </row>
    <row r="135" spans="20:55" ht="40" customHeight="1" x14ac:dyDescent="0.35">
      <c r="T135" s="200"/>
      <c r="U135" s="200"/>
      <c r="V135" s="200"/>
      <c r="W135" s="200"/>
      <c r="X135" s="170"/>
      <c r="Y135" s="170"/>
      <c r="Z135" s="170"/>
      <c r="AA135" s="170"/>
      <c r="AB135" s="170"/>
      <c r="AC135" s="170"/>
      <c r="AD135" s="170"/>
      <c r="AE135" s="170"/>
      <c r="AF135" s="165"/>
      <c r="AG135" s="165"/>
      <c r="AH135" s="165"/>
      <c r="AI135" s="165"/>
      <c r="AJ135" s="165"/>
      <c r="AK135" s="165"/>
      <c r="AL135" s="165"/>
      <c r="AM135" s="165"/>
      <c r="AN135" s="165"/>
      <c r="AO135" s="165"/>
      <c r="AP135" s="165"/>
      <c r="AQ135" s="165"/>
      <c r="AR135" s="165"/>
      <c r="AS135" s="165"/>
      <c r="AT135" s="165"/>
      <c r="AU135" s="165"/>
      <c r="AV135" s="165"/>
      <c r="AW135" s="165"/>
      <c r="AX135" s="165"/>
      <c r="AY135" s="165"/>
      <c r="AZ135" s="165"/>
      <c r="BA135" s="165"/>
      <c r="BB135" s="165"/>
      <c r="BC135" s="165"/>
    </row>
    <row r="136" spans="20:55" ht="40" customHeight="1" x14ac:dyDescent="0.35">
      <c r="T136" s="200"/>
      <c r="U136" s="200"/>
      <c r="V136" s="200"/>
      <c r="W136" s="200"/>
      <c r="X136" s="170"/>
      <c r="Y136" s="170"/>
      <c r="Z136" s="170"/>
      <c r="AA136" s="170"/>
      <c r="AB136" s="170"/>
      <c r="AC136" s="170"/>
      <c r="AD136" s="170"/>
      <c r="AE136" s="170"/>
      <c r="AF136" s="165"/>
      <c r="AG136" s="165"/>
      <c r="AH136" s="165"/>
      <c r="AI136" s="165"/>
      <c r="AJ136" s="165"/>
      <c r="AK136" s="165"/>
      <c r="AL136" s="165"/>
      <c r="AM136" s="165"/>
      <c r="AN136" s="165"/>
      <c r="AO136" s="165"/>
      <c r="AP136" s="165"/>
      <c r="AQ136" s="165"/>
      <c r="AR136" s="165"/>
      <c r="AS136" s="165"/>
      <c r="AT136" s="165"/>
      <c r="AU136" s="165"/>
      <c r="AV136" s="165"/>
      <c r="AW136" s="165"/>
      <c r="AX136" s="165"/>
      <c r="AY136" s="165"/>
      <c r="AZ136" s="165"/>
      <c r="BA136" s="165"/>
      <c r="BB136" s="165"/>
      <c r="BC136" s="165"/>
    </row>
    <row r="137" spans="20:55" ht="40" customHeight="1" x14ac:dyDescent="0.35">
      <c r="T137" s="200"/>
      <c r="U137" s="200"/>
      <c r="V137" s="200"/>
      <c r="W137" s="200"/>
      <c r="X137" s="170"/>
      <c r="Y137" s="170"/>
      <c r="Z137" s="170"/>
      <c r="AA137" s="170"/>
      <c r="AB137" s="170"/>
      <c r="AC137" s="170"/>
      <c r="AD137" s="170"/>
      <c r="AE137" s="170"/>
      <c r="AF137" s="165"/>
      <c r="AG137" s="165"/>
      <c r="AH137" s="165"/>
      <c r="AI137" s="165"/>
      <c r="AJ137" s="165"/>
      <c r="AK137" s="165"/>
      <c r="AL137" s="165"/>
      <c r="AM137" s="165"/>
      <c r="AN137" s="165"/>
      <c r="AO137" s="165"/>
      <c r="AP137" s="165"/>
      <c r="AQ137" s="165"/>
      <c r="AR137" s="165"/>
      <c r="AS137" s="165"/>
      <c r="AT137" s="165"/>
      <c r="AU137" s="165"/>
      <c r="AV137" s="165"/>
      <c r="AW137" s="165"/>
      <c r="AX137" s="165"/>
      <c r="AY137" s="165"/>
      <c r="AZ137" s="165"/>
      <c r="BA137" s="165"/>
      <c r="BB137" s="165"/>
      <c r="BC137" s="165"/>
    </row>
    <row r="138" spans="20:55" ht="40" customHeight="1" x14ac:dyDescent="0.35">
      <c r="T138" s="200"/>
      <c r="U138" s="200"/>
      <c r="V138" s="200"/>
      <c r="W138" s="200"/>
      <c r="X138" s="170"/>
      <c r="Y138" s="170"/>
      <c r="Z138" s="170"/>
      <c r="AA138" s="170"/>
      <c r="AB138" s="170"/>
      <c r="AC138" s="170"/>
      <c r="AD138" s="170"/>
      <c r="AE138" s="170"/>
      <c r="AF138" s="165"/>
      <c r="AG138" s="165"/>
      <c r="AH138" s="165"/>
      <c r="AI138" s="165"/>
      <c r="AJ138" s="165"/>
      <c r="AK138" s="165"/>
      <c r="AL138" s="165"/>
      <c r="AM138" s="165"/>
      <c r="AN138" s="165"/>
      <c r="AO138" s="165"/>
      <c r="AP138" s="165"/>
      <c r="AQ138" s="165"/>
      <c r="AR138" s="165"/>
      <c r="AS138" s="165"/>
      <c r="AT138" s="165"/>
      <c r="AU138" s="165"/>
      <c r="AV138" s="165"/>
      <c r="AW138" s="165"/>
      <c r="AX138" s="165"/>
      <c r="AY138" s="165"/>
      <c r="AZ138" s="165"/>
      <c r="BA138" s="165"/>
      <c r="BB138" s="165"/>
      <c r="BC138" s="165"/>
    </row>
    <row r="139" spans="20:55" ht="40" customHeight="1" x14ac:dyDescent="0.35">
      <c r="T139" s="200"/>
      <c r="U139" s="200"/>
      <c r="V139" s="200"/>
      <c r="W139" s="200"/>
      <c r="X139" s="170"/>
      <c r="Y139" s="170"/>
      <c r="Z139" s="170"/>
      <c r="AA139" s="170"/>
      <c r="AB139" s="170"/>
      <c r="AC139" s="170"/>
      <c r="AD139" s="170"/>
      <c r="AE139" s="170"/>
      <c r="AF139" s="165"/>
      <c r="AG139" s="165"/>
      <c r="AH139" s="165"/>
      <c r="AI139" s="165"/>
      <c r="AJ139" s="165"/>
      <c r="AK139" s="165"/>
      <c r="AL139" s="165"/>
      <c r="AM139" s="165"/>
      <c r="AN139" s="165"/>
      <c r="AO139" s="165"/>
      <c r="AP139" s="165"/>
      <c r="AQ139" s="165"/>
      <c r="AR139" s="165"/>
      <c r="AS139" s="165"/>
      <c r="AT139" s="165"/>
      <c r="AU139" s="165"/>
      <c r="AV139" s="165"/>
      <c r="AW139" s="165"/>
      <c r="AX139" s="165"/>
      <c r="AY139" s="165"/>
      <c r="AZ139" s="165"/>
      <c r="BA139" s="165"/>
      <c r="BB139" s="165"/>
      <c r="BC139" s="165"/>
    </row>
    <row r="140" spans="20:55" ht="40" customHeight="1" x14ac:dyDescent="0.35">
      <c r="T140" s="200"/>
      <c r="U140" s="200"/>
      <c r="V140" s="200"/>
      <c r="W140" s="200"/>
      <c r="X140" s="170"/>
      <c r="Y140" s="170"/>
      <c r="Z140" s="170"/>
      <c r="AA140" s="170"/>
      <c r="AB140" s="170"/>
      <c r="AC140" s="170"/>
      <c r="AD140" s="170"/>
      <c r="AE140" s="170"/>
      <c r="AF140" s="165"/>
      <c r="AG140" s="165"/>
      <c r="AH140" s="165"/>
      <c r="AI140" s="165"/>
      <c r="AJ140" s="165"/>
      <c r="AK140" s="165"/>
      <c r="AL140" s="165"/>
      <c r="AM140" s="165"/>
      <c r="AN140" s="165"/>
      <c r="AO140" s="165"/>
      <c r="AP140" s="165"/>
      <c r="AQ140" s="165"/>
      <c r="AR140" s="165"/>
      <c r="AS140" s="165"/>
      <c r="AT140" s="165"/>
      <c r="AU140" s="165"/>
      <c r="AV140" s="165"/>
      <c r="AW140" s="165"/>
      <c r="AX140" s="165"/>
      <c r="AY140" s="165"/>
      <c r="AZ140" s="165"/>
      <c r="BA140" s="165"/>
      <c r="BB140" s="165"/>
      <c r="BC140" s="165"/>
    </row>
    <row r="141" spans="20:55" ht="40" customHeight="1" x14ac:dyDescent="0.35">
      <c r="T141" s="200"/>
      <c r="U141" s="200"/>
      <c r="V141" s="200"/>
      <c r="W141" s="200"/>
      <c r="X141" s="170"/>
      <c r="Y141" s="170"/>
      <c r="Z141" s="170"/>
      <c r="AA141" s="170"/>
      <c r="AB141" s="170"/>
      <c r="AC141" s="170"/>
      <c r="AD141" s="170"/>
      <c r="AE141" s="170"/>
      <c r="AF141" s="165"/>
      <c r="AG141" s="165"/>
      <c r="AH141" s="165"/>
      <c r="AI141" s="165"/>
      <c r="AJ141" s="165"/>
      <c r="AK141" s="165"/>
      <c r="AL141" s="165"/>
      <c r="AM141" s="165"/>
      <c r="AN141" s="165"/>
      <c r="AO141" s="165"/>
      <c r="AP141" s="165"/>
      <c r="AQ141" s="165"/>
      <c r="AR141" s="165"/>
      <c r="AS141" s="165"/>
      <c r="AT141" s="165"/>
      <c r="AU141" s="165"/>
      <c r="AV141" s="165"/>
      <c r="AW141" s="165"/>
      <c r="AX141" s="165"/>
      <c r="AY141" s="165"/>
      <c r="AZ141" s="165"/>
      <c r="BA141" s="165"/>
      <c r="BB141" s="165"/>
      <c r="BC141" s="165"/>
    </row>
    <row r="142" spans="20:55" ht="40" customHeight="1" x14ac:dyDescent="0.35">
      <c r="T142" s="200"/>
      <c r="U142" s="200"/>
      <c r="V142" s="200"/>
      <c r="W142" s="200"/>
      <c r="X142" s="170"/>
      <c r="Y142" s="170"/>
      <c r="Z142" s="170"/>
      <c r="AA142" s="170"/>
      <c r="AB142" s="170"/>
      <c r="AC142" s="170"/>
      <c r="AD142" s="170"/>
      <c r="AE142" s="170"/>
      <c r="AF142" s="165"/>
      <c r="AG142" s="165"/>
      <c r="AH142" s="165"/>
      <c r="AI142" s="165"/>
      <c r="AJ142" s="165"/>
      <c r="AK142" s="165"/>
      <c r="AL142" s="165"/>
      <c r="AM142" s="165"/>
      <c r="AN142" s="165"/>
      <c r="AO142" s="165"/>
      <c r="AP142" s="165"/>
      <c r="AQ142" s="165"/>
      <c r="AR142" s="165"/>
      <c r="AS142" s="165"/>
      <c r="AT142" s="165"/>
      <c r="AU142" s="165"/>
      <c r="AV142" s="165"/>
      <c r="AW142" s="165"/>
      <c r="AX142" s="165"/>
      <c r="AY142" s="165"/>
      <c r="AZ142" s="165"/>
      <c r="BA142" s="165"/>
      <c r="BB142" s="165"/>
      <c r="BC142" s="165"/>
    </row>
    <row r="143" spans="20:55" ht="40" customHeight="1" x14ac:dyDescent="0.35">
      <c r="T143" s="200"/>
      <c r="U143" s="200"/>
      <c r="V143" s="200"/>
      <c r="W143" s="200"/>
      <c r="X143" s="170"/>
      <c r="Y143" s="170"/>
      <c r="Z143" s="170"/>
      <c r="AA143" s="170"/>
      <c r="AB143" s="170"/>
      <c r="AC143" s="170"/>
      <c r="AD143" s="170"/>
      <c r="AE143" s="170"/>
      <c r="AF143" s="165"/>
      <c r="AG143" s="165"/>
      <c r="AH143" s="165"/>
      <c r="AI143" s="165"/>
      <c r="AJ143" s="165"/>
      <c r="AK143" s="165"/>
      <c r="AL143" s="165"/>
      <c r="AM143" s="165"/>
      <c r="AN143" s="165"/>
      <c r="AO143" s="165"/>
      <c r="AP143" s="165"/>
      <c r="AQ143" s="165"/>
      <c r="AR143" s="165"/>
      <c r="AS143" s="165"/>
      <c r="AT143" s="165"/>
      <c r="AU143" s="165"/>
      <c r="AV143" s="165"/>
      <c r="AW143" s="165"/>
      <c r="AX143" s="165"/>
      <c r="AY143" s="165"/>
      <c r="AZ143" s="165"/>
      <c r="BA143" s="165"/>
      <c r="BB143" s="165"/>
      <c r="BC143" s="165"/>
    </row>
    <row r="144" spans="20:55" ht="40" customHeight="1" x14ac:dyDescent="0.35">
      <c r="T144" s="200"/>
      <c r="U144" s="200"/>
      <c r="V144" s="200"/>
      <c r="W144" s="200"/>
      <c r="X144" s="170"/>
      <c r="Y144" s="170"/>
      <c r="Z144" s="170"/>
      <c r="AA144" s="170"/>
      <c r="AB144" s="170"/>
      <c r="AC144" s="170"/>
      <c r="AD144" s="170"/>
      <c r="AE144" s="170"/>
      <c r="AF144" s="165"/>
      <c r="AG144" s="165"/>
      <c r="AH144" s="165"/>
      <c r="AI144" s="165"/>
      <c r="AJ144" s="165"/>
      <c r="AK144" s="165"/>
      <c r="AL144" s="165"/>
      <c r="AM144" s="165"/>
      <c r="AN144" s="165"/>
      <c r="AO144" s="165"/>
      <c r="AP144" s="165"/>
      <c r="AQ144" s="165"/>
      <c r="AR144" s="165"/>
      <c r="AS144" s="165"/>
      <c r="AT144" s="165"/>
      <c r="AU144" s="165"/>
      <c r="AV144" s="165"/>
      <c r="AW144" s="165"/>
      <c r="AX144" s="165"/>
      <c r="AY144" s="165"/>
      <c r="AZ144" s="165"/>
      <c r="BA144" s="165"/>
      <c r="BB144" s="165"/>
      <c r="BC144" s="165"/>
    </row>
    <row r="145" spans="20:55" ht="40" customHeight="1" x14ac:dyDescent="0.35">
      <c r="T145" s="200"/>
      <c r="U145" s="200"/>
      <c r="V145" s="200"/>
      <c r="W145" s="200"/>
      <c r="X145" s="170"/>
      <c r="Y145" s="170"/>
      <c r="Z145" s="170"/>
      <c r="AA145" s="170"/>
      <c r="AB145" s="170"/>
      <c r="AC145" s="170"/>
      <c r="AD145" s="170"/>
      <c r="AE145" s="170"/>
      <c r="AF145" s="165"/>
      <c r="AG145" s="165"/>
      <c r="AH145" s="165"/>
      <c r="AI145" s="165"/>
      <c r="AJ145" s="165"/>
      <c r="AK145" s="165"/>
      <c r="AL145" s="165"/>
      <c r="AM145" s="165"/>
      <c r="AN145" s="165"/>
      <c r="AO145" s="165"/>
      <c r="AP145" s="165"/>
      <c r="AQ145" s="165"/>
      <c r="AR145" s="165"/>
      <c r="AS145" s="165"/>
      <c r="AT145" s="165"/>
      <c r="AU145" s="165"/>
      <c r="AV145" s="165"/>
      <c r="AW145" s="165"/>
      <c r="AX145" s="165"/>
      <c r="AY145" s="165"/>
      <c r="AZ145" s="165"/>
      <c r="BA145" s="165"/>
      <c r="BB145" s="165"/>
      <c r="BC145" s="165"/>
    </row>
    <row r="146" spans="20:55" ht="40" customHeight="1" x14ac:dyDescent="0.35">
      <c r="T146" s="200"/>
      <c r="U146" s="200"/>
      <c r="V146" s="200"/>
      <c r="W146" s="200"/>
      <c r="X146" s="170"/>
      <c r="Y146" s="170"/>
      <c r="Z146" s="170"/>
      <c r="AA146" s="170"/>
      <c r="AB146" s="170"/>
      <c r="AC146" s="170"/>
      <c r="AD146" s="170"/>
      <c r="AE146" s="170"/>
      <c r="AF146" s="165"/>
      <c r="AG146" s="165"/>
      <c r="AH146" s="165"/>
      <c r="AI146" s="165"/>
      <c r="AJ146" s="165"/>
      <c r="AK146" s="165"/>
      <c r="AL146" s="165"/>
      <c r="AM146" s="165"/>
      <c r="AN146" s="165"/>
      <c r="AO146" s="165"/>
      <c r="AP146" s="165"/>
      <c r="AQ146" s="165"/>
      <c r="AR146" s="165"/>
      <c r="AS146" s="165"/>
      <c r="AT146" s="165"/>
      <c r="AU146" s="165"/>
      <c r="AV146" s="165"/>
      <c r="AW146" s="165"/>
      <c r="AX146" s="165"/>
      <c r="AY146" s="165"/>
      <c r="AZ146" s="165"/>
      <c r="BA146" s="165"/>
      <c r="BB146" s="165"/>
      <c r="BC146" s="165"/>
    </row>
    <row r="147" spans="20:55" ht="40" customHeight="1" x14ac:dyDescent="0.35">
      <c r="T147" s="200"/>
      <c r="U147" s="200"/>
      <c r="V147" s="200"/>
      <c r="W147" s="200"/>
      <c r="X147" s="170"/>
      <c r="Y147" s="170"/>
      <c r="Z147" s="170"/>
      <c r="AA147" s="170"/>
      <c r="AB147" s="170"/>
      <c r="AC147" s="170"/>
      <c r="AD147" s="170"/>
      <c r="AE147" s="170"/>
      <c r="AF147" s="165"/>
      <c r="AG147" s="165"/>
      <c r="AH147" s="165"/>
      <c r="AI147" s="165"/>
      <c r="AJ147" s="165"/>
      <c r="AK147" s="165"/>
      <c r="AL147" s="165"/>
      <c r="AM147" s="165"/>
      <c r="AN147" s="165"/>
      <c r="AO147" s="165"/>
      <c r="AP147" s="165"/>
      <c r="AQ147" s="165"/>
      <c r="AR147" s="165"/>
      <c r="AS147" s="165"/>
      <c r="AT147" s="165"/>
      <c r="AU147" s="165"/>
      <c r="AV147" s="165"/>
      <c r="AW147" s="165"/>
      <c r="AX147" s="165"/>
      <c r="AY147" s="165"/>
      <c r="AZ147" s="165"/>
      <c r="BA147" s="165"/>
      <c r="BB147" s="165"/>
      <c r="BC147" s="165"/>
    </row>
    <row r="148" spans="20:55" ht="40" customHeight="1" x14ac:dyDescent="0.35">
      <c r="T148" s="200"/>
      <c r="U148" s="200"/>
      <c r="V148" s="200"/>
      <c r="W148" s="200"/>
      <c r="X148" s="170"/>
      <c r="Y148" s="170"/>
      <c r="Z148" s="170"/>
      <c r="AA148" s="170"/>
      <c r="AB148" s="170"/>
      <c r="AC148" s="170"/>
      <c r="AD148" s="170"/>
      <c r="AE148" s="170"/>
      <c r="AF148" s="165"/>
      <c r="AG148" s="165"/>
      <c r="AH148" s="165"/>
      <c r="AI148" s="165"/>
      <c r="AJ148" s="165"/>
      <c r="AK148" s="165"/>
      <c r="AL148" s="165"/>
      <c r="AM148" s="165"/>
      <c r="AN148" s="165"/>
      <c r="AO148" s="165"/>
      <c r="AP148" s="165"/>
      <c r="AQ148" s="165"/>
      <c r="AR148" s="165"/>
      <c r="AS148" s="165"/>
      <c r="AT148" s="165"/>
      <c r="AU148" s="165"/>
      <c r="AV148" s="165"/>
      <c r="AW148" s="165"/>
      <c r="AX148" s="165"/>
      <c r="AY148" s="165"/>
      <c r="AZ148" s="165"/>
      <c r="BA148" s="165"/>
      <c r="BB148" s="165"/>
      <c r="BC148" s="165"/>
    </row>
    <row r="149" spans="20:55" ht="40" customHeight="1" x14ac:dyDescent="0.35">
      <c r="T149" s="200"/>
      <c r="U149" s="200"/>
      <c r="V149" s="200"/>
      <c r="W149" s="200"/>
      <c r="X149" s="170"/>
      <c r="Y149" s="170"/>
      <c r="Z149" s="170"/>
      <c r="AA149" s="170"/>
      <c r="AB149" s="170"/>
      <c r="AC149" s="170"/>
      <c r="AD149" s="170"/>
      <c r="AE149" s="170"/>
      <c r="AF149" s="165"/>
      <c r="AG149" s="165"/>
      <c r="AH149" s="165"/>
      <c r="AI149" s="165"/>
      <c r="AJ149" s="165"/>
      <c r="AK149" s="165"/>
      <c r="AL149" s="165"/>
      <c r="AM149" s="165"/>
      <c r="AN149" s="165"/>
      <c r="AO149" s="165"/>
      <c r="AP149" s="165"/>
      <c r="AQ149" s="165"/>
      <c r="AR149" s="165"/>
      <c r="AS149" s="165"/>
      <c r="AT149" s="165"/>
      <c r="AU149" s="165"/>
      <c r="AV149" s="165"/>
      <c r="AW149" s="165"/>
      <c r="AX149" s="165"/>
      <c r="AY149" s="165"/>
      <c r="AZ149" s="165"/>
      <c r="BA149" s="165"/>
      <c r="BB149" s="165"/>
      <c r="BC149" s="165"/>
    </row>
    <row r="150" spans="20:55" ht="40" customHeight="1" x14ac:dyDescent="0.35">
      <c r="T150" s="200"/>
      <c r="U150" s="200"/>
      <c r="V150" s="200"/>
      <c r="W150" s="200"/>
    </row>
    <row r="151" spans="20:55" ht="40" customHeight="1" x14ac:dyDescent="0.35">
      <c r="T151" s="200"/>
      <c r="U151" s="200"/>
      <c r="V151" s="200"/>
      <c r="W151" s="200"/>
    </row>
    <row r="152" spans="20:55" ht="40" customHeight="1" x14ac:dyDescent="0.35">
      <c r="T152" s="200"/>
      <c r="U152" s="200"/>
      <c r="V152" s="200"/>
      <c r="W152" s="200"/>
    </row>
    <row r="153" spans="20:55" ht="40" customHeight="1" x14ac:dyDescent="0.35">
      <c r="T153" s="200"/>
      <c r="U153" s="200"/>
      <c r="V153" s="200"/>
      <c r="W153" s="200"/>
    </row>
    <row r="154" spans="20:55" ht="40" customHeight="1" x14ac:dyDescent="0.35">
      <c r="T154" s="200"/>
      <c r="U154" s="200"/>
      <c r="V154" s="200"/>
      <c r="W154" s="200"/>
    </row>
    <row r="155" spans="20:55" ht="40" customHeight="1" x14ac:dyDescent="0.35">
      <c r="T155" s="200"/>
      <c r="U155" s="200"/>
      <c r="V155" s="200"/>
      <c r="W155" s="200"/>
    </row>
    <row r="156" spans="20:55" ht="40" customHeight="1" x14ac:dyDescent="0.35">
      <c r="T156" s="200"/>
      <c r="U156" s="200"/>
      <c r="V156" s="200"/>
      <c r="W156" s="200"/>
    </row>
    <row r="157" spans="20:55" ht="40" customHeight="1" x14ac:dyDescent="0.35">
      <c r="T157" s="200"/>
      <c r="U157" s="200"/>
      <c r="V157" s="200"/>
      <c r="W157" s="200"/>
    </row>
    <row r="158" spans="20:55" ht="40" customHeight="1" x14ac:dyDescent="0.35">
      <c r="T158" s="200"/>
      <c r="U158" s="200"/>
      <c r="V158" s="200"/>
      <c r="W158" s="200"/>
    </row>
    <row r="159" spans="20:55" ht="40" customHeight="1" x14ac:dyDescent="0.35">
      <c r="T159" s="200"/>
      <c r="U159" s="200"/>
      <c r="V159" s="200"/>
      <c r="W159" s="200"/>
    </row>
    <row r="160" spans="20:55" ht="40" customHeight="1" x14ac:dyDescent="0.35">
      <c r="T160" s="200"/>
      <c r="U160" s="200"/>
      <c r="V160" s="200"/>
      <c r="W160" s="200"/>
    </row>
    <row r="161" spans="20:23" ht="40" customHeight="1" x14ac:dyDescent="0.35">
      <c r="T161" s="200"/>
      <c r="U161" s="200"/>
      <c r="V161" s="200"/>
      <c r="W161" s="200"/>
    </row>
    <row r="162" spans="20:23" ht="40" customHeight="1" x14ac:dyDescent="0.35">
      <c r="T162" s="200"/>
      <c r="U162" s="200"/>
      <c r="V162" s="200"/>
      <c r="W162" s="200"/>
    </row>
    <row r="163" spans="20:23" ht="40" customHeight="1" x14ac:dyDescent="0.35">
      <c r="T163" s="200"/>
      <c r="U163" s="200"/>
      <c r="V163" s="200"/>
      <c r="W163" s="200"/>
    </row>
    <row r="164" spans="20:23" ht="40" customHeight="1" x14ac:dyDescent="0.35">
      <c r="T164" s="200"/>
      <c r="U164" s="200"/>
      <c r="V164" s="200"/>
      <c r="W164" s="200"/>
    </row>
    <row r="165" spans="20:23" ht="40" customHeight="1" x14ac:dyDescent="0.35">
      <c r="T165" s="200"/>
      <c r="U165" s="200"/>
      <c r="V165" s="200"/>
      <c r="W165" s="200"/>
    </row>
    <row r="166" spans="20:23" ht="40" customHeight="1" x14ac:dyDescent="0.35">
      <c r="T166" s="200"/>
      <c r="U166" s="200"/>
      <c r="V166" s="200"/>
      <c r="W166" s="200"/>
    </row>
    <row r="167" spans="20:23" ht="40" customHeight="1" x14ac:dyDescent="0.35">
      <c r="T167" s="200"/>
      <c r="U167" s="200"/>
      <c r="V167" s="200"/>
      <c r="W167" s="200"/>
    </row>
    <row r="168" spans="20:23" ht="40" customHeight="1" x14ac:dyDescent="0.35">
      <c r="T168" s="200"/>
      <c r="U168" s="200"/>
      <c r="V168" s="200"/>
      <c r="W168" s="200"/>
    </row>
    <row r="169" spans="20:23" ht="40" customHeight="1" x14ac:dyDescent="0.35">
      <c r="T169" s="200"/>
      <c r="U169" s="200"/>
      <c r="V169" s="200"/>
      <c r="W169" s="200"/>
    </row>
    <row r="170" spans="20:23" ht="40" customHeight="1" x14ac:dyDescent="0.35">
      <c r="T170" s="200"/>
      <c r="U170" s="200"/>
      <c r="V170" s="200"/>
      <c r="W170" s="200"/>
    </row>
    <row r="171" spans="20:23" ht="40" customHeight="1" x14ac:dyDescent="0.35">
      <c r="T171" s="200"/>
      <c r="U171" s="200"/>
      <c r="V171" s="200"/>
      <c r="W171" s="200"/>
    </row>
    <row r="172" spans="20:23" ht="40" customHeight="1" x14ac:dyDescent="0.35">
      <c r="T172" s="200"/>
      <c r="U172" s="200"/>
      <c r="V172" s="200"/>
      <c r="W172" s="200"/>
    </row>
    <row r="173" spans="20:23" ht="40" customHeight="1" x14ac:dyDescent="0.35">
      <c r="T173" s="200"/>
      <c r="U173" s="200"/>
      <c r="V173" s="200"/>
      <c r="W173" s="200"/>
    </row>
    <row r="174" spans="20:23" ht="40" customHeight="1" x14ac:dyDescent="0.35">
      <c r="T174" s="200"/>
      <c r="U174" s="200"/>
      <c r="V174" s="200"/>
      <c r="W174" s="200"/>
    </row>
    <row r="175" spans="20:23" ht="40" customHeight="1" x14ac:dyDescent="0.35">
      <c r="T175" s="200"/>
      <c r="U175" s="200"/>
      <c r="V175" s="200"/>
      <c r="W175" s="200"/>
    </row>
    <row r="176" spans="20:23" ht="40" customHeight="1" x14ac:dyDescent="0.35">
      <c r="T176" s="200"/>
      <c r="U176" s="200"/>
      <c r="V176" s="200"/>
      <c r="W176" s="200"/>
    </row>
    <row r="177" spans="20:23" ht="40" customHeight="1" x14ac:dyDescent="0.35">
      <c r="T177" s="200"/>
      <c r="U177" s="200"/>
      <c r="V177" s="200"/>
      <c r="W177" s="200"/>
    </row>
    <row r="178" spans="20:23" ht="40" customHeight="1" x14ac:dyDescent="0.35">
      <c r="T178" s="200"/>
      <c r="U178" s="200"/>
      <c r="V178" s="200"/>
      <c r="W178" s="200"/>
    </row>
    <row r="179" spans="20:23" ht="40" customHeight="1" x14ac:dyDescent="0.35">
      <c r="T179" s="200"/>
      <c r="U179" s="200"/>
      <c r="V179" s="200"/>
      <c r="W179" s="200"/>
    </row>
    <row r="180" spans="20:23" ht="40" customHeight="1" x14ac:dyDescent="0.35">
      <c r="T180" s="200"/>
      <c r="U180" s="200"/>
      <c r="V180" s="200"/>
      <c r="W180" s="200"/>
    </row>
    <row r="181" spans="20:23" ht="40" customHeight="1" x14ac:dyDescent="0.35">
      <c r="T181" s="200"/>
      <c r="U181" s="200"/>
      <c r="V181" s="200"/>
      <c r="W181" s="200"/>
    </row>
    <row r="182" spans="20:23" ht="40" customHeight="1" x14ac:dyDescent="0.35">
      <c r="T182" s="200"/>
      <c r="U182" s="200"/>
      <c r="V182" s="200"/>
      <c r="W182" s="200"/>
    </row>
    <row r="183" spans="20:23" ht="40" customHeight="1" x14ac:dyDescent="0.35">
      <c r="T183" s="200"/>
      <c r="U183" s="200"/>
      <c r="V183" s="200"/>
      <c r="W183" s="200"/>
    </row>
    <row r="184" spans="20:23" ht="40" customHeight="1" x14ac:dyDescent="0.35">
      <c r="T184" s="200"/>
      <c r="U184" s="200"/>
      <c r="V184" s="200"/>
      <c r="W184" s="200"/>
    </row>
    <row r="185" spans="20:23" ht="40" customHeight="1" x14ac:dyDescent="0.35">
      <c r="T185" s="200"/>
      <c r="U185" s="200"/>
      <c r="V185" s="200"/>
      <c r="W185" s="200"/>
    </row>
    <row r="186" spans="20:23" ht="40" customHeight="1" x14ac:dyDescent="0.35">
      <c r="T186" s="200"/>
      <c r="U186" s="200"/>
      <c r="V186" s="200"/>
      <c r="W186" s="200"/>
    </row>
    <row r="187" spans="20:23" ht="40" customHeight="1" x14ac:dyDescent="0.35">
      <c r="T187" s="200"/>
      <c r="U187" s="200"/>
      <c r="V187" s="200"/>
      <c r="W187" s="200"/>
    </row>
    <row r="188" spans="20:23" ht="40" customHeight="1" x14ac:dyDescent="0.35">
      <c r="T188" s="200"/>
      <c r="U188" s="200"/>
      <c r="V188" s="200"/>
      <c r="W188" s="200"/>
    </row>
    <row r="189" spans="20:23" ht="40" customHeight="1" x14ac:dyDescent="0.35">
      <c r="T189" s="200"/>
      <c r="U189" s="200"/>
      <c r="V189" s="200"/>
      <c r="W189" s="200"/>
    </row>
    <row r="190" spans="20:23" ht="40" customHeight="1" x14ac:dyDescent="0.35">
      <c r="T190" s="200"/>
      <c r="U190" s="200"/>
      <c r="V190" s="200"/>
      <c r="W190" s="200"/>
    </row>
    <row r="191" spans="20:23" ht="40" customHeight="1" x14ac:dyDescent="0.35">
      <c r="T191" s="200"/>
      <c r="U191" s="200"/>
      <c r="V191" s="200"/>
      <c r="W191" s="200"/>
    </row>
    <row r="192" spans="20:23" ht="40" customHeight="1" x14ac:dyDescent="0.35">
      <c r="T192" s="200"/>
      <c r="U192" s="200"/>
      <c r="V192" s="200"/>
      <c r="W192" s="200"/>
    </row>
    <row r="193" spans="20:23" ht="40" customHeight="1" x14ac:dyDescent="0.35">
      <c r="T193" s="200"/>
      <c r="U193" s="200"/>
      <c r="V193" s="200"/>
      <c r="W193" s="200"/>
    </row>
    <row r="194" spans="20:23" ht="40" customHeight="1" x14ac:dyDescent="0.35">
      <c r="T194" s="200"/>
      <c r="U194" s="200"/>
      <c r="V194" s="200"/>
      <c r="W194" s="200"/>
    </row>
    <row r="195" spans="20:23" ht="40" customHeight="1" x14ac:dyDescent="0.35">
      <c r="T195" s="200"/>
      <c r="U195" s="200"/>
      <c r="V195" s="200"/>
      <c r="W195" s="200"/>
    </row>
    <row r="196" spans="20:23" ht="40" customHeight="1" x14ac:dyDescent="0.35">
      <c r="T196" s="200"/>
      <c r="U196" s="200"/>
      <c r="V196" s="200"/>
      <c r="W196" s="200"/>
    </row>
    <row r="197" spans="20:23" ht="40" customHeight="1" x14ac:dyDescent="0.35">
      <c r="T197" s="200"/>
      <c r="U197" s="200"/>
      <c r="V197" s="200"/>
      <c r="W197" s="200"/>
    </row>
    <row r="198" spans="20:23" ht="40" customHeight="1" x14ac:dyDescent="0.35">
      <c r="T198" s="200"/>
      <c r="U198" s="200"/>
      <c r="V198" s="200"/>
      <c r="W198" s="200"/>
    </row>
    <row r="199" spans="20:23" ht="40" customHeight="1" x14ac:dyDescent="0.35">
      <c r="T199" s="200"/>
      <c r="U199" s="200"/>
      <c r="V199" s="200"/>
      <c r="W199" s="200"/>
    </row>
    <row r="200" spans="20:23" ht="40" customHeight="1" x14ac:dyDescent="0.35">
      <c r="T200" s="200"/>
      <c r="U200" s="200"/>
      <c r="V200" s="200"/>
      <c r="W200" s="200"/>
    </row>
    <row r="201" spans="20:23" ht="40" customHeight="1" x14ac:dyDescent="0.35">
      <c r="T201" s="200"/>
      <c r="U201" s="200"/>
      <c r="V201" s="200"/>
      <c r="W201" s="200"/>
    </row>
    <row r="202" spans="20:23" ht="40" customHeight="1" x14ac:dyDescent="0.35">
      <c r="T202" s="200"/>
      <c r="U202" s="200"/>
      <c r="V202" s="200"/>
      <c r="W202" s="200"/>
    </row>
    <row r="203" spans="20:23" ht="40" customHeight="1" x14ac:dyDescent="0.35">
      <c r="T203" s="200"/>
      <c r="U203" s="200"/>
      <c r="V203" s="200"/>
      <c r="W203" s="200"/>
    </row>
    <row r="204" spans="20:23" ht="40" customHeight="1" x14ac:dyDescent="0.35">
      <c r="T204" s="200"/>
      <c r="U204" s="200"/>
      <c r="V204" s="200"/>
      <c r="W204" s="200"/>
    </row>
    <row r="205" spans="20:23" ht="40" customHeight="1" x14ac:dyDescent="0.35">
      <c r="T205" s="200"/>
      <c r="U205" s="200"/>
      <c r="V205" s="200"/>
      <c r="W205" s="200"/>
    </row>
    <row r="206" spans="20:23" ht="40" customHeight="1" x14ac:dyDescent="0.35">
      <c r="T206" s="200"/>
      <c r="U206" s="200"/>
      <c r="V206" s="200"/>
      <c r="W206" s="200"/>
    </row>
    <row r="207" spans="20:23" ht="40" customHeight="1" x14ac:dyDescent="0.35">
      <c r="T207" s="200"/>
      <c r="U207" s="200"/>
      <c r="V207" s="200"/>
      <c r="W207" s="200"/>
    </row>
    <row r="208" spans="20:23" ht="40" customHeight="1" x14ac:dyDescent="0.35">
      <c r="T208" s="200"/>
      <c r="U208" s="200"/>
      <c r="V208" s="200"/>
      <c r="W208" s="200"/>
    </row>
    <row r="209" spans="20:23" ht="40" customHeight="1" x14ac:dyDescent="0.35">
      <c r="T209" s="200"/>
      <c r="U209" s="200"/>
      <c r="V209" s="200"/>
      <c r="W209" s="200"/>
    </row>
    <row r="210" spans="20:23" ht="40" customHeight="1" x14ac:dyDescent="0.35">
      <c r="T210" s="200"/>
      <c r="U210" s="200"/>
      <c r="V210" s="200"/>
      <c r="W210" s="200"/>
    </row>
    <row r="211" spans="20:23" ht="40" customHeight="1" x14ac:dyDescent="0.35">
      <c r="T211" s="200"/>
      <c r="U211" s="200"/>
      <c r="V211" s="200"/>
      <c r="W211" s="200"/>
    </row>
    <row r="212" spans="20:23" ht="40" customHeight="1" x14ac:dyDescent="0.35">
      <c r="T212" s="200"/>
      <c r="U212" s="200"/>
      <c r="V212" s="200"/>
      <c r="W212" s="200"/>
    </row>
    <row r="213" spans="20:23" ht="40" customHeight="1" x14ac:dyDescent="0.35">
      <c r="T213" s="200"/>
      <c r="U213" s="200"/>
      <c r="V213" s="200"/>
      <c r="W213" s="200"/>
    </row>
    <row r="214" spans="20:23" ht="40" customHeight="1" x14ac:dyDescent="0.35">
      <c r="T214" s="200"/>
      <c r="U214" s="200"/>
      <c r="V214" s="200"/>
      <c r="W214" s="200"/>
    </row>
    <row r="215" spans="20:23" ht="40" customHeight="1" x14ac:dyDescent="0.35">
      <c r="T215" s="200"/>
      <c r="U215" s="200"/>
      <c r="V215" s="200"/>
      <c r="W215" s="200"/>
    </row>
    <row r="216" spans="20:23" ht="40" customHeight="1" x14ac:dyDescent="0.35">
      <c r="T216" s="200"/>
      <c r="U216" s="200"/>
      <c r="V216" s="200"/>
      <c r="W216" s="200"/>
    </row>
    <row r="217" spans="20:23" ht="40" customHeight="1" x14ac:dyDescent="0.35">
      <c r="T217" s="200"/>
      <c r="U217" s="200"/>
      <c r="V217" s="200"/>
      <c r="W217" s="200"/>
    </row>
    <row r="218" spans="20:23" ht="40" customHeight="1" x14ac:dyDescent="0.35">
      <c r="T218" s="200"/>
      <c r="U218" s="200"/>
      <c r="V218" s="200"/>
      <c r="W218" s="200"/>
    </row>
    <row r="219" spans="20:23" ht="40" customHeight="1" x14ac:dyDescent="0.35">
      <c r="T219" s="200"/>
      <c r="U219" s="200"/>
      <c r="V219" s="200"/>
      <c r="W219" s="200"/>
    </row>
    <row r="220" spans="20:23" ht="40" customHeight="1" x14ac:dyDescent="0.35">
      <c r="T220" s="200"/>
      <c r="U220" s="200"/>
      <c r="V220" s="200"/>
      <c r="W220" s="200"/>
    </row>
    <row r="221" spans="20:23" ht="40" customHeight="1" x14ac:dyDescent="0.35">
      <c r="T221" s="200"/>
      <c r="U221" s="200"/>
      <c r="V221" s="200"/>
      <c r="W221" s="200"/>
    </row>
    <row r="222" spans="20:23" ht="40" customHeight="1" x14ac:dyDescent="0.35">
      <c r="T222" s="200"/>
      <c r="U222" s="200"/>
      <c r="V222" s="200"/>
      <c r="W222" s="200"/>
    </row>
    <row r="223" spans="20:23" ht="40" customHeight="1" x14ac:dyDescent="0.35">
      <c r="T223" s="200"/>
      <c r="U223" s="200"/>
      <c r="V223" s="200"/>
      <c r="W223" s="200"/>
    </row>
    <row r="224" spans="20:23" ht="40" customHeight="1" x14ac:dyDescent="0.35">
      <c r="T224" s="200"/>
      <c r="U224" s="200"/>
      <c r="V224" s="200"/>
      <c r="W224" s="200"/>
    </row>
    <row r="225" spans="20:23" ht="40" customHeight="1" x14ac:dyDescent="0.35">
      <c r="T225" s="200"/>
      <c r="U225" s="200"/>
      <c r="V225" s="200"/>
      <c r="W225" s="200"/>
    </row>
    <row r="226" spans="20:23" ht="40" customHeight="1" x14ac:dyDescent="0.35">
      <c r="T226" s="200"/>
      <c r="U226" s="200"/>
      <c r="V226" s="200"/>
      <c r="W226" s="200"/>
    </row>
    <row r="227" spans="20:23" ht="40" customHeight="1" x14ac:dyDescent="0.35">
      <c r="T227" s="200"/>
      <c r="U227" s="200"/>
      <c r="V227" s="200"/>
      <c r="W227" s="200"/>
    </row>
    <row r="228" spans="20:23" ht="40" customHeight="1" x14ac:dyDescent="0.35">
      <c r="T228" s="200"/>
      <c r="U228" s="200"/>
      <c r="V228" s="200"/>
      <c r="W228" s="200"/>
    </row>
    <row r="229" spans="20:23" ht="40" customHeight="1" x14ac:dyDescent="0.35">
      <c r="T229" s="200"/>
      <c r="U229" s="200"/>
      <c r="V229" s="200"/>
      <c r="W229" s="200"/>
    </row>
    <row r="230" spans="20:23" ht="40" customHeight="1" x14ac:dyDescent="0.35">
      <c r="T230" s="200"/>
      <c r="U230" s="200"/>
      <c r="V230" s="200"/>
      <c r="W230" s="200"/>
    </row>
    <row r="231" spans="20:23" ht="40" customHeight="1" x14ac:dyDescent="0.35">
      <c r="T231" s="200"/>
      <c r="U231" s="200"/>
      <c r="V231" s="200"/>
      <c r="W231" s="200"/>
    </row>
    <row r="232" spans="20:23" ht="40" customHeight="1" x14ac:dyDescent="0.35">
      <c r="T232" s="200"/>
      <c r="U232" s="200"/>
      <c r="V232" s="200"/>
      <c r="W232" s="200"/>
    </row>
    <row r="233" spans="20:23" ht="40" customHeight="1" x14ac:dyDescent="0.35">
      <c r="T233" s="200"/>
      <c r="U233" s="200"/>
      <c r="V233" s="200"/>
      <c r="W233" s="200"/>
    </row>
    <row r="234" spans="20:23" ht="40" customHeight="1" x14ac:dyDescent="0.35">
      <c r="T234" s="200"/>
      <c r="U234" s="200"/>
      <c r="V234" s="200"/>
      <c r="W234" s="200"/>
    </row>
    <row r="235" spans="20:23" ht="40" customHeight="1" x14ac:dyDescent="0.35">
      <c r="T235" s="200"/>
      <c r="U235" s="200"/>
      <c r="V235" s="200"/>
      <c r="W235" s="200"/>
    </row>
    <row r="236" spans="20:23" ht="40" customHeight="1" x14ac:dyDescent="0.35">
      <c r="T236" s="200"/>
      <c r="U236" s="200"/>
      <c r="V236" s="200"/>
      <c r="W236" s="200"/>
    </row>
    <row r="237" spans="20:23" ht="40" customHeight="1" x14ac:dyDescent="0.35">
      <c r="T237" s="200"/>
      <c r="U237" s="200"/>
      <c r="V237" s="200"/>
      <c r="W237" s="200"/>
    </row>
    <row r="238" spans="20:23" ht="40" customHeight="1" x14ac:dyDescent="0.35">
      <c r="T238" s="200"/>
      <c r="U238" s="200"/>
      <c r="V238" s="200"/>
      <c r="W238" s="200"/>
    </row>
    <row r="239" spans="20:23" ht="40" customHeight="1" x14ac:dyDescent="0.35">
      <c r="T239" s="200"/>
      <c r="U239" s="200"/>
      <c r="V239" s="200"/>
      <c r="W239" s="200"/>
    </row>
    <row r="240" spans="20:23" ht="40" customHeight="1" x14ac:dyDescent="0.35">
      <c r="T240" s="200"/>
      <c r="U240" s="200"/>
      <c r="V240" s="200"/>
      <c r="W240" s="200"/>
    </row>
    <row r="241" spans="20:23" ht="40" customHeight="1" x14ac:dyDescent="0.35">
      <c r="T241" s="200"/>
      <c r="U241" s="200"/>
      <c r="V241" s="200"/>
      <c r="W241" s="200"/>
    </row>
    <row r="242" spans="20:23" ht="40" customHeight="1" x14ac:dyDescent="0.35">
      <c r="T242" s="200"/>
      <c r="U242" s="200"/>
      <c r="V242" s="200"/>
      <c r="W242" s="200"/>
    </row>
    <row r="243" spans="20:23" ht="40" customHeight="1" x14ac:dyDescent="0.35">
      <c r="T243" s="200"/>
      <c r="U243" s="200"/>
      <c r="V243" s="200"/>
      <c r="W243" s="200"/>
    </row>
    <row r="244" spans="20:23" ht="40" customHeight="1" x14ac:dyDescent="0.35">
      <c r="T244" s="200"/>
      <c r="U244" s="200"/>
      <c r="V244" s="200"/>
      <c r="W244" s="200"/>
    </row>
    <row r="245" spans="20:23" ht="40" customHeight="1" x14ac:dyDescent="0.35">
      <c r="T245" s="200"/>
      <c r="U245" s="200"/>
      <c r="V245" s="200"/>
      <c r="W245" s="200"/>
    </row>
    <row r="246" spans="20:23" ht="40" customHeight="1" x14ac:dyDescent="0.35">
      <c r="T246" s="200"/>
      <c r="U246" s="200"/>
      <c r="V246" s="200"/>
      <c r="W246" s="200"/>
    </row>
    <row r="247" spans="20:23" ht="40" customHeight="1" x14ac:dyDescent="0.35">
      <c r="T247" s="200"/>
      <c r="U247" s="200"/>
      <c r="V247" s="200"/>
      <c r="W247" s="200"/>
    </row>
    <row r="248" spans="20:23" ht="40" customHeight="1" x14ac:dyDescent="0.35">
      <c r="T248" s="200"/>
      <c r="U248" s="200"/>
      <c r="V248" s="200"/>
      <c r="W248" s="200"/>
    </row>
    <row r="249" spans="20:23" ht="40" customHeight="1" x14ac:dyDescent="0.35">
      <c r="T249" s="200"/>
      <c r="U249" s="200"/>
      <c r="V249" s="200"/>
      <c r="W249" s="200"/>
    </row>
    <row r="250" spans="20:23" ht="40" customHeight="1" x14ac:dyDescent="0.35">
      <c r="T250" s="200"/>
      <c r="U250" s="200"/>
      <c r="V250" s="200"/>
      <c r="W250" s="200"/>
    </row>
    <row r="251" spans="20:23" ht="40" customHeight="1" x14ac:dyDescent="0.35">
      <c r="T251" s="200"/>
      <c r="U251" s="200"/>
      <c r="V251" s="200"/>
      <c r="W251" s="200"/>
    </row>
    <row r="252" spans="20:23" ht="40" customHeight="1" x14ac:dyDescent="0.35">
      <c r="T252" s="200"/>
      <c r="U252" s="200"/>
      <c r="V252" s="200"/>
      <c r="W252" s="200"/>
    </row>
    <row r="253" spans="20:23" ht="40" customHeight="1" x14ac:dyDescent="0.35">
      <c r="T253" s="200"/>
      <c r="U253" s="200"/>
      <c r="V253" s="200"/>
      <c r="W253" s="200"/>
    </row>
    <row r="254" spans="20:23" ht="40" customHeight="1" x14ac:dyDescent="0.35">
      <c r="T254" s="200"/>
      <c r="U254" s="200"/>
      <c r="V254" s="200"/>
      <c r="W254" s="200"/>
    </row>
    <row r="255" spans="20:23" ht="40" customHeight="1" x14ac:dyDescent="0.35">
      <c r="T255" s="200"/>
      <c r="U255" s="200"/>
      <c r="V255" s="200"/>
      <c r="W255" s="200"/>
    </row>
    <row r="256" spans="20:23" ht="40" customHeight="1" x14ac:dyDescent="0.35">
      <c r="T256" s="200"/>
      <c r="U256" s="200"/>
      <c r="V256" s="200"/>
      <c r="W256" s="200"/>
    </row>
    <row r="257" spans="20:23" ht="40" customHeight="1" x14ac:dyDescent="0.35">
      <c r="T257" s="200"/>
      <c r="U257" s="200"/>
      <c r="V257" s="200"/>
      <c r="W257" s="200"/>
    </row>
    <row r="258" spans="20:23" ht="40" customHeight="1" x14ac:dyDescent="0.35">
      <c r="T258" s="200"/>
      <c r="U258" s="200"/>
      <c r="V258" s="200"/>
      <c r="W258" s="200"/>
    </row>
    <row r="259" spans="20:23" ht="40" customHeight="1" x14ac:dyDescent="0.35">
      <c r="T259" s="200"/>
      <c r="U259" s="200"/>
      <c r="V259" s="200"/>
      <c r="W259" s="200"/>
    </row>
    <row r="260" spans="20:23" ht="40" customHeight="1" x14ac:dyDescent="0.35">
      <c r="T260" s="200"/>
      <c r="U260" s="200"/>
      <c r="V260" s="200"/>
      <c r="W260" s="200"/>
    </row>
    <row r="261" spans="20:23" ht="40" customHeight="1" x14ac:dyDescent="0.35">
      <c r="T261" s="200"/>
      <c r="U261" s="200"/>
      <c r="V261" s="200"/>
      <c r="W261" s="200"/>
    </row>
    <row r="262" spans="20:23" ht="40" customHeight="1" x14ac:dyDescent="0.35">
      <c r="T262" s="200"/>
      <c r="U262" s="200"/>
      <c r="V262" s="200"/>
      <c r="W262" s="200"/>
    </row>
    <row r="263" spans="20:23" ht="40" customHeight="1" x14ac:dyDescent="0.35">
      <c r="T263" s="200"/>
      <c r="U263" s="200"/>
      <c r="V263" s="200"/>
      <c r="W263" s="200"/>
    </row>
    <row r="264" spans="20:23" ht="40" customHeight="1" x14ac:dyDescent="0.35">
      <c r="T264" s="200"/>
      <c r="U264" s="200"/>
      <c r="V264" s="200"/>
      <c r="W264" s="200"/>
    </row>
    <row r="265" spans="20:23" ht="40" customHeight="1" x14ac:dyDescent="0.35">
      <c r="T265" s="200"/>
      <c r="U265" s="200"/>
      <c r="V265" s="200"/>
      <c r="W265" s="200"/>
    </row>
    <row r="266" spans="20:23" ht="40" customHeight="1" x14ac:dyDescent="0.35">
      <c r="T266" s="200"/>
      <c r="U266" s="200"/>
      <c r="V266" s="200"/>
      <c r="W266" s="200"/>
    </row>
    <row r="267" spans="20:23" ht="40" customHeight="1" x14ac:dyDescent="0.35">
      <c r="T267" s="200"/>
      <c r="U267" s="200"/>
      <c r="V267" s="200"/>
      <c r="W267" s="200"/>
    </row>
    <row r="268" spans="20:23" ht="40" customHeight="1" x14ac:dyDescent="0.35">
      <c r="T268" s="200"/>
      <c r="U268" s="200"/>
      <c r="V268" s="200"/>
      <c r="W268" s="200"/>
    </row>
    <row r="269" spans="20:23" ht="40" customHeight="1" x14ac:dyDescent="0.35">
      <c r="T269" s="200"/>
      <c r="U269" s="200"/>
      <c r="V269" s="200"/>
      <c r="W269" s="200"/>
    </row>
    <row r="270" spans="20:23" ht="40" customHeight="1" x14ac:dyDescent="0.35">
      <c r="T270" s="200"/>
      <c r="U270" s="200"/>
      <c r="V270" s="200"/>
      <c r="W270" s="200"/>
    </row>
    <row r="271" spans="20:23" ht="40" customHeight="1" x14ac:dyDescent="0.35">
      <c r="T271" s="200"/>
      <c r="U271" s="200"/>
      <c r="V271" s="200"/>
      <c r="W271" s="200"/>
    </row>
    <row r="272" spans="20:23" ht="40" customHeight="1" x14ac:dyDescent="0.35">
      <c r="T272" s="200"/>
      <c r="U272" s="200"/>
      <c r="V272" s="200"/>
      <c r="W272" s="200"/>
    </row>
    <row r="273" spans="20:23" ht="40" customHeight="1" x14ac:dyDescent="0.35">
      <c r="T273" s="200"/>
      <c r="U273" s="200"/>
      <c r="V273" s="200"/>
      <c r="W273" s="200"/>
    </row>
    <row r="274" spans="20:23" ht="40" customHeight="1" x14ac:dyDescent="0.35">
      <c r="T274" s="200"/>
      <c r="U274" s="200"/>
      <c r="V274" s="200"/>
      <c r="W274" s="200"/>
    </row>
    <row r="275" spans="20:23" ht="40" customHeight="1" x14ac:dyDescent="0.35">
      <c r="T275" s="200"/>
      <c r="U275" s="200"/>
      <c r="V275" s="200"/>
      <c r="W275" s="200"/>
    </row>
    <row r="276" spans="20:23" ht="40" customHeight="1" x14ac:dyDescent="0.35">
      <c r="T276" s="200"/>
      <c r="U276" s="200"/>
      <c r="V276" s="200"/>
      <c r="W276" s="200"/>
    </row>
    <row r="277" spans="20:23" ht="40" customHeight="1" x14ac:dyDescent="0.35">
      <c r="T277" s="200"/>
      <c r="U277" s="200"/>
      <c r="V277" s="200"/>
      <c r="W277" s="200"/>
    </row>
    <row r="278" spans="20:23" ht="40" customHeight="1" x14ac:dyDescent="0.35">
      <c r="T278" s="200"/>
      <c r="U278" s="200"/>
      <c r="V278" s="200"/>
      <c r="W278" s="200"/>
    </row>
    <row r="279" spans="20:23" ht="40" customHeight="1" x14ac:dyDescent="0.35">
      <c r="T279" s="200"/>
      <c r="U279" s="200"/>
      <c r="V279" s="200"/>
      <c r="W279" s="200"/>
    </row>
    <row r="280" spans="20:23" ht="40" customHeight="1" x14ac:dyDescent="0.35">
      <c r="T280" s="200"/>
      <c r="U280" s="200"/>
      <c r="V280" s="200"/>
      <c r="W280" s="200"/>
    </row>
    <row r="281" spans="20:23" ht="40" customHeight="1" x14ac:dyDescent="0.35">
      <c r="T281" s="200"/>
      <c r="U281" s="200"/>
      <c r="V281" s="200"/>
      <c r="W281" s="200"/>
    </row>
    <row r="282" spans="20:23" ht="40" customHeight="1" x14ac:dyDescent="0.35">
      <c r="T282" s="200"/>
      <c r="U282" s="200"/>
      <c r="V282" s="200"/>
      <c r="W282" s="200"/>
    </row>
    <row r="283" spans="20:23" ht="40" customHeight="1" x14ac:dyDescent="0.35">
      <c r="T283" s="200"/>
      <c r="U283" s="200"/>
      <c r="V283" s="200"/>
      <c r="W283" s="200"/>
    </row>
    <row r="284" spans="20:23" ht="40" customHeight="1" x14ac:dyDescent="0.35">
      <c r="T284" s="200"/>
      <c r="U284" s="200"/>
      <c r="V284" s="200"/>
      <c r="W284" s="200"/>
    </row>
    <row r="285" spans="20:23" ht="40" customHeight="1" x14ac:dyDescent="0.35">
      <c r="T285" s="200"/>
      <c r="U285" s="200"/>
      <c r="V285" s="200"/>
      <c r="W285" s="200"/>
    </row>
    <row r="286" spans="20:23" ht="40" customHeight="1" x14ac:dyDescent="0.35">
      <c r="T286" s="200"/>
      <c r="U286" s="200"/>
      <c r="V286" s="200"/>
      <c r="W286" s="200"/>
    </row>
    <row r="287" spans="20:23" ht="40" customHeight="1" x14ac:dyDescent="0.35">
      <c r="T287" s="200"/>
      <c r="U287" s="200"/>
      <c r="V287" s="200"/>
      <c r="W287" s="200"/>
    </row>
    <row r="288" spans="20:23" ht="40" customHeight="1" x14ac:dyDescent="0.35">
      <c r="T288" s="200"/>
      <c r="U288" s="200"/>
      <c r="V288" s="200"/>
      <c r="W288" s="200"/>
    </row>
    <row r="289" spans="20:23" ht="40" customHeight="1" x14ac:dyDescent="0.35">
      <c r="T289" s="200"/>
      <c r="U289" s="200"/>
      <c r="V289" s="200"/>
      <c r="W289" s="200"/>
    </row>
    <row r="290" spans="20:23" ht="40" customHeight="1" x14ac:dyDescent="0.35">
      <c r="T290" s="200"/>
      <c r="U290" s="200"/>
      <c r="V290" s="200"/>
      <c r="W290" s="200"/>
    </row>
    <row r="291" spans="20:23" ht="40" customHeight="1" x14ac:dyDescent="0.35">
      <c r="T291" s="200"/>
      <c r="U291" s="200"/>
      <c r="V291" s="200"/>
      <c r="W291" s="200"/>
    </row>
    <row r="292" spans="20:23" ht="40" customHeight="1" x14ac:dyDescent="0.35">
      <c r="T292" s="200"/>
      <c r="U292" s="200"/>
      <c r="V292" s="200"/>
      <c r="W292" s="200"/>
    </row>
    <row r="293" spans="20:23" ht="40" customHeight="1" x14ac:dyDescent="0.35">
      <c r="T293" s="200"/>
      <c r="U293" s="200"/>
      <c r="V293" s="200"/>
      <c r="W293" s="200"/>
    </row>
    <row r="294" spans="20:23" ht="40" customHeight="1" x14ac:dyDescent="0.35">
      <c r="T294" s="200"/>
      <c r="U294" s="200"/>
      <c r="V294" s="200"/>
      <c r="W294" s="200"/>
    </row>
    <row r="295" spans="20:23" ht="40" customHeight="1" x14ac:dyDescent="0.35">
      <c r="T295" s="200"/>
      <c r="U295" s="200"/>
      <c r="V295" s="200"/>
      <c r="W295" s="200"/>
    </row>
    <row r="296" spans="20:23" ht="40" customHeight="1" x14ac:dyDescent="0.35">
      <c r="T296" s="200"/>
      <c r="U296" s="200"/>
      <c r="V296" s="200"/>
      <c r="W296" s="200"/>
    </row>
    <row r="297" spans="20:23" ht="40" customHeight="1" x14ac:dyDescent="0.35">
      <c r="T297" s="200"/>
      <c r="U297" s="200"/>
      <c r="V297" s="200"/>
      <c r="W297" s="200"/>
    </row>
    <row r="298" spans="20:23" ht="40" customHeight="1" x14ac:dyDescent="0.35">
      <c r="T298" s="200"/>
      <c r="U298" s="200"/>
      <c r="V298" s="200"/>
      <c r="W298" s="200"/>
    </row>
    <row r="299" spans="20:23" ht="40" customHeight="1" x14ac:dyDescent="0.35">
      <c r="T299" s="200"/>
      <c r="U299" s="200"/>
      <c r="V299" s="200"/>
      <c r="W299" s="200"/>
    </row>
    <row r="300" spans="20:23" ht="40" customHeight="1" x14ac:dyDescent="0.35">
      <c r="T300" s="200"/>
      <c r="U300" s="200"/>
      <c r="V300" s="200"/>
      <c r="W300" s="200"/>
    </row>
    <row r="301" spans="20:23" ht="40" customHeight="1" x14ac:dyDescent="0.35">
      <c r="T301" s="200"/>
      <c r="U301" s="200"/>
      <c r="V301" s="200"/>
      <c r="W301" s="200"/>
    </row>
    <row r="302" spans="20:23" ht="40" customHeight="1" x14ac:dyDescent="0.35">
      <c r="T302" s="200"/>
      <c r="U302" s="200"/>
      <c r="V302" s="200"/>
      <c r="W302" s="200"/>
    </row>
    <row r="303" spans="20:23" ht="40" customHeight="1" x14ac:dyDescent="0.35">
      <c r="T303" s="200"/>
      <c r="U303" s="200"/>
      <c r="V303" s="200"/>
      <c r="W303" s="200"/>
    </row>
    <row r="304" spans="20:23" ht="40" customHeight="1" x14ac:dyDescent="0.35">
      <c r="T304" s="200"/>
      <c r="U304" s="200"/>
      <c r="V304" s="200"/>
      <c r="W304" s="200"/>
    </row>
    <row r="305" spans="20:23" ht="40" customHeight="1" x14ac:dyDescent="0.35">
      <c r="T305" s="200"/>
      <c r="U305" s="200"/>
      <c r="V305" s="200"/>
      <c r="W305" s="200"/>
    </row>
    <row r="306" spans="20:23" ht="40" customHeight="1" x14ac:dyDescent="0.35">
      <c r="T306" s="200"/>
      <c r="U306" s="200"/>
      <c r="V306" s="200"/>
      <c r="W306" s="200"/>
    </row>
    <row r="307" spans="20:23" ht="40" customHeight="1" x14ac:dyDescent="0.35">
      <c r="T307" s="200"/>
      <c r="U307" s="200"/>
      <c r="V307" s="200"/>
      <c r="W307" s="200"/>
    </row>
    <row r="308" spans="20:23" ht="40" customHeight="1" x14ac:dyDescent="0.35">
      <c r="T308" s="200"/>
      <c r="U308" s="200"/>
      <c r="V308" s="200"/>
      <c r="W308" s="200"/>
    </row>
    <row r="309" spans="20:23" ht="40" customHeight="1" x14ac:dyDescent="0.35">
      <c r="T309" s="200"/>
      <c r="U309" s="200"/>
      <c r="V309" s="200"/>
      <c r="W309" s="200"/>
    </row>
    <row r="310" spans="20:23" ht="40" customHeight="1" x14ac:dyDescent="0.35">
      <c r="T310" s="200"/>
      <c r="U310" s="200"/>
      <c r="V310" s="200"/>
      <c r="W310" s="200"/>
    </row>
    <row r="311" spans="20:23" ht="40" customHeight="1" x14ac:dyDescent="0.35">
      <c r="T311" s="200"/>
      <c r="U311" s="200"/>
      <c r="V311" s="200"/>
      <c r="W311" s="200"/>
    </row>
    <row r="312" spans="20:23" ht="40" customHeight="1" x14ac:dyDescent="0.35">
      <c r="T312" s="200"/>
      <c r="U312" s="200"/>
      <c r="V312" s="200"/>
      <c r="W312" s="200"/>
    </row>
    <row r="313" spans="20:23" ht="40" customHeight="1" x14ac:dyDescent="0.35">
      <c r="T313" s="200"/>
      <c r="U313" s="200"/>
      <c r="V313" s="200"/>
      <c r="W313" s="200"/>
    </row>
    <row r="314" spans="20:23" ht="40" customHeight="1" x14ac:dyDescent="0.35">
      <c r="T314" s="200"/>
      <c r="U314" s="200"/>
      <c r="V314" s="200"/>
      <c r="W314" s="200"/>
    </row>
    <row r="315" spans="20:23" ht="40" customHeight="1" x14ac:dyDescent="0.35">
      <c r="T315" s="200"/>
      <c r="U315" s="200"/>
      <c r="V315" s="200"/>
      <c r="W315" s="200"/>
    </row>
    <row r="316" spans="20:23" ht="40" customHeight="1" x14ac:dyDescent="0.35">
      <c r="T316" s="200"/>
      <c r="U316" s="200"/>
      <c r="V316" s="200"/>
      <c r="W316" s="200"/>
    </row>
    <row r="317" spans="20:23" ht="40" customHeight="1" x14ac:dyDescent="0.35">
      <c r="T317" s="200"/>
      <c r="U317" s="200"/>
      <c r="V317" s="200"/>
      <c r="W317" s="200"/>
    </row>
    <row r="318" spans="20:23" ht="40" customHeight="1" x14ac:dyDescent="0.35">
      <c r="T318" s="200"/>
      <c r="U318" s="200"/>
      <c r="V318" s="200"/>
      <c r="W318" s="200"/>
    </row>
    <row r="319" spans="20:23" ht="40" customHeight="1" x14ac:dyDescent="0.35">
      <c r="T319" s="200"/>
      <c r="U319" s="200"/>
      <c r="V319" s="200"/>
      <c r="W319" s="200"/>
    </row>
    <row r="320" spans="20:23" ht="40" customHeight="1" x14ac:dyDescent="0.35">
      <c r="T320" s="200"/>
      <c r="U320" s="200"/>
      <c r="V320" s="200"/>
      <c r="W320" s="200"/>
    </row>
    <row r="321" spans="20:23" ht="40" customHeight="1" x14ac:dyDescent="0.35">
      <c r="T321" s="200"/>
      <c r="U321" s="200"/>
      <c r="V321" s="200"/>
      <c r="W321" s="200"/>
    </row>
    <row r="322" spans="20:23" ht="40" customHeight="1" x14ac:dyDescent="0.35">
      <c r="T322" s="200"/>
      <c r="U322" s="200"/>
      <c r="V322" s="200"/>
      <c r="W322" s="200"/>
    </row>
    <row r="323" spans="20:23" ht="40" customHeight="1" x14ac:dyDescent="0.35">
      <c r="T323" s="200"/>
      <c r="U323" s="200"/>
      <c r="V323" s="200"/>
      <c r="W323" s="200"/>
    </row>
    <row r="324" spans="20:23" ht="40" customHeight="1" x14ac:dyDescent="0.35">
      <c r="T324" s="200"/>
      <c r="U324" s="200"/>
      <c r="V324" s="200"/>
      <c r="W324" s="200"/>
    </row>
    <row r="325" spans="20:23" ht="40" customHeight="1" x14ac:dyDescent="0.35">
      <c r="T325" s="200"/>
      <c r="U325" s="200"/>
      <c r="V325" s="200"/>
      <c r="W325" s="200"/>
    </row>
    <row r="326" spans="20:23" ht="40" customHeight="1" x14ac:dyDescent="0.35">
      <c r="T326" s="200"/>
      <c r="U326" s="200"/>
      <c r="V326" s="200"/>
      <c r="W326" s="200"/>
    </row>
    <row r="327" spans="20:23" ht="40" customHeight="1" x14ac:dyDescent="0.35">
      <c r="T327" s="200"/>
      <c r="U327" s="200"/>
      <c r="V327" s="200"/>
      <c r="W327" s="200"/>
    </row>
    <row r="328" spans="20:23" ht="40" customHeight="1" x14ac:dyDescent="0.35">
      <c r="T328" s="200"/>
      <c r="U328" s="200"/>
      <c r="V328" s="200"/>
      <c r="W328" s="200"/>
    </row>
    <row r="329" spans="20:23" ht="40" customHeight="1" x14ac:dyDescent="0.35">
      <c r="T329" s="200"/>
      <c r="U329" s="200"/>
      <c r="V329" s="200"/>
      <c r="W329" s="200"/>
    </row>
    <row r="330" spans="20:23" ht="40" customHeight="1" x14ac:dyDescent="0.35">
      <c r="T330" s="200"/>
      <c r="U330" s="200"/>
      <c r="V330" s="200"/>
      <c r="W330" s="200"/>
    </row>
    <row r="331" spans="20:23" ht="40" customHeight="1" x14ac:dyDescent="0.35">
      <c r="T331" s="200"/>
      <c r="U331" s="200"/>
      <c r="V331" s="200"/>
      <c r="W331" s="200"/>
    </row>
    <row r="332" spans="20:23" ht="40" customHeight="1" x14ac:dyDescent="0.35">
      <c r="T332" s="200"/>
      <c r="U332" s="200"/>
      <c r="V332" s="200"/>
      <c r="W332" s="200"/>
    </row>
    <row r="333" spans="20:23" ht="40" customHeight="1" x14ac:dyDescent="0.35">
      <c r="T333" s="200"/>
      <c r="U333" s="200"/>
      <c r="V333" s="200"/>
      <c r="W333" s="200"/>
    </row>
    <row r="334" spans="20:23" ht="40" customHeight="1" x14ac:dyDescent="0.35">
      <c r="T334" s="200"/>
      <c r="U334" s="200"/>
      <c r="V334" s="200"/>
      <c r="W334" s="200"/>
    </row>
    <row r="335" spans="20:23" ht="40" customHeight="1" x14ac:dyDescent="0.35">
      <c r="T335" s="200"/>
      <c r="U335" s="200"/>
      <c r="V335" s="200"/>
      <c r="W335" s="200"/>
    </row>
    <row r="336" spans="20:23" ht="40" customHeight="1" x14ac:dyDescent="0.35">
      <c r="T336" s="200"/>
      <c r="U336" s="200"/>
      <c r="V336" s="200"/>
      <c r="W336" s="200"/>
    </row>
    <row r="337" spans="20:23" ht="40" customHeight="1" x14ac:dyDescent="0.35">
      <c r="T337" s="200"/>
      <c r="U337" s="200"/>
      <c r="V337" s="200"/>
      <c r="W337" s="200"/>
    </row>
    <row r="338" spans="20:23" ht="40" customHeight="1" x14ac:dyDescent="0.35">
      <c r="T338" s="200"/>
      <c r="U338" s="200"/>
      <c r="V338" s="200"/>
      <c r="W338" s="200"/>
    </row>
    <row r="339" spans="20:23" ht="40" customHeight="1" x14ac:dyDescent="0.35">
      <c r="T339" s="200"/>
      <c r="U339" s="200"/>
      <c r="V339" s="200"/>
      <c r="W339" s="200"/>
    </row>
    <row r="340" spans="20:23" ht="40" customHeight="1" x14ac:dyDescent="0.35">
      <c r="T340" s="200"/>
      <c r="U340" s="200"/>
      <c r="V340" s="200"/>
      <c r="W340" s="200"/>
    </row>
    <row r="341" spans="20:23" ht="40" customHeight="1" x14ac:dyDescent="0.35">
      <c r="T341" s="200"/>
      <c r="U341" s="200"/>
      <c r="V341" s="200"/>
      <c r="W341" s="200"/>
    </row>
    <row r="342" spans="20:23" ht="40" customHeight="1" x14ac:dyDescent="0.35">
      <c r="T342" s="200"/>
      <c r="U342" s="200"/>
      <c r="V342" s="200"/>
      <c r="W342" s="200"/>
    </row>
    <row r="343" spans="20:23" ht="40" customHeight="1" x14ac:dyDescent="0.35">
      <c r="T343" s="200"/>
      <c r="U343" s="200"/>
      <c r="V343" s="200"/>
      <c r="W343" s="200"/>
    </row>
    <row r="344" spans="20:23" ht="40" customHeight="1" x14ac:dyDescent="0.35">
      <c r="T344" s="200"/>
      <c r="U344" s="200"/>
      <c r="V344" s="200"/>
      <c r="W344" s="200"/>
    </row>
    <row r="345" spans="20:23" ht="40" customHeight="1" x14ac:dyDescent="0.35">
      <c r="T345" s="200"/>
      <c r="U345" s="200"/>
      <c r="V345" s="200"/>
      <c r="W345" s="200"/>
    </row>
    <row r="346" spans="20:23" ht="40" customHeight="1" x14ac:dyDescent="0.35">
      <c r="T346" s="200"/>
      <c r="U346" s="200"/>
      <c r="V346" s="200"/>
      <c r="W346" s="200"/>
    </row>
    <row r="347" spans="20:23" ht="40" customHeight="1" x14ac:dyDescent="0.35">
      <c r="T347" s="200"/>
      <c r="U347" s="200"/>
      <c r="V347" s="200"/>
      <c r="W347" s="200"/>
    </row>
    <row r="348" spans="20:23" ht="40" customHeight="1" x14ac:dyDescent="0.35">
      <c r="T348" s="200"/>
      <c r="U348" s="200"/>
      <c r="V348" s="200"/>
      <c r="W348" s="200"/>
    </row>
    <row r="349" spans="20:23" ht="40" customHeight="1" x14ac:dyDescent="0.35">
      <c r="T349" s="200"/>
      <c r="U349" s="200"/>
      <c r="V349" s="200"/>
      <c r="W349" s="200"/>
    </row>
    <row r="350" spans="20:23" ht="40" customHeight="1" x14ac:dyDescent="0.35">
      <c r="T350" s="200"/>
      <c r="U350" s="200"/>
      <c r="V350" s="200"/>
      <c r="W350" s="200"/>
    </row>
    <row r="351" spans="20:23" ht="40" customHeight="1" x14ac:dyDescent="0.35">
      <c r="T351" s="200"/>
      <c r="U351" s="200"/>
      <c r="V351" s="200"/>
      <c r="W351" s="200"/>
    </row>
    <row r="352" spans="20:23" ht="40" customHeight="1" x14ac:dyDescent="0.35">
      <c r="T352" s="200"/>
      <c r="U352" s="200"/>
      <c r="V352" s="200"/>
      <c r="W352" s="200"/>
    </row>
    <row r="353" spans="20:23" ht="40" customHeight="1" x14ac:dyDescent="0.35">
      <c r="T353" s="200"/>
      <c r="U353" s="200"/>
      <c r="V353" s="200"/>
      <c r="W353" s="200"/>
    </row>
    <row r="354" spans="20:23" ht="40" customHeight="1" x14ac:dyDescent="0.35">
      <c r="T354" s="200"/>
      <c r="U354" s="200"/>
      <c r="V354" s="200"/>
      <c r="W354" s="200"/>
    </row>
    <row r="355" spans="20:23" ht="40" customHeight="1" x14ac:dyDescent="0.35">
      <c r="T355" s="200"/>
      <c r="U355" s="200"/>
      <c r="V355" s="200"/>
      <c r="W355" s="200"/>
    </row>
    <row r="356" spans="20:23" ht="40" customHeight="1" x14ac:dyDescent="0.35">
      <c r="T356" s="200"/>
      <c r="U356" s="200"/>
      <c r="V356" s="200"/>
      <c r="W356" s="200"/>
    </row>
    <row r="357" spans="20:23" ht="40" customHeight="1" x14ac:dyDescent="0.35">
      <c r="T357" s="200"/>
      <c r="U357" s="200"/>
      <c r="V357" s="200"/>
      <c r="W357" s="200"/>
    </row>
    <row r="358" spans="20:23" ht="40" customHeight="1" x14ac:dyDescent="0.35">
      <c r="T358" s="200"/>
      <c r="U358" s="200"/>
      <c r="V358" s="200"/>
      <c r="W358" s="200"/>
    </row>
    <row r="359" spans="20:23" ht="40" customHeight="1" x14ac:dyDescent="0.35">
      <c r="T359" s="200"/>
      <c r="U359" s="200"/>
      <c r="V359" s="200"/>
      <c r="W359" s="200"/>
    </row>
    <row r="360" spans="20:23" ht="40" customHeight="1" x14ac:dyDescent="0.35">
      <c r="T360" s="200"/>
      <c r="U360" s="200"/>
      <c r="V360" s="200"/>
      <c r="W360" s="200"/>
    </row>
    <row r="361" spans="20:23" ht="40" customHeight="1" x14ac:dyDescent="0.35">
      <c r="T361" s="200"/>
      <c r="U361" s="200"/>
      <c r="V361" s="200"/>
      <c r="W361" s="200"/>
    </row>
    <row r="362" spans="20:23" ht="40" customHeight="1" x14ac:dyDescent="0.35">
      <c r="T362" s="200"/>
      <c r="U362" s="200"/>
      <c r="V362" s="200"/>
      <c r="W362" s="200"/>
    </row>
    <row r="363" spans="20:23" ht="40" customHeight="1" x14ac:dyDescent="0.35">
      <c r="T363" s="200"/>
      <c r="U363" s="200"/>
      <c r="V363" s="200"/>
      <c r="W363" s="200"/>
    </row>
    <row r="364" spans="20:23" ht="40" customHeight="1" x14ac:dyDescent="0.35">
      <c r="T364" s="200"/>
      <c r="U364" s="200"/>
      <c r="V364" s="200"/>
      <c r="W364" s="200"/>
    </row>
    <row r="365" spans="20:23" ht="40" customHeight="1" x14ac:dyDescent="0.35">
      <c r="T365" s="200"/>
      <c r="U365" s="200"/>
      <c r="V365" s="200"/>
      <c r="W365" s="200"/>
    </row>
    <row r="366" spans="20:23" ht="40" customHeight="1" x14ac:dyDescent="0.35">
      <c r="T366" s="200"/>
      <c r="U366" s="200"/>
      <c r="V366" s="200"/>
      <c r="W366" s="200"/>
    </row>
    <row r="367" spans="20:23" ht="40" customHeight="1" x14ac:dyDescent="0.35">
      <c r="T367" s="200"/>
      <c r="U367" s="200"/>
      <c r="V367" s="200"/>
      <c r="W367" s="200"/>
    </row>
    <row r="368" spans="20:23" ht="40" customHeight="1" x14ac:dyDescent="0.35">
      <c r="T368" s="200"/>
      <c r="U368" s="200"/>
      <c r="V368" s="200"/>
      <c r="W368" s="200"/>
    </row>
    <row r="369" spans="20:23" ht="40" customHeight="1" x14ac:dyDescent="0.35">
      <c r="T369" s="200"/>
      <c r="U369" s="200"/>
      <c r="V369" s="200"/>
      <c r="W369" s="200"/>
    </row>
    <row r="370" spans="20:23" ht="40" customHeight="1" x14ac:dyDescent="0.35">
      <c r="T370" s="200"/>
      <c r="U370" s="200"/>
      <c r="V370" s="200"/>
      <c r="W370" s="200"/>
    </row>
    <row r="371" spans="20:23" ht="40" customHeight="1" x14ac:dyDescent="0.35">
      <c r="T371" s="200"/>
      <c r="U371" s="200"/>
      <c r="V371" s="200"/>
      <c r="W371" s="200"/>
    </row>
    <row r="372" spans="20:23" ht="40" customHeight="1" x14ac:dyDescent="0.35">
      <c r="T372" s="200"/>
      <c r="U372" s="200"/>
      <c r="V372" s="200"/>
      <c r="W372" s="200"/>
    </row>
    <row r="373" spans="20:23" ht="40" customHeight="1" x14ac:dyDescent="0.35">
      <c r="T373" s="200"/>
      <c r="U373" s="200"/>
      <c r="V373" s="200"/>
      <c r="W373" s="200"/>
    </row>
    <row r="374" spans="20:23" ht="40" customHeight="1" x14ac:dyDescent="0.35">
      <c r="T374" s="200"/>
      <c r="U374" s="200"/>
      <c r="V374" s="200"/>
      <c r="W374" s="200"/>
    </row>
    <row r="375" spans="20:23" ht="40" customHeight="1" x14ac:dyDescent="0.35">
      <c r="T375" s="200"/>
      <c r="U375" s="200"/>
      <c r="V375" s="200"/>
      <c r="W375" s="200"/>
    </row>
    <row r="376" spans="20:23" ht="40" customHeight="1" x14ac:dyDescent="0.35">
      <c r="T376" s="200"/>
      <c r="U376" s="200"/>
      <c r="V376" s="200"/>
      <c r="W376" s="200"/>
    </row>
    <row r="377" spans="20:23" ht="40" customHeight="1" x14ac:dyDescent="0.35">
      <c r="T377" s="200"/>
      <c r="U377" s="200"/>
      <c r="V377" s="200"/>
      <c r="W377" s="200"/>
    </row>
    <row r="378" spans="20:23" ht="40" customHeight="1" x14ac:dyDescent="0.35">
      <c r="T378" s="200"/>
      <c r="U378" s="200"/>
      <c r="V378" s="200"/>
      <c r="W378" s="200"/>
    </row>
    <row r="379" spans="20:23" ht="40" customHeight="1" x14ac:dyDescent="0.35">
      <c r="T379" s="200"/>
      <c r="U379" s="200"/>
      <c r="V379" s="200"/>
      <c r="W379" s="200"/>
    </row>
    <row r="380" spans="20:23" ht="40" customHeight="1" x14ac:dyDescent="0.35">
      <c r="T380" s="200"/>
      <c r="U380" s="200"/>
      <c r="V380" s="200"/>
      <c r="W380" s="200"/>
    </row>
    <row r="381" spans="20:23" ht="40" customHeight="1" x14ac:dyDescent="0.35">
      <c r="T381" s="200"/>
      <c r="U381" s="200"/>
      <c r="V381" s="200"/>
      <c r="W381" s="200"/>
    </row>
    <row r="382" spans="20:23" ht="40" customHeight="1" x14ac:dyDescent="0.35">
      <c r="T382" s="200"/>
      <c r="U382" s="200"/>
      <c r="V382" s="200"/>
      <c r="W382" s="200"/>
    </row>
    <row r="383" spans="20:23" ht="40" customHeight="1" x14ac:dyDescent="0.35">
      <c r="T383" s="200"/>
      <c r="U383" s="200"/>
      <c r="V383" s="200"/>
      <c r="W383" s="200"/>
    </row>
    <row r="384" spans="20:23" ht="40" customHeight="1" x14ac:dyDescent="0.35">
      <c r="T384" s="200"/>
      <c r="U384" s="200"/>
      <c r="V384" s="200"/>
      <c r="W384" s="200"/>
    </row>
    <row r="385" spans="20:23" ht="40" customHeight="1" x14ac:dyDescent="0.35">
      <c r="T385" s="200"/>
      <c r="U385" s="200"/>
      <c r="V385" s="200"/>
      <c r="W385" s="200"/>
    </row>
    <row r="386" spans="20:23" ht="40" customHeight="1" x14ac:dyDescent="0.35">
      <c r="T386" s="200"/>
      <c r="U386" s="200"/>
      <c r="V386" s="200"/>
      <c r="W386" s="200"/>
    </row>
    <row r="387" spans="20:23" ht="40" customHeight="1" x14ac:dyDescent="0.35">
      <c r="T387" s="200"/>
      <c r="U387" s="200"/>
      <c r="V387" s="200"/>
      <c r="W387" s="200"/>
    </row>
    <row r="388" spans="20:23" ht="40" customHeight="1" x14ac:dyDescent="0.35">
      <c r="T388" s="200"/>
      <c r="U388" s="200"/>
      <c r="V388" s="200"/>
      <c r="W388" s="200"/>
    </row>
    <row r="389" spans="20:23" ht="40" customHeight="1" x14ac:dyDescent="0.35">
      <c r="T389" s="200"/>
      <c r="U389" s="200"/>
      <c r="V389" s="200"/>
      <c r="W389" s="200"/>
    </row>
    <row r="390" spans="20:23" ht="40" customHeight="1" x14ac:dyDescent="0.35">
      <c r="T390" s="200"/>
      <c r="U390" s="200"/>
      <c r="V390" s="200"/>
      <c r="W390" s="200"/>
    </row>
    <row r="391" spans="20:23" ht="40" customHeight="1" x14ac:dyDescent="0.35">
      <c r="T391" s="200"/>
      <c r="U391" s="200"/>
      <c r="V391" s="200"/>
      <c r="W391" s="200"/>
    </row>
    <row r="392" spans="20:23" ht="40" customHeight="1" x14ac:dyDescent="0.35">
      <c r="T392" s="200"/>
      <c r="U392" s="200"/>
      <c r="V392" s="200"/>
      <c r="W392" s="200"/>
    </row>
    <row r="393" spans="20:23" ht="40" customHeight="1" x14ac:dyDescent="0.35">
      <c r="T393" s="200"/>
      <c r="U393" s="200"/>
      <c r="V393" s="200"/>
      <c r="W393" s="200"/>
    </row>
    <row r="394" spans="20:23" ht="40" customHeight="1" x14ac:dyDescent="0.35">
      <c r="T394" s="200"/>
      <c r="U394" s="200"/>
      <c r="V394" s="200"/>
      <c r="W394" s="200"/>
    </row>
    <row r="395" spans="20:23" ht="40" customHeight="1" x14ac:dyDescent="0.35">
      <c r="T395" s="200"/>
      <c r="U395" s="200"/>
      <c r="V395" s="200"/>
      <c r="W395" s="200"/>
    </row>
    <row r="396" spans="20:23" ht="40" customHeight="1" x14ac:dyDescent="0.35">
      <c r="T396" s="200"/>
      <c r="U396" s="200"/>
      <c r="V396" s="200"/>
      <c r="W396" s="200"/>
    </row>
    <row r="397" spans="20:23" ht="40" customHeight="1" x14ac:dyDescent="0.35">
      <c r="T397" s="200"/>
      <c r="U397" s="200"/>
      <c r="V397" s="200"/>
      <c r="W397" s="200"/>
    </row>
    <row r="398" spans="20:23" ht="40" customHeight="1" x14ac:dyDescent="0.35">
      <c r="T398" s="200"/>
      <c r="U398" s="200"/>
      <c r="V398" s="200"/>
      <c r="W398" s="200"/>
    </row>
    <row r="399" spans="20:23" ht="40" customHeight="1" x14ac:dyDescent="0.35">
      <c r="T399" s="200"/>
      <c r="U399" s="200"/>
      <c r="V399" s="200"/>
      <c r="W399" s="200"/>
    </row>
    <row r="400" spans="20:23" ht="40" customHeight="1" x14ac:dyDescent="0.35">
      <c r="T400" s="200"/>
      <c r="U400" s="200"/>
      <c r="V400" s="200"/>
      <c r="W400" s="200"/>
    </row>
    <row r="401" spans="20:23" ht="40" customHeight="1" x14ac:dyDescent="0.35">
      <c r="T401" s="200"/>
      <c r="U401" s="200"/>
      <c r="V401" s="200"/>
      <c r="W401" s="200"/>
    </row>
    <row r="402" spans="20:23" ht="40" customHeight="1" x14ac:dyDescent="0.35">
      <c r="T402" s="200"/>
      <c r="U402" s="200"/>
      <c r="V402" s="200"/>
      <c r="W402" s="200"/>
    </row>
    <row r="403" spans="20:23" ht="40" customHeight="1" x14ac:dyDescent="0.35">
      <c r="T403" s="200"/>
      <c r="U403" s="200"/>
      <c r="V403" s="200"/>
      <c r="W403" s="200"/>
    </row>
    <row r="404" spans="20:23" ht="40" customHeight="1" x14ac:dyDescent="0.35">
      <c r="T404" s="200"/>
      <c r="U404" s="200"/>
      <c r="V404" s="200"/>
      <c r="W404" s="200"/>
    </row>
    <row r="405" spans="20:23" ht="40" customHeight="1" x14ac:dyDescent="0.35">
      <c r="T405" s="200"/>
      <c r="U405" s="200"/>
      <c r="V405" s="200"/>
      <c r="W405" s="200"/>
    </row>
    <row r="406" spans="20:23" ht="40" customHeight="1" x14ac:dyDescent="0.35">
      <c r="T406" s="200"/>
      <c r="U406" s="200"/>
      <c r="V406" s="200"/>
      <c r="W406" s="200"/>
    </row>
    <row r="407" spans="20:23" ht="40" customHeight="1" x14ac:dyDescent="0.35">
      <c r="T407" s="200"/>
      <c r="U407" s="200"/>
      <c r="V407" s="200"/>
      <c r="W407" s="200"/>
    </row>
    <row r="408" spans="20:23" ht="40" customHeight="1" x14ac:dyDescent="0.35">
      <c r="T408" s="200"/>
      <c r="U408" s="200"/>
      <c r="V408" s="200"/>
      <c r="W408" s="200"/>
    </row>
    <row r="409" spans="20:23" ht="40" customHeight="1" x14ac:dyDescent="0.35">
      <c r="T409" s="200"/>
      <c r="U409" s="200"/>
      <c r="V409" s="200"/>
      <c r="W409" s="200"/>
    </row>
    <row r="410" spans="20:23" ht="40" customHeight="1" x14ac:dyDescent="0.35">
      <c r="T410" s="200"/>
      <c r="U410" s="200"/>
      <c r="V410" s="200"/>
      <c r="W410" s="200"/>
    </row>
    <row r="411" spans="20:23" ht="40" customHeight="1" x14ac:dyDescent="0.35">
      <c r="T411" s="200"/>
      <c r="U411" s="200"/>
      <c r="V411" s="200"/>
      <c r="W411" s="200"/>
    </row>
    <row r="412" spans="20:23" ht="40" customHeight="1" x14ac:dyDescent="0.35">
      <c r="T412" s="200"/>
      <c r="U412" s="200"/>
      <c r="V412" s="200"/>
      <c r="W412" s="200"/>
    </row>
    <row r="413" spans="20:23" ht="40" customHeight="1" x14ac:dyDescent="0.35">
      <c r="T413" s="200"/>
      <c r="U413" s="200"/>
      <c r="V413" s="200"/>
      <c r="W413" s="200"/>
    </row>
    <row r="414" spans="20:23" ht="40" customHeight="1" x14ac:dyDescent="0.35">
      <c r="T414" s="200"/>
      <c r="U414" s="200"/>
      <c r="V414" s="200"/>
      <c r="W414" s="200"/>
    </row>
    <row r="415" spans="20:23" ht="40" customHeight="1" x14ac:dyDescent="0.35">
      <c r="T415" s="200"/>
      <c r="U415" s="200"/>
      <c r="V415" s="200"/>
      <c r="W415" s="200"/>
    </row>
    <row r="416" spans="20:23" ht="40" customHeight="1" x14ac:dyDescent="0.35">
      <c r="T416" s="200"/>
      <c r="U416" s="200"/>
      <c r="V416" s="200"/>
      <c r="W416" s="200"/>
    </row>
    <row r="417" spans="20:23" ht="40" customHeight="1" x14ac:dyDescent="0.35">
      <c r="T417" s="200"/>
      <c r="U417" s="200"/>
      <c r="V417" s="200"/>
      <c r="W417" s="200"/>
    </row>
    <row r="418" spans="20:23" ht="40" customHeight="1" x14ac:dyDescent="0.35">
      <c r="T418" s="200"/>
      <c r="U418" s="200"/>
      <c r="V418" s="200"/>
      <c r="W418" s="200"/>
    </row>
    <row r="419" spans="20:23" ht="40" customHeight="1" x14ac:dyDescent="0.35">
      <c r="T419" s="200"/>
      <c r="U419" s="200"/>
      <c r="V419" s="200"/>
      <c r="W419" s="200"/>
    </row>
    <row r="420" spans="20:23" ht="40" customHeight="1" x14ac:dyDescent="0.35">
      <c r="T420" s="200"/>
      <c r="U420" s="200"/>
      <c r="V420" s="200"/>
      <c r="W420" s="200"/>
    </row>
    <row r="421" spans="20:23" ht="40" customHeight="1" x14ac:dyDescent="0.35">
      <c r="T421" s="200"/>
      <c r="U421" s="200"/>
      <c r="V421" s="200"/>
      <c r="W421" s="200"/>
    </row>
    <row r="422" spans="20:23" ht="40" customHeight="1" x14ac:dyDescent="0.35">
      <c r="T422" s="200"/>
      <c r="U422" s="200"/>
      <c r="V422" s="200"/>
      <c r="W422" s="200"/>
    </row>
    <row r="423" spans="20:23" ht="40" customHeight="1" x14ac:dyDescent="0.35">
      <c r="T423" s="200"/>
      <c r="U423" s="200"/>
      <c r="V423" s="200"/>
      <c r="W423" s="200"/>
    </row>
    <row r="424" spans="20:23" ht="40" customHeight="1" x14ac:dyDescent="0.35">
      <c r="T424" s="200"/>
      <c r="U424" s="200"/>
      <c r="V424" s="200"/>
      <c r="W424" s="200"/>
    </row>
    <row r="425" spans="20:23" ht="40" customHeight="1" x14ac:dyDescent="0.35">
      <c r="T425" s="200"/>
      <c r="U425" s="200"/>
      <c r="V425" s="200"/>
      <c r="W425" s="200"/>
    </row>
    <row r="426" spans="20:23" ht="40" customHeight="1" x14ac:dyDescent="0.35">
      <c r="T426" s="200"/>
      <c r="U426" s="200"/>
      <c r="V426" s="200"/>
      <c r="W426" s="200"/>
    </row>
    <row r="427" spans="20:23" ht="40" customHeight="1" x14ac:dyDescent="0.35">
      <c r="T427" s="200"/>
      <c r="U427" s="200"/>
      <c r="V427" s="200"/>
      <c r="W427" s="200"/>
    </row>
    <row r="428" spans="20:23" ht="40" customHeight="1" x14ac:dyDescent="0.35">
      <c r="T428" s="200"/>
      <c r="U428" s="200"/>
      <c r="V428" s="200"/>
      <c r="W428" s="200"/>
    </row>
    <row r="429" spans="20:23" ht="40" customHeight="1" x14ac:dyDescent="0.35">
      <c r="T429" s="200"/>
      <c r="U429" s="200"/>
      <c r="V429" s="200"/>
      <c r="W429" s="200"/>
    </row>
    <row r="430" spans="20:23" ht="40" customHeight="1" x14ac:dyDescent="0.35">
      <c r="T430" s="200"/>
      <c r="U430" s="200"/>
      <c r="V430" s="200"/>
      <c r="W430" s="200"/>
    </row>
    <row r="431" spans="20:23" ht="40" customHeight="1" x14ac:dyDescent="0.35">
      <c r="T431" s="200"/>
      <c r="U431" s="200"/>
      <c r="V431" s="200"/>
      <c r="W431" s="200"/>
    </row>
    <row r="432" spans="20:23" ht="40" customHeight="1" x14ac:dyDescent="0.35">
      <c r="T432" s="200"/>
      <c r="U432" s="200"/>
      <c r="V432" s="200"/>
      <c r="W432" s="200"/>
    </row>
    <row r="433" spans="20:23" ht="40" customHeight="1" x14ac:dyDescent="0.35">
      <c r="T433" s="200"/>
      <c r="U433" s="200"/>
      <c r="V433" s="200"/>
      <c r="W433" s="200"/>
    </row>
    <row r="434" spans="20:23" ht="40" customHeight="1" x14ac:dyDescent="0.35">
      <c r="T434" s="200"/>
      <c r="U434" s="200"/>
      <c r="V434" s="200"/>
      <c r="W434" s="200"/>
    </row>
    <row r="435" spans="20:23" ht="40" customHeight="1" x14ac:dyDescent="0.35">
      <c r="T435" s="200"/>
      <c r="U435" s="200"/>
      <c r="V435" s="200"/>
      <c r="W435" s="200"/>
    </row>
    <row r="436" spans="20:23" ht="40" customHeight="1" x14ac:dyDescent="0.35">
      <c r="T436" s="200"/>
      <c r="U436" s="200"/>
      <c r="V436" s="200"/>
      <c r="W436" s="200"/>
    </row>
    <row r="437" spans="20:23" ht="40" customHeight="1" x14ac:dyDescent="0.35">
      <c r="T437" s="200"/>
      <c r="U437" s="200"/>
      <c r="V437" s="200"/>
      <c r="W437" s="200"/>
    </row>
    <row r="438" spans="20:23" ht="40" customHeight="1" x14ac:dyDescent="0.35">
      <c r="T438" s="200"/>
      <c r="U438" s="200"/>
      <c r="V438" s="200"/>
      <c r="W438" s="200"/>
    </row>
    <row r="439" spans="20:23" ht="40" customHeight="1" x14ac:dyDescent="0.35">
      <c r="T439" s="200"/>
      <c r="U439" s="200"/>
      <c r="V439" s="200"/>
      <c r="W439" s="200"/>
    </row>
    <row r="440" spans="20:23" ht="40" customHeight="1" x14ac:dyDescent="0.35">
      <c r="T440" s="200"/>
      <c r="U440" s="200"/>
      <c r="V440" s="200"/>
      <c r="W440" s="200"/>
    </row>
    <row r="441" spans="20:23" ht="40" customHeight="1" x14ac:dyDescent="0.35">
      <c r="T441" s="200"/>
      <c r="U441" s="200"/>
      <c r="V441" s="200"/>
      <c r="W441" s="200"/>
    </row>
    <row r="442" spans="20:23" ht="40" customHeight="1" x14ac:dyDescent="0.35">
      <c r="T442" s="200"/>
      <c r="U442" s="200"/>
      <c r="V442" s="200"/>
      <c r="W442" s="200"/>
    </row>
    <row r="443" spans="20:23" ht="40" customHeight="1" x14ac:dyDescent="0.35">
      <c r="T443" s="200"/>
      <c r="U443" s="200"/>
      <c r="V443" s="200"/>
      <c r="W443" s="200"/>
    </row>
    <row r="444" spans="20:23" ht="40" customHeight="1" x14ac:dyDescent="0.35">
      <c r="T444" s="200"/>
      <c r="U444" s="200"/>
      <c r="V444" s="200"/>
      <c r="W444" s="200"/>
    </row>
    <row r="445" spans="20:23" ht="40" customHeight="1" x14ac:dyDescent="0.35">
      <c r="T445" s="200"/>
      <c r="U445" s="200"/>
      <c r="V445" s="200"/>
      <c r="W445" s="200"/>
    </row>
    <row r="446" spans="20:23" ht="40" customHeight="1" x14ac:dyDescent="0.35">
      <c r="T446" s="200"/>
      <c r="U446" s="200"/>
      <c r="V446" s="200"/>
      <c r="W446" s="200"/>
    </row>
    <row r="447" spans="20:23" ht="40" customHeight="1" x14ac:dyDescent="0.35">
      <c r="T447" s="200"/>
      <c r="U447" s="200"/>
      <c r="V447" s="200"/>
      <c r="W447" s="200"/>
    </row>
    <row r="448" spans="20:23" ht="40" customHeight="1" x14ac:dyDescent="0.35">
      <c r="T448" s="200"/>
      <c r="U448" s="200"/>
      <c r="V448" s="200"/>
      <c r="W448" s="200"/>
    </row>
    <row r="449" spans="20:23" ht="40" customHeight="1" x14ac:dyDescent="0.35">
      <c r="T449" s="200"/>
      <c r="U449" s="200"/>
      <c r="V449" s="200"/>
      <c r="W449" s="200"/>
    </row>
    <row r="450" spans="20:23" ht="40" customHeight="1" x14ac:dyDescent="0.35">
      <c r="T450" s="200"/>
      <c r="U450" s="200"/>
      <c r="V450" s="200"/>
      <c r="W450" s="200"/>
    </row>
    <row r="451" spans="20:23" ht="40" customHeight="1" x14ac:dyDescent="0.35">
      <c r="T451" s="200"/>
      <c r="U451" s="200"/>
      <c r="V451" s="200"/>
      <c r="W451" s="200"/>
    </row>
    <row r="452" spans="20:23" ht="40" customHeight="1" x14ac:dyDescent="0.35">
      <c r="T452" s="200"/>
      <c r="U452" s="200"/>
      <c r="V452" s="200"/>
      <c r="W452" s="200"/>
    </row>
    <row r="453" spans="20:23" ht="40" customHeight="1" x14ac:dyDescent="0.35">
      <c r="T453" s="200"/>
      <c r="U453" s="200"/>
      <c r="V453" s="200"/>
      <c r="W453" s="200"/>
    </row>
    <row r="454" spans="20:23" ht="40" customHeight="1" x14ac:dyDescent="0.35">
      <c r="T454" s="200"/>
      <c r="U454" s="200"/>
      <c r="V454" s="200"/>
      <c r="W454" s="200"/>
    </row>
    <row r="455" spans="20:23" ht="40" customHeight="1" x14ac:dyDescent="0.35">
      <c r="T455" s="200"/>
      <c r="U455" s="200"/>
      <c r="V455" s="200"/>
      <c r="W455" s="200"/>
    </row>
    <row r="456" spans="20:23" ht="40" customHeight="1" x14ac:dyDescent="0.35">
      <c r="T456" s="200"/>
      <c r="U456" s="200"/>
      <c r="V456" s="200"/>
      <c r="W456" s="200"/>
    </row>
    <row r="457" spans="20:23" ht="40" customHeight="1" x14ac:dyDescent="0.35">
      <c r="T457" s="200"/>
      <c r="U457" s="200"/>
      <c r="V457" s="200"/>
      <c r="W457" s="200"/>
    </row>
    <row r="458" spans="20:23" ht="40" customHeight="1" x14ac:dyDescent="0.35">
      <c r="T458" s="200"/>
      <c r="U458" s="200"/>
      <c r="V458" s="200"/>
      <c r="W458" s="200"/>
    </row>
    <row r="459" spans="20:23" ht="40" customHeight="1" x14ac:dyDescent="0.35">
      <c r="T459" s="200"/>
      <c r="U459" s="200"/>
      <c r="V459" s="200"/>
      <c r="W459" s="200"/>
    </row>
    <row r="460" spans="20:23" ht="40" customHeight="1" x14ac:dyDescent="0.35">
      <c r="T460" s="200"/>
      <c r="U460" s="200"/>
      <c r="V460" s="200"/>
      <c r="W460" s="200"/>
    </row>
    <row r="461" spans="20:23" ht="40" customHeight="1" x14ac:dyDescent="0.35">
      <c r="T461" s="200"/>
      <c r="U461" s="200"/>
      <c r="V461" s="200"/>
      <c r="W461" s="200"/>
    </row>
    <row r="462" spans="20:23" ht="40" customHeight="1" x14ac:dyDescent="0.35">
      <c r="T462" s="200"/>
      <c r="U462" s="200"/>
      <c r="V462" s="200"/>
      <c r="W462" s="200"/>
    </row>
    <row r="463" spans="20:23" ht="40" customHeight="1" x14ac:dyDescent="0.35">
      <c r="T463" s="200"/>
      <c r="U463" s="200"/>
      <c r="V463" s="200"/>
      <c r="W463" s="200"/>
    </row>
    <row r="464" spans="20:23" ht="40" customHeight="1" x14ac:dyDescent="0.35">
      <c r="T464" s="200"/>
      <c r="U464" s="200"/>
      <c r="V464" s="200"/>
      <c r="W464" s="200"/>
    </row>
    <row r="465" spans="20:23" ht="40" customHeight="1" x14ac:dyDescent="0.35">
      <c r="T465" s="200"/>
      <c r="U465" s="200"/>
      <c r="V465" s="200"/>
      <c r="W465" s="200"/>
    </row>
    <row r="466" spans="20:23" ht="40" customHeight="1" x14ac:dyDescent="0.35">
      <c r="T466" s="200"/>
      <c r="U466" s="200"/>
      <c r="V466" s="200"/>
      <c r="W466" s="200"/>
    </row>
    <row r="467" spans="20:23" ht="40" customHeight="1" x14ac:dyDescent="0.35">
      <c r="T467" s="200"/>
      <c r="U467" s="200"/>
      <c r="V467" s="200"/>
      <c r="W467" s="200"/>
    </row>
    <row r="468" spans="20:23" ht="40" customHeight="1" x14ac:dyDescent="0.35">
      <c r="T468" s="200"/>
      <c r="U468" s="200"/>
      <c r="V468" s="200"/>
      <c r="W468" s="200"/>
    </row>
    <row r="469" spans="20:23" ht="40" customHeight="1" x14ac:dyDescent="0.35">
      <c r="T469" s="200"/>
      <c r="U469" s="200"/>
      <c r="V469" s="200"/>
      <c r="W469" s="200"/>
    </row>
    <row r="470" spans="20:23" ht="40" customHeight="1" x14ac:dyDescent="0.35">
      <c r="T470" s="200"/>
      <c r="U470" s="200"/>
      <c r="V470" s="200"/>
      <c r="W470" s="200"/>
    </row>
    <row r="471" spans="20:23" ht="40" customHeight="1" x14ac:dyDescent="0.35">
      <c r="T471" s="200"/>
      <c r="U471" s="200"/>
      <c r="V471" s="200"/>
      <c r="W471" s="200"/>
    </row>
    <row r="472" spans="20:23" ht="40" customHeight="1" x14ac:dyDescent="0.35">
      <c r="T472" s="200"/>
      <c r="U472" s="200"/>
      <c r="V472" s="200"/>
      <c r="W472" s="200"/>
    </row>
    <row r="473" spans="20:23" ht="40" customHeight="1" x14ac:dyDescent="0.35">
      <c r="T473" s="200"/>
      <c r="U473" s="200"/>
      <c r="V473" s="200"/>
      <c r="W473" s="200"/>
    </row>
    <row r="474" spans="20:23" ht="40" customHeight="1" x14ac:dyDescent="0.35">
      <c r="T474" s="200"/>
      <c r="U474" s="200"/>
      <c r="V474" s="200"/>
      <c r="W474" s="200"/>
    </row>
    <row r="475" spans="20:23" ht="40" customHeight="1" x14ac:dyDescent="0.35">
      <c r="T475" s="200"/>
      <c r="U475" s="200"/>
      <c r="V475" s="200"/>
      <c r="W475" s="200"/>
    </row>
    <row r="476" spans="20:23" ht="40" customHeight="1" x14ac:dyDescent="0.35">
      <c r="T476" s="200"/>
      <c r="U476" s="200"/>
      <c r="V476" s="200"/>
      <c r="W476" s="200"/>
    </row>
    <row r="477" spans="20:23" ht="40" customHeight="1" x14ac:dyDescent="0.35">
      <c r="T477" s="200"/>
      <c r="U477" s="200"/>
      <c r="V477" s="200"/>
      <c r="W477" s="200"/>
    </row>
    <row r="478" spans="20:23" ht="40" customHeight="1" x14ac:dyDescent="0.35">
      <c r="T478" s="200"/>
      <c r="U478" s="200"/>
      <c r="V478" s="200"/>
      <c r="W478" s="200"/>
    </row>
    <row r="479" spans="20:23" ht="40" customHeight="1" x14ac:dyDescent="0.35">
      <c r="T479" s="200"/>
      <c r="U479" s="200"/>
      <c r="V479" s="200"/>
      <c r="W479" s="200"/>
    </row>
    <row r="480" spans="20:23" ht="40" customHeight="1" x14ac:dyDescent="0.35">
      <c r="T480" s="200"/>
      <c r="U480" s="200"/>
      <c r="V480" s="200"/>
      <c r="W480" s="200"/>
    </row>
    <row r="481" spans="20:23" ht="40" customHeight="1" x14ac:dyDescent="0.35">
      <c r="T481" s="200"/>
      <c r="U481" s="200"/>
      <c r="V481" s="200"/>
      <c r="W481" s="200"/>
    </row>
    <row r="482" spans="20:23" ht="40" customHeight="1" x14ac:dyDescent="0.35">
      <c r="T482" s="200"/>
      <c r="U482" s="200"/>
      <c r="V482" s="200"/>
      <c r="W482" s="200"/>
    </row>
    <row r="483" spans="20:23" ht="40" customHeight="1" x14ac:dyDescent="0.35">
      <c r="T483" s="200"/>
      <c r="U483" s="200"/>
      <c r="V483" s="200"/>
      <c r="W483" s="200"/>
    </row>
    <row r="484" spans="20:23" ht="40" customHeight="1" x14ac:dyDescent="0.35">
      <c r="T484" s="200"/>
      <c r="U484" s="200"/>
      <c r="V484" s="200"/>
      <c r="W484" s="200"/>
    </row>
    <row r="485" spans="20:23" ht="40" customHeight="1" x14ac:dyDescent="0.35">
      <c r="T485" s="200"/>
      <c r="U485" s="200"/>
      <c r="V485" s="200"/>
      <c r="W485" s="200"/>
    </row>
    <row r="486" spans="20:23" ht="40" customHeight="1" x14ac:dyDescent="0.35">
      <c r="T486" s="200"/>
      <c r="U486" s="200"/>
      <c r="V486" s="200"/>
      <c r="W486" s="200"/>
    </row>
    <row r="487" spans="20:23" ht="40" customHeight="1" x14ac:dyDescent="0.35">
      <c r="T487" s="200"/>
      <c r="U487" s="200"/>
      <c r="V487" s="200"/>
      <c r="W487" s="200"/>
    </row>
    <row r="488" spans="20:23" ht="40" customHeight="1" x14ac:dyDescent="0.35">
      <c r="T488" s="200"/>
      <c r="U488" s="200"/>
      <c r="V488" s="200"/>
      <c r="W488" s="200"/>
    </row>
    <row r="489" spans="20:23" ht="40" customHeight="1" x14ac:dyDescent="0.35">
      <c r="T489" s="200"/>
      <c r="U489" s="200"/>
      <c r="V489" s="200"/>
      <c r="W489" s="200"/>
    </row>
    <row r="490" spans="20:23" ht="40" customHeight="1" x14ac:dyDescent="0.35">
      <c r="T490" s="200"/>
      <c r="U490" s="200"/>
      <c r="V490" s="200"/>
      <c r="W490" s="200"/>
    </row>
    <row r="491" spans="20:23" ht="40" customHeight="1" x14ac:dyDescent="0.35">
      <c r="T491" s="200"/>
      <c r="U491" s="200"/>
      <c r="V491" s="200"/>
      <c r="W491" s="200"/>
    </row>
    <row r="492" spans="20:23" ht="40" customHeight="1" x14ac:dyDescent="0.35">
      <c r="T492" s="200"/>
      <c r="U492" s="200"/>
      <c r="V492" s="200"/>
      <c r="W492" s="200"/>
    </row>
    <row r="493" spans="20:23" ht="40" customHeight="1" x14ac:dyDescent="0.35">
      <c r="T493" s="200"/>
      <c r="U493" s="200"/>
      <c r="V493" s="200"/>
      <c r="W493" s="200"/>
    </row>
    <row r="494" spans="20:23" ht="40" customHeight="1" x14ac:dyDescent="0.35">
      <c r="T494" s="200"/>
      <c r="U494" s="200"/>
      <c r="V494" s="200"/>
      <c r="W494" s="200"/>
    </row>
    <row r="495" spans="20:23" ht="40" customHeight="1" x14ac:dyDescent="0.35">
      <c r="T495" s="200"/>
      <c r="U495" s="200"/>
      <c r="V495" s="200"/>
      <c r="W495" s="200"/>
    </row>
    <row r="496" spans="20:23" ht="40" customHeight="1" x14ac:dyDescent="0.35">
      <c r="T496" s="200"/>
      <c r="U496" s="200"/>
      <c r="V496" s="200"/>
      <c r="W496" s="200"/>
    </row>
    <row r="497" spans="20:23" ht="40" customHeight="1" x14ac:dyDescent="0.35">
      <c r="T497" s="200"/>
      <c r="U497" s="200"/>
      <c r="V497" s="200"/>
      <c r="W497" s="200"/>
    </row>
    <row r="498" spans="20:23" ht="40" customHeight="1" x14ac:dyDescent="0.35">
      <c r="T498" s="200"/>
      <c r="U498" s="200"/>
      <c r="V498" s="200"/>
      <c r="W498" s="200"/>
    </row>
    <row r="499" spans="20:23" ht="40" customHeight="1" x14ac:dyDescent="0.35">
      <c r="T499" s="200"/>
      <c r="U499" s="200"/>
      <c r="V499" s="200"/>
      <c r="W499" s="200"/>
    </row>
    <row r="500" spans="20:23" ht="40" customHeight="1" x14ac:dyDescent="0.35">
      <c r="T500" s="200"/>
      <c r="U500" s="200"/>
      <c r="V500" s="200"/>
      <c r="W500" s="200"/>
    </row>
    <row r="501" spans="20:23" ht="40" customHeight="1" x14ac:dyDescent="0.35">
      <c r="T501" s="200"/>
      <c r="U501" s="200"/>
      <c r="V501" s="200"/>
      <c r="W501" s="200"/>
    </row>
    <row r="502" spans="20:23" ht="40" customHeight="1" x14ac:dyDescent="0.35">
      <c r="T502" s="200"/>
      <c r="U502" s="200"/>
      <c r="V502" s="200"/>
      <c r="W502" s="200"/>
    </row>
    <row r="503" spans="20:23" ht="40" customHeight="1" x14ac:dyDescent="0.35">
      <c r="T503" s="200"/>
      <c r="U503" s="200"/>
      <c r="V503" s="200"/>
      <c r="W503" s="200"/>
    </row>
    <row r="504" spans="20:23" ht="40" customHeight="1" x14ac:dyDescent="0.35">
      <c r="T504" s="200"/>
      <c r="U504" s="200"/>
      <c r="V504" s="200"/>
      <c r="W504" s="200"/>
    </row>
    <row r="505" spans="20:23" ht="40" customHeight="1" x14ac:dyDescent="0.35">
      <c r="T505" s="200"/>
      <c r="U505" s="200"/>
      <c r="V505" s="200"/>
      <c r="W505" s="200"/>
    </row>
    <row r="506" spans="20:23" ht="40" customHeight="1" x14ac:dyDescent="0.35">
      <c r="T506" s="200"/>
      <c r="U506" s="200"/>
      <c r="V506" s="200"/>
      <c r="W506" s="200"/>
    </row>
    <row r="507" spans="20:23" ht="40" customHeight="1" x14ac:dyDescent="0.35">
      <c r="T507" s="200"/>
      <c r="U507" s="200"/>
      <c r="V507" s="200"/>
      <c r="W507" s="200"/>
    </row>
    <row r="508" spans="20:23" ht="40" customHeight="1" x14ac:dyDescent="0.35">
      <c r="T508" s="200"/>
      <c r="U508" s="200"/>
      <c r="V508" s="200"/>
      <c r="W508" s="200"/>
    </row>
    <row r="509" spans="20:23" ht="40" customHeight="1" x14ac:dyDescent="0.35">
      <c r="T509" s="200"/>
      <c r="U509" s="200"/>
      <c r="V509" s="200"/>
      <c r="W509" s="200"/>
    </row>
    <row r="510" spans="20:23" ht="40" customHeight="1" x14ac:dyDescent="0.35">
      <c r="T510" s="200"/>
      <c r="U510" s="200"/>
      <c r="V510" s="200"/>
      <c r="W510" s="200"/>
    </row>
    <row r="511" spans="20:23" ht="40" customHeight="1" x14ac:dyDescent="0.35">
      <c r="T511" s="200"/>
      <c r="U511" s="200"/>
      <c r="V511" s="200"/>
      <c r="W511" s="200"/>
    </row>
    <row r="512" spans="20:23" ht="40" customHeight="1" x14ac:dyDescent="0.35">
      <c r="T512" s="200"/>
      <c r="U512" s="200"/>
      <c r="V512" s="200"/>
      <c r="W512" s="200"/>
    </row>
    <row r="513" spans="20:23" ht="40" customHeight="1" x14ac:dyDescent="0.35">
      <c r="T513" s="200"/>
      <c r="U513" s="200"/>
      <c r="V513" s="200"/>
      <c r="W513" s="200"/>
    </row>
    <row r="514" spans="20:23" ht="40" customHeight="1" x14ac:dyDescent="0.35">
      <c r="T514" s="200"/>
      <c r="U514" s="200"/>
      <c r="V514" s="200"/>
      <c r="W514" s="200"/>
    </row>
    <row r="515" spans="20:23" ht="40" customHeight="1" x14ac:dyDescent="0.35">
      <c r="T515" s="200"/>
      <c r="U515" s="200"/>
      <c r="V515" s="200"/>
      <c r="W515" s="200"/>
    </row>
    <row r="516" spans="20:23" ht="40" customHeight="1" x14ac:dyDescent="0.35">
      <c r="T516" s="200"/>
      <c r="U516" s="200"/>
      <c r="V516" s="200"/>
      <c r="W516" s="200"/>
    </row>
    <row r="517" spans="20:23" ht="40" customHeight="1" x14ac:dyDescent="0.35">
      <c r="T517" s="200"/>
      <c r="U517" s="200"/>
      <c r="V517" s="200"/>
      <c r="W517" s="200"/>
    </row>
    <row r="518" spans="20:23" ht="40" customHeight="1" x14ac:dyDescent="0.35">
      <c r="T518" s="200"/>
      <c r="U518" s="200"/>
      <c r="V518" s="200"/>
      <c r="W518" s="200"/>
    </row>
    <row r="519" spans="20:23" ht="40" customHeight="1" x14ac:dyDescent="0.35">
      <c r="T519" s="200"/>
      <c r="U519" s="200"/>
      <c r="V519" s="200"/>
      <c r="W519" s="200"/>
    </row>
    <row r="520" spans="20:23" ht="40" customHeight="1" x14ac:dyDescent="0.35">
      <c r="T520" s="200"/>
      <c r="U520" s="200"/>
      <c r="V520" s="200"/>
      <c r="W520" s="200"/>
    </row>
    <row r="521" spans="20:23" ht="40" customHeight="1" x14ac:dyDescent="0.35">
      <c r="T521" s="200"/>
      <c r="U521" s="200"/>
      <c r="V521" s="200"/>
      <c r="W521" s="200"/>
    </row>
    <row r="522" spans="20:23" ht="40" customHeight="1" x14ac:dyDescent="0.35">
      <c r="T522" s="200"/>
      <c r="U522" s="200"/>
      <c r="V522" s="200"/>
      <c r="W522" s="200"/>
    </row>
    <row r="523" spans="20:23" ht="40" customHeight="1" x14ac:dyDescent="0.35">
      <c r="T523" s="200"/>
      <c r="U523" s="200"/>
      <c r="V523" s="200"/>
      <c r="W523" s="200"/>
    </row>
    <row r="524" spans="20:23" ht="40" customHeight="1" x14ac:dyDescent="0.35">
      <c r="T524" s="200"/>
      <c r="U524" s="200"/>
      <c r="V524" s="200"/>
      <c r="W524" s="200"/>
    </row>
    <row r="525" spans="20:23" ht="40" customHeight="1" x14ac:dyDescent="0.35">
      <c r="T525" s="200"/>
      <c r="U525" s="200"/>
      <c r="V525" s="200"/>
      <c r="W525" s="200"/>
    </row>
    <row r="526" spans="20:23" ht="40" customHeight="1" x14ac:dyDescent="0.35">
      <c r="T526" s="200"/>
      <c r="U526" s="200"/>
      <c r="V526" s="200"/>
      <c r="W526" s="200"/>
    </row>
    <row r="527" spans="20:23" ht="40" customHeight="1" x14ac:dyDescent="0.35">
      <c r="T527" s="200"/>
      <c r="U527" s="200"/>
      <c r="V527" s="200"/>
      <c r="W527" s="200"/>
    </row>
    <row r="528" spans="20:23" ht="40" customHeight="1" x14ac:dyDescent="0.35">
      <c r="T528" s="200"/>
      <c r="U528" s="200"/>
      <c r="V528" s="200"/>
      <c r="W528" s="200"/>
    </row>
    <row r="529" spans="20:23" ht="40" customHeight="1" x14ac:dyDescent="0.35">
      <c r="T529" s="200"/>
      <c r="U529" s="200"/>
      <c r="V529" s="200"/>
      <c r="W529" s="200"/>
    </row>
    <row r="530" spans="20:23" ht="40" customHeight="1" x14ac:dyDescent="0.35">
      <c r="T530" s="200"/>
      <c r="U530" s="200"/>
      <c r="V530" s="200"/>
      <c r="W530" s="200"/>
    </row>
    <row r="531" spans="20:23" ht="40" customHeight="1" x14ac:dyDescent="0.35">
      <c r="T531" s="200"/>
      <c r="U531" s="200"/>
      <c r="V531" s="200"/>
      <c r="W531" s="200"/>
    </row>
    <row r="532" spans="20:23" ht="40" customHeight="1" x14ac:dyDescent="0.35">
      <c r="T532" s="200"/>
      <c r="U532" s="200"/>
      <c r="V532" s="200"/>
      <c r="W532" s="200"/>
    </row>
    <row r="533" spans="20:23" ht="40" customHeight="1" x14ac:dyDescent="0.35">
      <c r="T533" s="200"/>
      <c r="U533" s="200"/>
      <c r="V533" s="200"/>
      <c r="W533" s="200"/>
    </row>
    <row r="534" spans="20:23" ht="40" customHeight="1" x14ac:dyDescent="0.35">
      <c r="T534" s="200"/>
      <c r="U534" s="200"/>
      <c r="V534" s="200"/>
      <c r="W534" s="200"/>
    </row>
    <row r="535" spans="20:23" ht="40" customHeight="1" x14ac:dyDescent="0.35">
      <c r="T535" s="200"/>
      <c r="U535" s="200"/>
      <c r="V535" s="200"/>
      <c r="W535" s="200"/>
    </row>
    <row r="536" spans="20:23" ht="40" customHeight="1" x14ac:dyDescent="0.35">
      <c r="T536" s="200"/>
      <c r="U536" s="200"/>
      <c r="V536" s="200"/>
      <c r="W536" s="200"/>
    </row>
    <row r="537" spans="20:23" ht="40" customHeight="1" x14ac:dyDescent="0.35">
      <c r="T537" s="200"/>
      <c r="U537" s="200"/>
      <c r="V537" s="200"/>
      <c r="W537" s="200"/>
    </row>
    <row r="538" spans="20:23" ht="40" customHeight="1" x14ac:dyDescent="0.35">
      <c r="T538" s="200"/>
      <c r="U538" s="200"/>
      <c r="V538" s="200"/>
      <c r="W538" s="200"/>
    </row>
    <row r="539" spans="20:23" ht="40" customHeight="1" x14ac:dyDescent="0.35">
      <c r="T539" s="200"/>
      <c r="U539" s="200"/>
      <c r="V539" s="200"/>
      <c r="W539" s="200"/>
    </row>
    <row r="540" spans="20:23" ht="40" customHeight="1" x14ac:dyDescent="0.35">
      <c r="T540" s="200"/>
      <c r="U540" s="200"/>
      <c r="V540" s="200"/>
      <c r="W540" s="200"/>
    </row>
    <row r="541" spans="20:23" ht="40" customHeight="1" x14ac:dyDescent="0.35">
      <c r="T541" s="200"/>
      <c r="U541" s="200"/>
      <c r="V541" s="200"/>
      <c r="W541" s="200"/>
    </row>
    <row r="542" spans="20:23" ht="40" customHeight="1" x14ac:dyDescent="0.35">
      <c r="T542" s="200"/>
      <c r="U542" s="200"/>
      <c r="V542" s="200"/>
      <c r="W542" s="200"/>
    </row>
    <row r="543" spans="20:23" ht="40" customHeight="1" x14ac:dyDescent="0.35">
      <c r="T543" s="200"/>
      <c r="U543" s="200"/>
      <c r="V543" s="200"/>
      <c r="W543" s="200"/>
    </row>
    <row r="544" spans="20:23" ht="40" customHeight="1" x14ac:dyDescent="0.35">
      <c r="T544" s="200"/>
      <c r="U544" s="200"/>
      <c r="V544" s="200"/>
      <c r="W544" s="200"/>
    </row>
    <row r="545" spans="20:23" ht="40" customHeight="1" x14ac:dyDescent="0.35">
      <c r="T545" s="200"/>
      <c r="U545" s="200"/>
      <c r="V545" s="200"/>
      <c r="W545" s="200"/>
    </row>
    <row r="546" spans="20:23" ht="40" customHeight="1" x14ac:dyDescent="0.35">
      <c r="T546" s="200"/>
      <c r="U546" s="200"/>
      <c r="V546" s="200"/>
      <c r="W546" s="200"/>
    </row>
    <row r="547" spans="20:23" ht="40" customHeight="1" x14ac:dyDescent="0.35">
      <c r="T547" s="200"/>
      <c r="U547" s="200"/>
      <c r="V547" s="200"/>
      <c r="W547" s="200"/>
    </row>
    <row r="548" spans="20:23" ht="40" customHeight="1" x14ac:dyDescent="0.35">
      <c r="T548" s="200"/>
      <c r="U548" s="200"/>
      <c r="V548" s="200"/>
      <c r="W548" s="200"/>
    </row>
    <row r="549" spans="20:23" ht="40" customHeight="1" x14ac:dyDescent="0.35">
      <c r="T549" s="200"/>
      <c r="U549" s="200"/>
      <c r="V549" s="200"/>
      <c r="W549" s="200"/>
    </row>
    <row r="550" spans="20:23" ht="40" customHeight="1" x14ac:dyDescent="0.35">
      <c r="T550" s="200"/>
      <c r="U550" s="200"/>
      <c r="V550" s="200"/>
      <c r="W550" s="200"/>
    </row>
    <row r="551" spans="20:23" ht="40" customHeight="1" x14ac:dyDescent="0.35">
      <c r="T551" s="200"/>
      <c r="U551" s="200"/>
      <c r="V551" s="200"/>
      <c r="W551" s="200"/>
    </row>
    <row r="552" spans="20:23" ht="40" customHeight="1" x14ac:dyDescent="0.35">
      <c r="T552" s="200"/>
      <c r="U552" s="200"/>
      <c r="V552" s="200"/>
      <c r="W552" s="200"/>
    </row>
    <row r="553" spans="20:23" ht="40" customHeight="1" x14ac:dyDescent="0.35">
      <c r="T553" s="200"/>
      <c r="U553" s="200"/>
      <c r="V553" s="200"/>
      <c r="W553" s="200"/>
    </row>
    <row r="554" spans="20:23" ht="40" customHeight="1" x14ac:dyDescent="0.35">
      <c r="T554" s="200"/>
      <c r="U554" s="200"/>
      <c r="V554" s="200"/>
      <c r="W554" s="200"/>
    </row>
    <row r="555" spans="20:23" ht="40" customHeight="1" x14ac:dyDescent="0.35">
      <c r="T555" s="200"/>
      <c r="U555" s="200"/>
      <c r="V555" s="200"/>
      <c r="W555" s="200"/>
    </row>
    <row r="556" spans="20:23" ht="40" customHeight="1" x14ac:dyDescent="0.35">
      <c r="T556" s="200"/>
      <c r="U556" s="200"/>
      <c r="V556" s="200"/>
      <c r="W556" s="200"/>
    </row>
    <row r="557" spans="20:23" ht="40" customHeight="1" x14ac:dyDescent="0.35">
      <c r="T557" s="200"/>
      <c r="U557" s="200"/>
      <c r="V557" s="200"/>
      <c r="W557" s="200"/>
    </row>
    <row r="558" spans="20:23" ht="40" customHeight="1" x14ac:dyDescent="0.35">
      <c r="T558" s="200"/>
      <c r="U558" s="200"/>
      <c r="V558" s="200"/>
      <c r="W558" s="200"/>
    </row>
    <row r="559" spans="20:23" ht="40" customHeight="1" x14ac:dyDescent="0.35">
      <c r="T559" s="200"/>
      <c r="U559" s="200"/>
      <c r="V559" s="200"/>
      <c r="W559" s="200"/>
    </row>
    <row r="560" spans="20:23" ht="40" customHeight="1" x14ac:dyDescent="0.35">
      <c r="T560" s="200"/>
      <c r="U560" s="200"/>
      <c r="V560" s="200"/>
      <c r="W560" s="200"/>
    </row>
    <row r="561" spans="20:23" ht="40" customHeight="1" x14ac:dyDescent="0.35">
      <c r="T561" s="200"/>
      <c r="U561" s="200"/>
      <c r="V561" s="200"/>
      <c r="W561" s="200"/>
    </row>
    <row r="562" spans="20:23" ht="40" customHeight="1" x14ac:dyDescent="0.35">
      <c r="T562" s="200"/>
      <c r="U562" s="200"/>
      <c r="V562" s="200"/>
      <c r="W562" s="200"/>
    </row>
    <row r="563" spans="20:23" ht="40" customHeight="1" x14ac:dyDescent="0.35">
      <c r="T563" s="200"/>
      <c r="U563" s="200"/>
      <c r="V563" s="200"/>
      <c r="W563" s="200"/>
    </row>
    <row r="564" spans="20:23" ht="40" customHeight="1" x14ac:dyDescent="0.35">
      <c r="T564" s="200"/>
      <c r="U564" s="200"/>
      <c r="V564" s="200"/>
      <c r="W564" s="200"/>
    </row>
    <row r="565" spans="20:23" ht="40" customHeight="1" x14ac:dyDescent="0.35">
      <c r="T565" s="200"/>
      <c r="U565" s="200"/>
      <c r="V565" s="200"/>
      <c r="W565" s="200"/>
    </row>
    <row r="566" spans="20:23" ht="40" customHeight="1" x14ac:dyDescent="0.35">
      <c r="T566" s="200"/>
      <c r="U566" s="200"/>
      <c r="V566" s="200"/>
      <c r="W566" s="200"/>
    </row>
    <row r="567" spans="20:23" ht="40" customHeight="1" x14ac:dyDescent="0.35">
      <c r="T567" s="200"/>
      <c r="U567" s="200"/>
      <c r="V567" s="200"/>
      <c r="W567" s="200"/>
    </row>
    <row r="568" spans="20:23" ht="40" customHeight="1" x14ac:dyDescent="0.35">
      <c r="T568" s="200"/>
      <c r="U568" s="200"/>
      <c r="V568" s="200"/>
      <c r="W568" s="200"/>
    </row>
    <row r="569" spans="20:23" ht="40" customHeight="1" x14ac:dyDescent="0.35">
      <c r="T569" s="200"/>
      <c r="U569" s="200"/>
      <c r="V569" s="200"/>
      <c r="W569" s="200"/>
    </row>
    <row r="570" spans="20:23" ht="40" customHeight="1" x14ac:dyDescent="0.35">
      <c r="T570" s="200"/>
      <c r="U570" s="200"/>
      <c r="V570" s="200"/>
      <c r="W570" s="200"/>
    </row>
    <row r="571" spans="20:23" ht="40" customHeight="1" x14ac:dyDescent="0.35">
      <c r="T571" s="200"/>
      <c r="U571" s="200"/>
      <c r="V571" s="200"/>
      <c r="W571" s="200"/>
    </row>
    <row r="572" spans="20:23" ht="40" customHeight="1" x14ac:dyDescent="0.35">
      <c r="T572" s="200"/>
      <c r="U572" s="200"/>
      <c r="V572" s="200"/>
      <c r="W572" s="200"/>
    </row>
    <row r="573" spans="20:23" ht="40" customHeight="1" x14ac:dyDescent="0.35">
      <c r="T573" s="200"/>
      <c r="U573" s="200"/>
      <c r="V573" s="200"/>
      <c r="W573" s="200"/>
    </row>
    <row r="574" spans="20:23" ht="40" customHeight="1" x14ac:dyDescent="0.35">
      <c r="T574" s="200"/>
      <c r="U574" s="200"/>
      <c r="V574" s="200"/>
      <c r="W574" s="200"/>
    </row>
    <row r="575" spans="20:23" ht="40" customHeight="1" x14ac:dyDescent="0.35">
      <c r="T575" s="200"/>
      <c r="U575" s="200"/>
      <c r="V575" s="200"/>
      <c r="W575" s="200"/>
    </row>
    <row r="576" spans="20:23" ht="40" customHeight="1" x14ac:dyDescent="0.35">
      <c r="T576" s="200"/>
      <c r="U576" s="200"/>
      <c r="V576" s="200"/>
      <c r="W576" s="200"/>
    </row>
    <row r="577" spans="20:23" ht="40" customHeight="1" x14ac:dyDescent="0.35">
      <c r="T577" s="200"/>
      <c r="U577" s="200"/>
      <c r="V577" s="200"/>
      <c r="W577" s="200"/>
    </row>
    <row r="578" spans="20:23" ht="40" customHeight="1" x14ac:dyDescent="0.35">
      <c r="T578" s="200"/>
      <c r="U578" s="200"/>
      <c r="V578" s="200"/>
      <c r="W578" s="200"/>
    </row>
    <row r="579" spans="20:23" ht="40" customHeight="1" x14ac:dyDescent="0.35">
      <c r="T579" s="200"/>
      <c r="U579" s="200"/>
      <c r="V579" s="200"/>
      <c r="W579" s="200"/>
    </row>
    <row r="580" spans="20:23" ht="40" customHeight="1" x14ac:dyDescent="0.35">
      <c r="T580" s="200"/>
      <c r="U580" s="200"/>
      <c r="V580" s="200"/>
      <c r="W580" s="200"/>
    </row>
    <row r="581" spans="20:23" ht="40" customHeight="1" x14ac:dyDescent="0.35">
      <c r="T581" s="200"/>
      <c r="U581" s="200"/>
      <c r="V581" s="200"/>
      <c r="W581" s="200"/>
    </row>
    <row r="582" spans="20:23" ht="40" customHeight="1" x14ac:dyDescent="0.35">
      <c r="T582" s="200"/>
      <c r="U582" s="200"/>
      <c r="V582" s="200"/>
      <c r="W582" s="200"/>
    </row>
    <row r="583" spans="20:23" ht="40" customHeight="1" x14ac:dyDescent="0.35">
      <c r="T583" s="200"/>
      <c r="U583" s="200"/>
      <c r="V583" s="200"/>
      <c r="W583" s="200"/>
    </row>
    <row r="584" spans="20:23" ht="40" customHeight="1" x14ac:dyDescent="0.35">
      <c r="T584" s="200"/>
      <c r="U584" s="200"/>
      <c r="V584" s="200"/>
      <c r="W584" s="200"/>
    </row>
    <row r="585" spans="20:23" ht="40" customHeight="1" x14ac:dyDescent="0.35">
      <c r="T585" s="200"/>
      <c r="U585" s="200"/>
      <c r="V585" s="200"/>
      <c r="W585" s="200"/>
    </row>
    <row r="586" spans="20:23" ht="40" customHeight="1" x14ac:dyDescent="0.35">
      <c r="T586" s="200"/>
      <c r="U586" s="200"/>
      <c r="V586" s="200"/>
      <c r="W586" s="200"/>
    </row>
    <row r="587" spans="20:23" ht="40" customHeight="1" x14ac:dyDescent="0.35">
      <c r="T587" s="200"/>
      <c r="U587" s="200"/>
      <c r="V587" s="200"/>
      <c r="W587" s="200"/>
    </row>
    <row r="588" spans="20:23" ht="40" customHeight="1" x14ac:dyDescent="0.35">
      <c r="T588" s="200"/>
      <c r="U588" s="200"/>
      <c r="V588" s="200"/>
      <c r="W588" s="200"/>
    </row>
    <row r="589" spans="20:23" ht="40" customHeight="1" x14ac:dyDescent="0.35">
      <c r="T589" s="200"/>
      <c r="U589" s="200"/>
      <c r="V589" s="200"/>
      <c r="W589" s="200"/>
    </row>
    <row r="590" spans="20:23" ht="40" customHeight="1" x14ac:dyDescent="0.35">
      <c r="T590" s="200"/>
      <c r="U590" s="200"/>
      <c r="V590" s="200"/>
      <c r="W590" s="200"/>
    </row>
    <row r="591" spans="20:23" ht="40" customHeight="1" x14ac:dyDescent="0.35">
      <c r="T591" s="200"/>
      <c r="U591" s="200"/>
      <c r="V591" s="200"/>
      <c r="W591" s="200"/>
    </row>
    <row r="592" spans="20:23" ht="40" customHeight="1" x14ac:dyDescent="0.35">
      <c r="T592" s="200"/>
      <c r="U592" s="200"/>
      <c r="V592" s="200"/>
      <c r="W592" s="200"/>
    </row>
    <row r="593" spans="20:23" ht="40" customHeight="1" x14ac:dyDescent="0.35">
      <c r="T593" s="200"/>
      <c r="U593" s="200"/>
      <c r="V593" s="200"/>
      <c r="W593" s="200"/>
    </row>
    <row r="594" spans="20:23" ht="40" customHeight="1" x14ac:dyDescent="0.35">
      <c r="T594" s="200"/>
      <c r="U594" s="200"/>
      <c r="V594" s="200"/>
      <c r="W594" s="200"/>
    </row>
    <row r="595" spans="20:23" ht="40" customHeight="1" x14ac:dyDescent="0.35">
      <c r="T595" s="200"/>
      <c r="U595" s="200"/>
      <c r="V595" s="200"/>
      <c r="W595" s="200"/>
    </row>
    <row r="596" spans="20:23" ht="40" customHeight="1" x14ac:dyDescent="0.35">
      <c r="T596" s="200"/>
      <c r="U596" s="200"/>
      <c r="V596" s="200"/>
      <c r="W596" s="200"/>
    </row>
    <row r="597" spans="20:23" ht="40" customHeight="1" x14ac:dyDescent="0.35">
      <c r="T597" s="200"/>
      <c r="U597" s="200"/>
      <c r="V597" s="200"/>
      <c r="W597" s="200"/>
    </row>
    <row r="598" spans="20:23" ht="40" customHeight="1" x14ac:dyDescent="0.35">
      <c r="T598" s="200"/>
      <c r="U598" s="200"/>
      <c r="V598" s="200"/>
      <c r="W598" s="200"/>
    </row>
    <row r="599" spans="20:23" ht="40" customHeight="1" x14ac:dyDescent="0.35">
      <c r="T599" s="200"/>
      <c r="U599" s="200"/>
      <c r="V599" s="200"/>
      <c r="W599" s="200"/>
    </row>
    <row r="600" spans="20:23" ht="40" customHeight="1" x14ac:dyDescent="0.35">
      <c r="T600" s="200"/>
      <c r="U600" s="200"/>
      <c r="V600" s="200"/>
      <c r="W600" s="200"/>
    </row>
    <row r="601" spans="20:23" ht="40" customHeight="1" x14ac:dyDescent="0.35">
      <c r="T601" s="200"/>
      <c r="U601" s="200"/>
      <c r="V601" s="200"/>
      <c r="W601" s="200"/>
    </row>
    <row r="602" spans="20:23" ht="40" customHeight="1" x14ac:dyDescent="0.35">
      <c r="T602" s="200"/>
      <c r="U602" s="200"/>
      <c r="V602" s="200"/>
      <c r="W602" s="200"/>
    </row>
    <row r="603" spans="20:23" ht="40" customHeight="1" x14ac:dyDescent="0.35">
      <c r="T603" s="200"/>
      <c r="U603" s="200"/>
      <c r="V603" s="200"/>
      <c r="W603" s="200"/>
    </row>
    <row r="604" spans="20:23" ht="40" customHeight="1" x14ac:dyDescent="0.35">
      <c r="T604" s="200"/>
      <c r="U604" s="200"/>
      <c r="V604" s="200"/>
      <c r="W604" s="200"/>
    </row>
    <row r="605" spans="20:23" ht="40" customHeight="1" x14ac:dyDescent="0.35">
      <c r="T605" s="200"/>
      <c r="U605" s="200"/>
      <c r="V605" s="200"/>
      <c r="W605" s="200"/>
    </row>
    <row r="606" spans="20:23" ht="40" customHeight="1" x14ac:dyDescent="0.35">
      <c r="T606" s="200"/>
      <c r="U606" s="200"/>
      <c r="V606" s="200"/>
      <c r="W606" s="200"/>
    </row>
    <row r="607" spans="20:23" ht="40" customHeight="1" x14ac:dyDescent="0.35">
      <c r="T607" s="200"/>
      <c r="U607" s="200"/>
      <c r="V607" s="200"/>
      <c r="W607" s="200"/>
    </row>
    <row r="608" spans="20:23" ht="40" customHeight="1" x14ac:dyDescent="0.35">
      <c r="T608" s="200"/>
      <c r="U608" s="200"/>
      <c r="V608" s="200"/>
      <c r="W608" s="200"/>
    </row>
    <row r="609" spans="20:23" ht="40" customHeight="1" x14ac:dyDescent="0.35">
      <c r="T609" s="200"/>
      <c r="U609" s="200"/>
      <c r="V609" s="200"/>
      <c r="W609" s="200"/>
    </row>
    <row r="610" spans="20:23" ht="40" customHeight="1" x14ac:dyDescent="0.35">
      <c r="T610" s="200"/>
      <c r="U610" s="200"/>
      <c r="V610" s="200"/>
      <c r="W610" s="200"/>
    </row>
    <row r="611" spans="20:23" ht="40" customHeight="1" x14ac:dyDescent="0.35">
      <c r="T611" s="200"/>
      <c r="U611" s="200"/>
      <c r="V611" s="200"/>
      <c r="W611" s="200"/>
    </row>
    <row r="612" spans="20:23" ht="40" customHeight="1" x14ac:dyDescent="0.35">
      <c r="T612" s="200"/>
      <c r="U612" s="200"/>
      <c r="V612" s="200"/>
      <c r="W612" s="200"/>
    </row>
    <row r="613" spans="20:23" ht="40" customHeight="1" x14ac:dyDescent="0.35">
      <c r="T613" s="200"/>
      <c r="U613" s="200"/>
      <c r="V613" s="200"/>
      <c r="W613" s="200"/>
    </row>
    <row r="614" spans="20:23" ht="40" customHeight="1" x14ac:dyDescent="0.35">
      <c r="T614" s="200"/>
      <c r="U614" s="200"/>
      <c r="V614" s="200"/>
      <c r="W614" s="200"/>
    </row>
    <row r="615" spans="20:23" ht="40" customHeight="1" x14ac:dyDescent="0.35">
      <c r="T615" s="200"/>
      <c r="U615" s="200"/>
      <c r="V615" s="200"/>
      <c r="W615" s="200"/>
    </row>
    <row r="616" spans="20:23" ht="40" customHeight="1" x14ac:dyDescent="0.35">
      <c r="T616" s="200"/>
      <c r="U616" s="200"/>
      <c r="V616" s="200"/>
      <c r="W616" s="200"/>
    </row>
    <row r="617" spans="20:23" ht="40" customHeight="1" x14ac:dyDescent="0.35">
      <c r="T617" s="200"/>
      <c r="U617" s="200"/>
      <c r="V617" s="200"/>
      <c r="W617" s="200"/>
    </row>
    <row r="618" spans="20:23" ht="40" customHeight="1" x14ac:dyDescent="0.35">
      <c r="T618" s="200"/>
      <c r="U618" s="200"/>
      <c r="V618" s="200"/>
      <c r="W618" s="200"/>
    </row>
    <row r="619" spans="20:23" ht="40" customHeight="1" x14ac:dyDescent="0.35">
      <c r="T619" s="200"/>
      <c r="U619" s="200"/>
      <c r="V619" s="200"/>
      <c r="W619" s="200"/>
    </row>
    <row r="620" spans="20:23" ht="40" customHeight="1" x14ac:dyDescent="0.35">
      <c r="T620" s="200"/>
      <c r="U620" s="200"/>
      <c r="V620" s="200"/>
      <c r="W620" s="200"/>
    </row>
    <row r="621" spans="20:23" ht="40" customHeight="1" x14ac:dyDescent="0.35">
      <c r="T621" s="200"/>
      <c r="U621" s="200"/>
      <c r="V621" s="200"/>
      <c r="W621" s="200"/>
    </row>
    <row r="622" spans="20:23" ht="40" customHeight="1" x14ac:dyDescent="0.35">
      <c r="T622" s="200"/>
      <c r="U622" s="200"/>
      <c r="V622" s="200"/>
      <c r="W622" s="200"/>
    </row>
    <row r="623" spans="20:23" ht="40" customHeight="1" x14ac:dyDescent="0.35">
      <c r="T623" s="200"/>
      <c r="U623" s="200"/>
      <c r="V623" s="200"/>
      <c r="W623" s="200"/>
    </row>
    <row r="624" spans="20:23" ht="40" customHeight="1" x14ac:dyDescent="0.35">
      <c r="T624" s="200"/>
      <c r="U624" s="200"/>
      <c r="V624" s="200"/>
      <c r="W624" s="200"/>
    </row>
    <row r="625" spans="20:23" ht="40" customHeight="1" x14ac:dyDescent="0.35">
      <c r="T625" s="200"/>
      <c r="U625" s="200"/>
      <c r="V625" s="200"/>
      <c r="W625" s="200"/>
    </row>
    <row r="626" spans="20:23" ht="40" customHeight="1" x14ac:dyDescent="0.35">
      <c r="T626" s="200"/>
      <c r="U626" s="200"/>
      <c r="V626" s="200"/>
      <c r="W626" s="200"/>
    </row>
    <row r="627" spans="20:23" ht="40" customHeight="1" x14ac:dyDescent="0.35">
      <c r="T627" s="200"/>
      <c r="U627" s="200"/>
      <c r="V627" s="200"/>
      <c r="W627" s="200"/>
    </row>
    <row r="628" spans="20:23" ht="40" customHeight="1" x14ac:dyDescent="0.35">
      <c r="T628" s="200"/>
      <c r="U628" s="200"/>
      <c r="V628" s="200"/>
      <c r="W628" s="200"/>
    </row>
    <row r="629" spans="20:23" ht="40" customHeight="1" x14ac:dyDescent="0.35">
      <c r="T629" s="200"/>
      <c r="U629" s="200"/>
      <c r="V629" s="200"/>
      <c r="W629" s="200"/>
    </row>
    <row r="630" spans="20:23" ht="40" customHeight="1" x14ac:dyDescent="0.35">
      <c r="T630" s="200"/>
      <c r="U630" s="200"/>
      <c r="V630" s="200"/>
      <c r="W630" s="200"/>
    </row>
    <row r="631" spans="20:23" ht="40" customHeight="1" x14ac:dyDescent="0.35">
      <c r="T631" s="200"/>
      <c r="U631" s="200"/>
      <c r="V631" s="200"/>
      <c r="W631" s="200"/>
    </row>
    <row r="632" spans="20:23" ht="40" customHeight="1" x14ac:dyDescent="0.35">
      <c r="T632" s="200"/>
      <c r="U632" s="200"/>
      <c r="V632" s="200"/>
      <c r="W632" s="200"/>
    </row>
    <row r="633" spans="20:23" ht="40" customHeight="1" x14ac:dyDescent="0.35">
      <c r="T633" s="200"/>
      <c r="U633" s="200"/>
      <c r="V633" s="200"/>
      <c r="W633" s="200"/>
    </row>
    <row r="634" spans="20:23" ht="40" customHeight="1" x14ac:dyDescent="0.35">
      <c r="T634" s="200"/>
      <c r="U634" s="200"/>
      <c r="V634" s="200"/>
      <c r="W634" s="200"/>
    </row>
    <row r="635" spans="20:23" ht="40" customHeight="1" x14ac:dyDescent="0.35">
      <c r="T635" s="200"/>
      <c r="U635" s="200"/>
      <c r="V635" s="200"/>
      <c r="W635" s="200"/>
    </row>
    <row r="636" spans="20:23" ht="40" customHeight="1" x14ac:dyDescent="0.35">
      <c r="T636" s="200"/>
      <c r="U636" s="200"/>
      <c r="V636" s="200"/>
      <c r="W636" s="200"/>
    </row>
    <row r="637" spans="20:23" ht="40" customHeight="1" x14ac:dyDescent="0.35">
      <c r="T637" s="200"/>
      <c r="U637" s="200"/>
      <c r="V637" s="200"/>
      <c r="W637" s="200"/>
    </row>
    <row r="638" spans="20:23" ht="40" customHeight="1" x14ac:dyDescent="0.35">
      <c r="T638" s="200"/>
      <c r="U638" s="200"/>
      <c r="V638" s="200"/>
      <c r="W638" s="200"/>
    </row>
    <row r="639" spans="20:23" ht="40" customHeight="1" x14ac:dyDescent="0.35">
      <c r="T639" s="200"/>
      <c r="U639" s="200"/>
      <c r="V639" s="200"/>
      <c r="W639" s="200"/>
    </row>
    <row r="640" spans="20:23" ht="40" customHeight="1" x14ac:dyDescent="0.35">
      <c r="T640" s="200"/>
      <c r="U640" s="200"/>
      <c r="V640" s="200"/>
      <c r="W640" s="200"/>
    </row>
    <row r="641" spans="20:23" ht="40" customHeight="1" x14ac:dyDescent="0.35">
      <c r="T641" s="200"/>
      <c r="U641" s="200"/>
      <c r="V641" s="200"/>
      <c r="W641" s="200"/>
    </row>
    <row r="642" spans="20:23" ht="40" customHeight="1" x14ac:dyDescent="0.35">
      <c r="T642" s="200"/>
      <c r="U642" s="200"/>
      <c r="V642" s="200"/>
      <c r="W642" s="200"/>
    </row>
    <row r="643" spans="20:23" ht="40" customHeight="1" x14ac:dyDescent="0.35">
      <c r="T643" s="200"/>
      <c r="U643" s="200"/>
      <c r="V643" s="200"/>
      <c r="W643" s="200"/>
    </row>
    <row r="644" spans="20:23" ht="40" customHeight="1" x14ac:dyDescent="0.35">
      <c r="T644" s="200"/>
      <c r="U644" s="200"/>
      <c r="V644" s="200"/>
      <c r="W644" s="200"/>
    </row>
    <row r="645" spans="20:23" ht="40" customHeight="1" x14ac:dyDescent="0.35">
      <c r="T645" s="200"/>
      <c r="U645" s="200"/>
      <c r="V645" s="200"/>
      <c r="W645" s="200"/>
    </row>
    <row r="646" spans="20:23" ht="40" customHeight="1" x14ac:dyDescent="0.35">
      <c r="T646" s="200"/>
      <c r="U646" s="200"/>
      <c r="V646" s="200"/>
      <c r="W646" s="200"/>
    </row>
    <row r="647" spans="20:23" ht="40" customHeight="1" x14ac:dyDescent="0.35">
      <c r="T647" s="200"/>
      <c r="U647" s="200"/>
      <c r="V647" s="200"/>
      <c r="W647" s="200"/>
    </row>
    <row r="648" spans="20:23" ht="40" customHeight="1" x14ac:dyDescent="0.35">
      <c r="T648" s="200"/>
      <c r="U648" s="200"/>
      <c r="V648" s="200"/>
      <c r="W648" s="200"/>
    </row>
    <row r="649" spans="20:23" ht="40" customHeight="1" x14ac:dyDescent="0.35">
      <c r="T649" s="200"/>
      <c r="U649" s="200"/>
      <c r="V649" s="200"/>
      <c r="W649" s="200"/>
    </row>
  </sheetData>
  <mergeCells count="22">
    <mergeCell ref="K1:S1"/>
    <mergeCell ref="T1:T2"/>
    <mergeCell ref="U1:U2"/>
    <mergeCell ref="V1:V2"/>
    <mergeCell ref="A1:B1"/>
    <mergeCell ref="C1:I1"/>
    <mergeCell ref="AI1:AI2"/>
    <mergeCell ref="AJ1:AJ2"/>
    <mergeCell ref="AK1:AK2"/>
    <mergeCell ref="A2:S2"/>
    <mergeCell ref="AC1:AC2"/>
    <mergeCell ref="AD1:AD2"/>
    <mergeCell ref="AE1:AE2"/>
    <mergeCell ref="AF1:AF2"/>
    <mergeCell ref="AG1:AG2"/>
    <mergeCell ref="AH1:AH2"/>
    <mergeCell ref="W1:W2"/>
    <mergeCell ref="X1:X2"/>
    <mergeCell ref="Y1:Y2"/>
    <mergeCell ref="Z1:Z2"/>
    <mergeCell ref="AA1:AA2"/>
    <mergeCell ref="AB1:AB2"/>
  </mergeCells>
  <conditionalFormatting sqref="Z4:AE37 X38:AK38 Z39:AE58">
    <cfRule type="cellIs" dxfId="17" priority="1" stopIfTrue="1" operator="greaterThan">
      <formula>0</formula>
    </cfRule>
    <cfRule type="cellIs" dxfId="16" priority="2" stopIfTrue="1" operator="greaterThan">
      <formula>0</formula>
    </cfRule>
    <cfRule type="cellIs" dxfId="15" priority="3" stopIfTrue="1" operator="greaterThan">
      <formula>0</formula>
    </cfRule>
  </conditionalFormatting>
  <hyperlinks>
    <hyperlink ref="D478" r:id="rId1" display="https://www.havan.com.br/mangueira-para-gas-de-cozinha-glp-1-20m-durin-05207.html" xr:uid="{ABA6A31A-6CF7-4851-8C5C-D3066559A9DC}"/>
  </hyperlinks>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L649"/>
  <sheetViews>
    <sheetView topLeftCell="H1" zoomScale="70" zoomScaleNormal="70" workbookViewId="0">
      <selection activeCell="T38" sqref="T38"/>
    </sheetView>
  </sheetViews>
  <sheetFormatPr defaultColWidth="9.7265625" defaultRowHeight="26" x14ac:dyDescent="0.35"/>
  <cols>
    <col min="1" max="1" width="10.7265625" style="1" customWidth="1"/>
    <col min="2" max="2" width="32.54296875" style="19" customWidth="1"/>
    <col min="3" max="3" width="39.54296875" style="23" customWidth="1"/>
    <col min="4" max="4" width="17.26953125" style="24" customWidth="1"/>
    <col min="5" max="5" width="19.453125" style="24" customWidth="1"/>
    <col min="6" max="6" width="14.81640625" style="1" customWidth="1"/>
    <col min="7" max="7" width="10" style="1" customWidth="1"/>
    <col min="8" max="8" width="16.7265625" style="1" customWidth="1"/>
    <col min="9" max="9" width="16.1796875" style="17" bestFit="1" customWidth="1"/>
    <col min="10" max="13" width="13.81640625" style="4" customWidth="1"/>
    <col min="14" max="14" width="18.54296875" style="4" customWidth="1"/>
    <col min="15" max="17" width="13.81640625" style="4" customWidth="1"/>
    <col min="18" max="18" width="13.26953125" style="16" customWidth="1"/>
    <col min="19" max="19" width="12.54296875" style="5" customWidth="1"/>
    <col min="20" max="23" width="13.7265625" style="6" customWidth="1"/>
    <col min="24" max="24" width="15.81640625" style="6" customWidth="1"/>
    <col min="25" max="31" width="13.7265625" style="6" customWidth="1"/>
    <col min="32" max="37" width="13.7265625" style="2" customWidth="1"/>
    <col min="38" max="16384" width="9.7265625" style="2"/>
  </cols>
  <sheetData>
    <row r="1" spans="1:37" ht="40" customHeight="1" x14ac:dyDescent="0.35">
      <c r="A1" s="322" t="s">
        <v>109</v>
      </c>
      <c r="B1" s="323"/>
      <c r="C1" s="322" t="s">
        <v>186</v>
      </c>
      <c r="D1" s="322"/>
      <c r="E1" s="322"/>
      <c r="F1" s="322"/>
      <c r="G1" s="322"/>
      <c r="H1" s="322"/>
      <c r="I1" s="322"/>
      <c r="J1" s="82"/>
      <c r="K1" s="322" t="s">
        <v>110</v>
      </c>
      <c r="L1" s="323"/>
      <c r="M1" s="323"/>
      <c r="N1" s="323"/>
      <c r="O1" s="323"/>
      <c r="P1" s="323"/>
      <c r="Q1" s="323"/>
      <c r="R1" s="323"/>
      <c r="S1" s="322"/>
      <c r="T1" s="328" t="s">
        <v>498</v>
      </c>
      <c r="U1" s="328" t="s">
        <v>499</v>
      </c>
      <c r="V1" s="328" t="s">
        <v>500</v>
      </c>
      <c r="W1" s="328" t="s">
        <v>501</v>
      </c>
      <c r="X1" s="328" t="s">
        <v>502</v>
      </c>
      <c r="Y1" s="328" t="s">
        <v>503</v>
      </c>
      <c r="Z1" s="328" t="s">
        <v>504</v>
      </c>
      <c r="AA1" s="327" t="s">
        <v>22</v>
      </c>
      <c r="AB1" s="327" t="s">
        <v>22</v>
      </c>
      <c r="AC1" s="327" t="s">
        <v>22</v>
      </c>
      <c r="AD1" s="327" t="s">
        <v>22</v>
      </c>
      <c r="AE1" s="327" t="s">
        <v>22</v>
      </c>
      <c r="AF1" s="327" t="s">
        <v>22</v>
      </c>
      <c r="AG1" s="327" t="s">
        <v>22</v>
      </c>
      <c r="AH1" s="327" t="s">
        <v>22</v>
      </c>
      <c r="AI1" s="327" t="s">
        <v>22</v>
      </c>
      <c r="AJ1" s="327" t="s">
        <v>22</v>
      </c>
      <c r="AK1" s="327" t="s">
        <v>22</v>
      </c>
    </row>
    <row r="2" spans="1:37" ht="40" customHeight="1" x14ac:dyDescent="0.35">
      <c r="A2" s="322" t="s">
        <v>279</v>
      </c>
      <c r="B2" s="323"/>
      <c r="C2" s="322"/>
      <c r="D2" s="322"/>
      <c r="E2" s="322"/>
      <c r="F2" s="322"/>
      <c r="G2" s="322"/>
      <c r="H2" s="322"/>
      <c r="I2" s="322"/>
      <c r="J2" s="322"/>
      <c r="K2" s="322"/>
      <c r="L2" s="323"/>
      <c r="M2" s="323"/>
      <c r="N2" s="323"/>
      <c r="O2" s="323"/>
      <c r="P2" s="323"/>
      <c r="Q2" s="323"/>
      <c r="R2" s="323"/>
      <c r="S2" s="323"/>
      <c r="T2" s="329"/>
      <c r="U2" s="329"/>
      <c r="V2" s="329"/>
      <c r="W2" s="329"/>
      <c r="X2" s="329"/>
      <c r="Y2" s="329"/>
      <c r="Z2" s="329"/>
      <c r="AA2" s="327"/>
      <c r="AB2" s="327"/>
      <c r="AC2" s="327"/>
      <c r="AD2" s="327"/>
      <c r="AE2" s="327"/>
      <c r="AF2" s="327"/>
      <c r="AG2" s="327"/>
      <c r="AH2" s="327"/>
      <c r="AI2" s="327"/>
      <c r="AJ2" s="327"/>
      <c r="AK2" s="327"/>
    </row>
    <row r="3" spans="1:37" s="3" customFormat="1" ht="57.25" customHeight="1" x14ac:dyDescent="0.25">
      <c r="A3" s="20" t="s">
        <v>10</v>
      </c>
      <c r="B3" s="21" t="s">
        <v>6</v>
      </c>
      <c r="C3" s="20" t="s">
        <v>21</v>
      </c>
      <c r="D3" s="20" t="s">
        <v>13</v>
      </c>
      <c r="E3" s="21" t="s">
        <v>14</v>
      </c>
      <c r="F3" s="21" t="s">
        <v>15</v>
      </c>
      <c r="G3" s="21" t="s">
        <v>16</v>
      </c>
      <c r="H3" s="21" t="s">
        <v>7</v>
      </c>
      <c r="I3" s="22" t="s">
        <v>11</v>
      </c>
      <c r="J3" s="21" t="s">
        <v>12</v>
      </c>
      <c r="K3" s="39" t="s">
        <v>104</v>
      </c>
      <c r="L3" s="39" t="s">
        <v>105</v>
      </c>
      <c r="M3" s="39" t="s">
        <v>100</v>
      </c>
      <c r="N3" s="39" t="s">
        <v>28</v>
      </c>
      <c r="O3" s="39" t="s">
        <v>101</v>
      </c>
      <c r="P3" s="39" t="s">
        <v>102</v>
      </c>
      <c r="Q3" s="39" t="s">
        <v>103</v>
      </c>
      <c r="R3" s="25" t="s">
        <v>0</v>
      </c>
      <c r="S3" s="26" t="s">
        <v>2</v>
      </c>
      <c r="T3" s="259" t="s">
        <v>1</v>
      </c>
      <c r="U3" s="259" t="s">
        <v>1</v>
      </c>
      <c r="V3" s="259" t="s">
        <v>505</v>
      </c>
      <c r="W3" s="259" t="s">
        <v>1</v>
      </c>
      <c r="X3" s="193">
        <v>45813</v>
      </c>
      <c r="Y3" s="259" t="s">
        <v>1</v>
      </c>
      <c r="Z3" s="259" t="s">
        <v>1</v>
      </c>
      <c r="AA3" s="27" t="s">
        <v>1</v>
      </c>
      <c r="AB3" s="27" t="s">
        <v>1</v>
      </c>
      <c r="AC3" s="27" t="s">
        <v>1</v>
      </c>
      <c r="AD3" s="27" t="s">
        <v>1</v>
      </c>
      <c r="AE3" s="27" t="s">
        <v>1</v>
      </c>
      <c r="AF3" s="27" t="s">
        <v>1</v>
      </c>
      <c r="AG3" s="27" t="s">
        <v>1</v>
      </c>
      <c r="AH3" s="27" t="s">
        <v>1</v>
      </c>
      <c r="AI3" s="27" t="s">
        <v>1</v>
      </c>
      <c r="AJ3" s="27" t="s">
        <v>1</v>
      </c>
      <c r="AK3" s="27" t="s">
        <v>1</v>
      </c>
    </row>
    <row r="4" spans="1:37" ht="40" customHeight="1" x14ac:dyDescent="0.35">
      <c r="A4" s="88">
        <v>1</v>
      </c>
      <c r="B4" s="89" t="s">
        <v>111</v>
      </c>
      <c r="C4" s="166" t="s">
        <v>237</v>
      </c>
      <c r="D4" s="96" t="s">
        <v>123</v>
      </c>
      <c r="E4" s="100">
        <v>1703</v>
      </c>
      <c r="F4" s="104">
        <v>504220643</v>
      </c>
      <c r="G4" s="35" t="s">
        <v>172</v>
      </c>
      <c r="H4" s="35" t="s">
        <v>181</v>
      </c>
      <c r="I4" s="107">
        <v>7.5</v>
      </c>
      <c r="J4" s="8">
        <v>800</v>
      </c>
      <c r="K4" s="45">
        <f>IF(SUM(T4:AK4)&gt;J4+M4,J4+M4,SUM(T4:AJ4))</f>
        <v>0</v>
      </c>
      <c r="L4" s="45">
        <f>(SUM(T4:AK4))</f>
        <v>0</v>
      </c>
      <c r="M4" s="55"/>
      <c r="N4" s="54">
        <f>ROUND(IF(J4*0.25-0.5&lt;0,0,J4*0.25-0.5),0)-Q4-O4</f>
        <v>200</v>
      </c>
      <c r="O4" s="55"/>
      <c r="P4" s="55"/>
      <c r="Q4" s="55"/>
      <c r="R4" s="13">
        <f>J4+M4+O4+P4-L4</f>
        <v>800</v>
      </c>
      <c r="S4" s="14" t="str">
        <f t="shared" ref="S4:S38" si="0">IF(R4&lt;0,"ATENÇÃO","OK")</f>
        <v>OK</v>
      </c>
      <c r="T4" s="260"/>
      <c r="U4" s="260"/>
      <c r="V4" s="260"/>
      <c r="W4" s="261"/>
      <c r="X4" s="261"/>
      <c r="Y4" s="261"/>
      <c r="Z4" s="261"/>
      <c r="AA4" s="262"/>
      <c r="AB4" s="262"/>
      <c r="AC4" s="262"/>
      <c r="AD4" s="262"/>
      <c r="AE4" s="262"/>
      <c r="AF4" s="263"/>
      <c r="AG4" s="263"/>
      <c r="AH4" s="263"/>
      <c r="AI4" s="263"/>
      <c r="AJ4" s="263"/>
      <c r="AK4" s="263"/>
    </row>
    <row r="5" spans="1:37" ht="40" customHeight="1" x14ac:dyDescent="0.35">
      <c r="A5" s="90">
        <v>2</v>
      </c>
      <c r="B5" s="91" t="s">
        <v>112</v>
      </c>
      <c r="C5" s="167" t="s">
        <v>238</v>
      </c>
      <c r="D5" s="97" t="s">
        <v>124</v>
      </c>
      <c r="E5" s="101">
        <v>1703</v>
      </c>
      <c r="F5" s="105" t="s">
        <v>139</v>
      </c>
      <c r="G5" s="106" t="s">
        <v>173</v>
      </c>
      <c r="H5" s="106" t="s">
        <v>181</v>
      </c>
      <c r="I5" s="108">
        <v>16.600000000000001</v>
      </c>
      <c r="J5" s="8">
        <v>900</v>
      </c>
      <c r="K5" s="45">
        <f t="shared" ref="K5:K37" si="1">IF(SUM(T5:AK5)&gt;J5+M5,J5+M5,SUM(T5:AJ5))</f>
        <v>300</v>
      </c>
      <c r="L5" s="45">
        <f t="shared" ref="L5:L37" si="2">(SUM(T5:AK5))</f>
        <v>300</v>
      </c>
      <c r="M5" s="55"/>
      <c r="N5" s="54">
        <f t="shared" ref="N5:N37" si="3">ROUND(IF(J5*0.25-0.5&lt;0,0,J5*0.25-0.5),0)-Q5-O5</f>
        <v>225</v>
      </c>
      <c r="O5" s="55"/>
      <c r="P5" s="55"/>
      <c r="Q5" s="55"/>
      <c r="R5" s="13">
        <f t="shared" ref="R5:R37" si="4">J5+M5+O5+P5-L5</f>
        <v>600</v>
      </c>
      <c r="S5" s="14" t="str">
        <f>IF(R5&lt;0,"ATENÇÃO","OK")</f>
        <v>OK</v>
      </c>
      <c r="T5" s="260"/>
      <c r="U5" s="260"/>
      <c r="V5" s="260"/>
      <c r="W5" s="261"/>
      <c r="X5" s="261"/>
      <c r="Y5" s="261">
        <v>300</v>
      </c>
      <c r="Z5" s="264"/>
      <c r="AA5" s="262"/>
      <c r="AB5" s="262"/>
      <c r="AC5" s="262"/>
      <c r="AD5" s="262"/>
      <c r="AE5" s="262"/>
      <c r="AF5" s="263"/>
      <c r="AG5" s="263"/>
      <c r="AH5" s="263"/>
      <c r="AI5" s="263"/>
      <c r="AJ5" s="263"/>
      <c r="AK5" s="263"/>
    </row>
    <row r="6" spans="1:37" ht="40" customHeight="1" x14ac:dyDescent="0.35">
      <c r="A6" s="92">
        <v>3</v>
      </c>
      <c r="B6" s="93" t="s">
        <v>113</v>
      </c>
      <c r="C6" s="166" t="s">
        <v>239</v>
      </c>
      <c r="D6" s="96" t="s">
        <v>124</v>
      </c>
      <c r="E6" s="102">
        <v>1703</v>
      </c>
      <c r="F6" s="104" t="s">
        <v>140</v>
      </c>
      <c r="G6" s="35" t="s">
        <v>172</v>
      </c>
      <c r="H6" s="35" t="s">
        <v>181</v>
      </c>
      <c r="I6" s="107">
        <v>5.9</v>
      </c>
      <c r="J6" s="8"/>
      <c r="K6" s="45">
        <f t="shared" si="1"/>
        <v>0</v>
      </c>
      <c r="L6" s="45">
        <f t="shared" si="2"/>
        <v>0</v>
      </c>
      <c r="M6" s="55"/>
      <c r="N6" s="54">
        <f t="shared" si="3"/>
        <v>0</v>
      </c>
      <c r="O6" s="55"/>
      <c r="P6" s="55"/>
      <c r="Q6" s="55"/>
      <c r="R6" s="13">
        <f t="shared" si="4"/>
        <v>0</v>
      </c>
      <c r="S6" s="14" t="str">
        <f t="shared" si="0"/>
        <v>OK</v>
      </c>
      <c r="T6" s="260"/>
      <c r="U6" s="260"/>
      <c r="V6" s="260"/>
      <c r="W6" s="261"/>
      <c r="X6" s="261"/>
      <c r="Y6" s="261"/>
      <c r="Z6" s="261"/>
      <c r="AA6" s="262"/>
      <c r="AB6" s="262"/>
      <c r="AC6" s="262"/>
      <c r="AD6" s="262"/>
      <c r="AE6" s="262"/>
      <c r="AF6" s="263"/>
      <c r="AG6" s="263"/>
      <c r="AH6" s="263"/>
      <c r="AI6" s="263"/>
      <c r="AJ6" s="263"/>
      <c r="AK6" s="263"/>
    </row>
    <row r="7" spans="1:37" ht="40" customHeight="1" x14ac:dyDescent="0.35">
      <c r="A7" s="90">
        <v>4</v>
      </c>
      <c r="B7" s="91" t="s">
        <v>114</v>
      </c>
      <c r="C7" s="167" t="s">
        <v>240</v>
      </c>
      <c r="D7" s="97" t="s">
        <v>125</v>
      </c>
      <c r="E7" s="101">
        <v>1701</v>
      </c>
      <c r="F7" s="105" t="s">
        <v>141</v>
      </c>
      <c r="G7" s="106" t="s">
        <v>173</v>
      </c>
      <c r="H7" s="106" t="s">
        <v>181</v>
      </c>
      <c r="I7" s="108">
        <v>7.7</v>
      </c>
      <c r="J7" s="8">
        <v>50</v>
      </c>
      <c r="K7" s="45">
        <f t="shared" si="1"/>
        <v>0</v>
      </c>
      <c r="L7" s="45">
        <f t="shared" si="2"/>
        <v>0</v>
      </c>
      <c r="M7" s="55"/>
      <c r="N7" s="54">
        <f t="shared" si="3"/>
        <v>12</v>
      </c>
      <c r="O7" s="55"/>
      <c r="P7" s="55"/>
      <c r="Q7" s="55"/>
      <c r="R7" s="13">
        <f t="shared" si="4"/>
        <v>50</v>
      </c>
      <c r="S7" s="14" t="str">
        <f t="shared" si="0"/>
        <v>OK</v>
      </c>
      <c r="T7" s="260"/>
      <c r="U7" s="260"/>
      <c r="V7" s="260"/>
      <c r="W7" s="261"/>
      <c r="X7" s="261"/>
      <c r="Y7" s="261"/>
      <c r="Z7" s="261"/>
      <c r="AA7" s="262"/>
      <c r="AB7" s="262"/>
      <c r="AC7" s="262"/>
      <c r="AD7" s="262"/>
      <c r="AE7" s="262"/>
      <c r="AF7" s="263"/>
      <c r="AG7" s="263"/>
      <c r="AH7" s="263"/>
      <c r="AI7" s="263"/>
      <c r="AJ7" s="263"/>
      <c r="AK7" s="263"/>
    </row>
    <row r="8" spans="1:37" ht="40" customHeight="1" x14ac:dyDescent="0.35">
      <c r="A8" s="92">
        <v>5</v>
      </c>
      <c r="B8" s="93" t="s">
        <v>114</v>
      </c>
      <c r="C8" s="166" t="s">
        <v>241</v>
      </c>
      <c r="D8" s="96" t="s">
        <v>125</v>
      </c>
      <c r="E8" s="102">
        <v>1701</v>
      </c>
      <c r="F8" s="104" t="s">
        <v>142</v>
      </c>
      <c r="G8" s="35" t="s">
        <v>174</v>
      </c>
      <c r="H8" s="35" t="s">
        <v>181</v>
      </c>
      <c r="I8" s="107">
        <v>15.99</v>
      </c>
      <c r="J8" s="8">
        <v>100</v>
      </c>
      <c r="K8" s="45">
        <f t="shared" si="1"/>
        <v>0</v>
      </c>
      <c r="L8" s="45">
        <f t="shared" si="2"/>
        <v>0</v>
      </c>
      <c r="M8" s="55"/>
      <c r="N8" s="54">
        <f t="shared" si="3"/>
        <v>25</v>
      </c>
      <c r="O8" s="55"/>
      <c r="P8" s="55"/>
      <c r="Q8" s="55"/>
      <c r="R8" s="13">
        <f t="shared" si="4"/>
        <v>100</v>
      </c>
      <c r="S8" s="14" t="str">
        <f t="shared" si="0"/>
        <v>OK</v>
      </c>
      <c r="T8" s="260"/>
      <c r="U8" s="260"/>
      <c r="V8" s="260"/>
      <c r="W8" s="261"/>
      <c r="X8" s="261"/>
      <c r="Y8" s="261"/>
      <c r="Z8" s="261"/>
      <c r="AA8" s="262"/>
      <c r="AB8" s="262"/>
      <c r="AC8" s="262"/>
      <c r="AD8" s="262"/>
      <c r="AE8" s="262"/>
      <c r="AF8" s="263"/>
      <c r="AG8" s="263"/>
      <c r="AH8" s="263"/>
      <c r="AI8" s="263"/>
      <c r="AJ8" s="263"/>
      <c r="AK8" s="263"/>
    </row>
    <row r="9" spans="1:37" ht="40" customHeight="1" x14ac:dyDescent="0.35">
      <c r="A9" s="90">
        <v>6</v>
      </c>
      <c r="B9" s="91" t="s">
        <v>114</v>
      </c>
      <c r="C9" s="167" t="s">
        <v>242</v>
      </c>
      <c r="D9" s="97" t="s">
        <v>125</v>
      </c>
      <c r="E9" s="101">
        <v>1701</v>
      </c>
      <c r="F9" s="105" t="s">
        <v>143</v>
      </c>
      <c r="G9" s="106" t="s">
        <v>173</v>
      </c>
      <c r="H9" s="106" t="s">
        <v>181</v>
      </c>
      <c r="I9" s="108">
        <v>6.85</v>
      </c>
      <c r="J9" s="8"/>
      <c r="K9" s="45">
        <f t="shared" si="1"/>
        <v>0</v>
      </c>
      <c r="L9" s="45">
        <f t="shared" si="2"/>
        <v>0</v>
      </c>
      <c r="M9" s="55"/>
      <c r="N9" s="54">
        <f t="shared" si="3"/>
        <v>0</v>
      </c>
      <c r="O9" s="55"/>
      <c r="P9" s="55"/>
      <c r="Q9" s="55"/>
      <c r="R9" s="13">
        <f t="shared" si="4"/>
        <v>0</v>
      </c>
      <c r="S9" s="14" t="str">
        <f t="shared" si="0"/>
        <v>OK</v>
      </c>
      <c r="T9" s="260"/>
      <c r="U9" s="260"/>
      <c r="V9" s="260"/>
      <c r="W9" s="261"/>
      <c r="X9" s="261"/>
      <c r="Y9" s="261"/>
      <c r="Z9" s="261"/>
      <c r="AA9" s="262"/>
      <c r="AB9" s="262"/>
      <c r="AC9" s="262"/>
      <c r="AD9" s="262"/>
      <c r="AE9" s="262"/>
      <c r="AF9" s="263"/>
      <c r="AG9" s="263"/>
      <c r="AH9" s="263"/>
      <c r="AI9" s="263"/>
      <c r="AJ9" s="263"/>
      <c r="AK9" s="263"/>
    </row>
    <row r="10" spans="1:37" ht="40" customHeight="1" x14ac:dyDescent="0.35">
      <c r="A10" s="92">
        <v>7</v>
      </c>
      <c r="B10" s="93" t="s">
        <v>115</v>
      </c>
      <c r="C10" s="166" t="s">
        <v>243</v>
      </c>
      <c r="D10" s="96" t="s">
        <v>126</v>
      </c>
      <c r="E10" s="102">
        <v>1801</v>
      </c>
      <c r="F10" s="104" t="s">
        <v>144</v>
      </c>
      <c r="G10" s="35" t="s">
        <v>175</v>
      </c>
      <c r="H10" s="35" t="s">
        <v>181</v>
      </c>
      <c r="I10" s="107">
        <v>2.59</v>
      </c>
      <c r="J10" s="8">
        <v>400</v>
      </c>
      <c r="K10" s="45">
        <f t="shared" si="1"/>
        <v>366</v>
      </c>
      <c r="L10" s="45">
        <f t="shared" si="2"/>
        <v>366</v>
      </c>
      <c r="M10" s="55"/>
      <c r="N10" s="54">
        <f t="shared" si="3"/>
        <v>100</v>
      </c>
      <c r="O10" s="55"/>
      <c r="P10" s="55"/>
      <c r="Q10" s="55"/>
      <c r="R10" s="13">
        <f t="shared" si="4"/>
        <v>34</v>
      </c>
      <c r="S10" s="14" t="str">
        <f t="shared" si="0"/>
        <v>OK</v>
      </c>
      <c r="T10" s="260"/>
      <c r="U10" s="260"/>
      <c r="V10" s="260"/>
      <c r="W10" s="261">
        <v>150</v>
      </c>
      <c r="X10" s="261"/>
      <c r="Y10" s="261"/>
      <c r="Z10" s="267">
        <v>216</v>
      </c>
      <c r="AA10" s="262"/>
      <c r="AB10" s="262"/>
      <c r="AC10" s="262"/>
      <c r="AD10" s="262"/>
      <c r="AE10" s="262"/>
      <c r="AF10" s="263"/>
      <c r="AG10" s="263"/>
      <c r="AH10" s="263"/>
      <c r="AI10" s="263"/>
      <c r="AJ10" s="263"/>
      <c r="AK10" s="263"/>
    </row>
    <row r="11" spans="1:37" ht="40" customHeight="1" x14ac:dyDescent="0.35">
      <c r="A11" s="90">
        <v>8</v>
      </c>
      <c r="B11" s="91" t="s">
        <v>116</v>
      </c>
      <c r="C11" s="167" t="s">
        <v>244</v>
      </c>
      <c r="D11" s="97" t="s">
        <v>127</v>
      </c>
      <c r="E11" s="101">
        <v>1807</v>
      </c>
      <c r="F11" s="105" t="s">
        <v>145</v>
      </c>
      <c r="G11" s="106" t="s">
        <v>174</v>
      </c>
      <c r="H11" s="106" t="s">
        <v>181</v>
      </c>
      <c r="I11" s="108">
        <v>51.7</v>
      </c>
      <c r="J11" s="8"/>
      <c r="K11" s="45">
        <f t="shared" si="1"/>
        <v>0</v>
      </c>
      <c r="L11" s="45">
        <f t="shared" si="2"/>
        <v>0</v>
      </c>
      <c r="M11" s="55"/>
      <c r="N11" s="54">
        <f t="shared" si="3"/>
        <v>0</v>
      </c>
      <c r="O11" s="55"/>
      <c r="P11" s="55"/>
      <c r="Q11" s="55"/>
      <c r="R11" s="13">
        <f t="shared" si="4"/>
        <v>0</v>
      </c>
      <c r="S11" s="14" t="str">
        <f t="shared" si="0"/>
        <v>OK</v>
      </c>
      <c r="T11" s="260"/>
      <c r="U11" s="260"/>
      <c r="V11" s="260"/>
      <c r="W11" s="261"/>
      <c r="X11" s="261"/>
      <c r="Y11" s="261"/>
      <c r="Z11" s="260"/>
      <c r="AA11" s="262"/>
      <c r="AB11" s="262"/>
      <c r="AC11" s="262"/>
      <c r="AD11" s="262"/>
      <c r="AE11" s="262"/>
      <c r="AF11" s="263"/>
      <c r="AG11" s="263"/>
      <c r="AH11" s="263"/>
      <c r="AI11" s="263"/>
      <c r="AJ11" s="263"/>
      <c r="AK11" s="263"/>
    </row>
    <row r="12" spans="1:37" ht="40" customHeight="1" x14ac:dyDescent="0.35">
      <c r="A12" s="88">
        <v>9</v>
      </c>
      <c r="B12" s="89" t="s">
        <v>116</v>
      </c>
      <c r="C12" s="166" t="s">
        <v>245</v>
      </c>
      <c r="D12" s="96" t="s">
        <v>128</v>
      </c>
      <c r="E12" s="100">
        <v>1807</v>
      </c>
      <c r="F12" s="104" t="s">
        <v>146</v>
      </c>
      <c r="G12" s="35" t="s">
        <v>174</v>
      </c>
      <c r="H12" s="35" t="s">
        <v>181</v>
      </c>
      <c r="I12" s="107">
        <v>77</v>
      </c>
      <c r="J12" s="8"/>
      <c r="K12" s="45">
        <f t="shared" si="1"/>
        <v>0</v>
      </c>
      <c r="L12" s="45">
        <f t="shared" si="2"/>
        <v>0</v>
      </c>
      <c r="M12" s="55"/>
      <c r="N12" s="54">
        <f t="shared" si="3"/>
        <v>0</v>
      </c>
      <c r="O12" s="55"/>
      <c r="P12" s="55"/>
      <c r="Q12" s="55"/>
      <c r="R12" s="13">
        <f t="shared" si="4"/>
        <v>0</v>
      </c>
      <c r="S12" s="14" t="str">
        <f t="shared" si="0"/>
        <v>OK</v>
      </c>
      <c r="T12" s="260"/>
      <c r="U12" s="260"/>
      <c r="V12" s="260"/>
      <c r="W12" s="261"/>
      <c r="X12" s="261"/>
      <c r="Y12" s="261"/>
      <c r="Z12" s="261"/>
      <c r="AA12" s="262"/>
      <c r="AB12" s="262"/>
      <c r="AC12" s="262"/>
      <c r="AD12" s="262"/>
      <c r="AE12" s="262"/>
      <c r="AF12" s="263"/>
      <c r="AG12" s="263"/>
      <c r="AH12" s="263"/>
      <c r="AI12" s="263"/>
      <c r="AJ12" s="263"/>
      <c r="AK12" s="263"/>
    </row>
    <row r="13" spans="1:37" ht="40" customHeight="1" x14ac:dyDescent="0.35">
      <c r="A13" s="90">
        <v>10</v>
      </c>
      <c r="B13" s="91" t="s">
        <v>116</v>
      </c>
      <c r="C13" s="167" t="s">
        <v>246</v>
      </c>
      <c r="D13" s="97" t="s">
        <v>129</v>
      </c>
      <c r="E13" s="101">
        <v>1801</v>
      </c>
      <c r="F13" s="105" t="s">
        <v>147</v>
      </c>
      <c r="G13" s="106" t="s">
        <v>174</v>
      </c>
      <c r="H13" s="106" t="s">
        <v>181</v>
      </c>
      <c r="I13" s="108">
        <v>22.26</v>
      </c>
      <c r="J13" s="8">
        <v>20</v>
      </c>
      <c r="K13" s="45">
        <f t="shared" si="1"/>
        <v>0</v>
      </c>
      <c r="L13" s="45">
        <f t="shared" si="2"/>
        <v>0</v>
      </c>
      <c r="M13" s="55"/>
      <c r="N13" s="54">
        <f t="shared" si="3"/>
        <v>5</v>
      </c>
      <c r="O13" s="55"/>
      <c r="P13" s="55"/>
      <c r="Q13" s="55"/>
      <c r="R13" s="13">
        <f t="shared" si="4"/>
        <v>20</v>
      </c>
      <c r="S13" s="14" t="str">
        <f t="shared" si="0"/>
        <v>OK</v>
      </c>
      <c r="T13" s="260"/>
      <c r="U13" s="260"/>
      <c r="V13" s="260"/>
      <c r="W13" s="261"/>
      <c r="X13" s="261"/>
      <c r="Y13" s="261"/>
      <c r="Z13" s="261"/>
      <c r="AA13" s="262"/>
      <c r="AB13" s="262"/>
      <c r="AC13" s="262"/>
      <c r="AD13" s="262"/>
      <c r="AE13" s="262"/>
      <c r="AF13" s="263"/>
      <c r="AG13" s="263"/>
      <c r="AH13" s="263"/>
      <c r="AI13" s="263"/>
      <c r="AJ13" s="263"/>
      <c r="AK13" s="263"/>
    </row>
    <row r="14" spans="1:37" ht="42.75" customHeight="1" x14ac:dyDescent="0.35">
      <c r="A14" s="88">
        <v>11</v>
      </c>
      <c r="B14" s="89" t="s">
        <v>114</v>
      </c>
      <c r="C14" s="166" t="s">
        <v>247</v>
      </c>
      <c r="D14" s="96" t="s">
        <v>125</v>
      </c>
      <c r="E14" s="100">
        <v>1801</v>
      </c>
      <c r="F14" s="104" t="s">
        <v>148</v>
      </c>
      <c r="G14" s="35" t="s">
        <v>174</v>
      </c>
      <c r="H14" s="35" t="s">
        <v>181</v>
      </c>
      <c r="I14" s="107">
        <v>13.49</v>
      </c>
      <c r="J14" s="8">
        <v>200</v>
      </c>
      <c r="K14" s="45">
        <f t="shared" si="1"/>
        <v>100</v>
      </c>
      <c r="L14" s="45">
        <f t="shared" si="2"/>
        <v>100</v>
      </c>
      <c r="M14" s="55"/>
      <c r="N14" s="54">
        <f t="shared" si="3"/>
        <v>50</v>
      </c>
      <c r="O14" s="55"/>
      <c r="P14" s="55"/>
      <c r="Q14" s="55"/>
      <c r="R14" s="13">
        <f t="shared" si="4"/>
        <v>100</v>
      </c>
      <c r="S14" s="14" t="str">
        <f t="shared" si="0"/>
        <v>OK</v>
      </c>
      <c r="T14" s="260"/>
      <c r="U14" s="260"/>
      <c r="V14" s="260"/>
      <c r="W14" s="261"/>
      <c r="X14" s="264">
        <v>100</v>
      </c>
      <c r="Y14" s="261"/>
      <c r="Z14" s="261"/>
      <c r="AA14" s="262"/>
      <c r="AB14" s="262"/>
      <c r="AC14" s="262"/>
      <c r="AD14" s="262"/>
      <c r="AE14" s="262"/>
      <c r="AF14" s="263"/>
      <c r="AG14" s="263"/>
      <c r="AH14" s="263"/>
      <c r="AI14" s="263"/>
      <c r="AJ14" s="263"/>
      <c r="AK14" s="263"/>
    </row>
    <row r="15" spans="1:37" ht="40" customHeight="1" x14ac:dyDescent="0.35">
      <c r="A15" s="90">
        <v>12</v>
      </c>
      <c r="B15" s="91" t="s">
        <v>114</v>
      </c>
      <c r="C15" s="167" t="s">
        <v>248</v>
      </c>
      <c r="D15" s="97" t="s">
        <v>125</v>
      </c>
      <c r="E15" s="101">
        <v>1801</v>
      </c>
      <c r="F15" s="105" t="s">
        <v>149</v>
      </c>
      <c r="G15" s="106" t="s">
        <v>173</v>
      </c>
      <c r="H15" s="106" t="s">
        <v>181</v>
      </c>
      <c r="I15" s="108">
        <v>2.79</v>
      </c>
      <c r="J15" s="8">
        <v>600</v>
      </c>
      <c r="K15" s="45">
        <f t="shared" si="1"/>
        <v>400</v>
      </c>
      <c r="L15" s="45">
        <f t="shared" si="2"/>
        <v>400</v>
      </c>
      <c r="M15" s="55"/>
      <c r="N15" s="54">
        <f t="shared" si="3"/>
        <v>150</v>
      </c>
      <c r="O15" s="55"/>
      <c r="P15" s="55"/>
      <c r="Q15" s="55"/>
      <c r="R15" s="13">
        <f t="shared" si="4"/>
        <v>200</v>
      </c>
      <c r="S15" s="14" t="str">
        <f t="shared" si="0"/>
        <v>OK</v>
      </c>
      <c r="T15" s="260"/>
      <c r="U15" s="260"/>
      <c r="V15" s="268">
        <v>200</v>
      </c>
      <c r="W15" s="261"/>
      <c r="X15" s="264">
        <v>200</v>
      </c>
      <c r="Y15" s="261"/>
      <c r="Z15" s="261"/>
      <c r="AA15" s="262"/>
      <c r="AB15" s="262"/>
      <c r="AC15" s="262"/>
      <c r="AD15" s="262"/>
      <c r="AE15" s="262"/>
      <c r="AF15" s="263"/>
      <c r="AG15" s="263"/>
      <c r="AH15" s="263"/>
      <c r="AI15" s="263"/>
      <c r="AJ15" s="263"/>
      <c r="AK15" s="263"/>
    </row>
    <row r="16" spans="1:37" ht="40" customHeight="1" x14ac:dyDescent="0.35">
      <c r="A16" s="88">
        <v>13</v>
      </c>
      <c r="B16" s="89" t="s">
        <v>114</v>
      </c>
      <c r="C16" s="166" t="s">
        <v>249</v>
      </c>
      <c r="D16" s="96" t="s">
        <v>125</v>
      </c>
      <c r="E16" s="100">
        <v>1801</v>
      </c>
      <c r="F16" s="104" t="s">
        <v>150</v>
      </c>
      <c r="G16" s="35" t="s">
        <v>173</v>
      </c>
      <c r="H16" s="35" t="s">
        <v>181</v>
      </c>
      <c r="I16" s="107">
        <v>2.98</v>
      </c>
      <c r="J16" s="8">
        <v>800</v>
      </c>
      <c r="K16" s="45">
        <f t="shared" si="1"/>
        <v>0</v>
      </c>
      <c r="L16" s="45">
        <f t="shared" si="2"/>
        <v>0</v>
      </c>
      <c r="M16" s="55"/>
      <c r="N16" s="54">
        <f t="shared" si="3"/>
        <v>200</v>
      </c>
      <c r="O16" s="55"/>
      <c r="P16" s="55"/>
      <c r="Q16" s="55"/>
      <c r="R16" s="13">
        <f t="shared" si="4"/>
        <v>800</v>
      </c>
      <c r="S16" s="14" t="str">
        <f t="shared" si="0"/>
        <v>OK</v>
      </c>
      <c r="T16" s="260"/>
      <c r="U16" s="260"/>
      <c r="V16" s="260"/>
      <c r="W16" s="261"/>
      <c r="X16" s="264"/>
      <c r="Y16" s="261"/>
      <c r="Z16" s="261"/>
      <c r="AA16" s="262"/>
      <c r="AB16" s="262"/>
      <c r="AC16" s="262"/>
      <c r="AD16" s="262"/>
      <c r="AE16" s="262"/>
      <c r="AF16" s="263"/>
      <c r="AG16" s="263"/>
      <c r="AH16" s="263"/>
      <c r="AI16" s="263"/>
      <c r="AJ16" s="263"/>
      <c r="AK16" s="263"/>
    </row>
    <row r="17" spans="1:37" ht="40" customHeight="1" x14ac:dyDescent="0.35">
      <c r="A17" s="90">
        <v>14</v>
      </c>
      <c r="B17" s="91" t="s">
        <v>116</v>
      </c>
      <c r="C17" s="167" t="s">
        <v>250</v>
      </c>
      <c r="D17" s="97" t="s">
        <v>130</v>
      </c>
      <c r="E17" s="101">
        <v>1801</v>
      </c>
      <c r="F17" s="105" t="s">
        <v>151</v>
      </c>
      <c r="G17" s="106" t="s">
        <v>176</v>
      </c>
      <c r="H17" s="106" t="s">
        <v>181</v>
      </c>
      <c r="I17" s="108">
        <v>2.2000000000000002</v>
      </c>
      <c r="J17" s="8">
        <v>300</v>
      </c>
      <c r="K17" s="45">
        <f t="shared" si="1"/>
        <v>0</v>
      </c>
      <c r="L17" s="45">
        <f t="shared" si="2"/>
        <v>0</v>
      </c>
      <c r="M17" s="55"/>
      <c r="N17" s="54">
        <f t="shared" si="3"/>
        <v>75</v>
      </c>
      <c r="O17" s="55"/>
      <c r="P17" s="55"/>
      <c r="Q17" s="55"/>
      <c r="R17" s="13">
        <f t="shared" si="4"/>
        <v>300</v>
      </c>
      <c r="S17" s="14" t="str">
        <f t="shared" si="0"/>
        <v>OK</v>
      </c>
      <c r="T17" s="260"/>
      <c r="U17" s="260"/>
      <c r="V17" s="260"/>
      <c r="W17" s="261"/>
      <c r="X17" s="264"/>
      <c r="Y17" s="261"/>
      <c r="Z17" s="261"/>
      <c r="AA17" s="262"/>
      <c r="AB17" s="262"/>
      <c r="AC17" s="262"/>
      <c r="AD17" s="262"/>
      <c r="AE17" s="262"/>
      <c r="AF17" s="263"/>
      <c r="AG17" s="263"/>
      <c r="AH17" s="263"/>
      <c r="AI17" s="263"/>
      <c r="AJ17" s="263"/>
      <c r="AK17" s="263"/>
    </row>
    <row r="18" spans="1:37" ht="40" customHeight="1" x14ac:dyDescent="0.35">
      <c r="A18" s="88">
        <v>15</v>
      </c>
      <c r="B18" s="89" t="s">
        <v>114</v>
      </c>
      <c r="C18" s="166" t="s">
        <v>251</v>
      </c>
      <c r="D18" s="96" t="s">
        <v>125</v>
      </c>
      <c r="E18" s="100">
        <v>1801</v>
      </c>
      <c r="F18" s="104" t="s">
        <v>152</v>
      </c>
      <c r="G18" s="35" t="s">
        <v>176</v>
      </c>
      <c r="H18" s="35" t="s">
        <v>181</v>
      </c>
      <c r="I18" s="107">
        <v>3.99</v>
      </c>
      <c r="J18" s="8"/>
      <c r="K18" s="45">
        <f t="shared" si="1"/>
        <v>0</v>
      </c>
      <c r="L18" s="45">
        <f t="shared" si="2"/>
        <v>0</v>
      </c>
      <c r="M18" s="55"/>
      <c r="N18" s="54">
        <f t="shared" si="3"/>
        <v>0</v>
      </c>
      <c r="O18" s="55"/>
      <c r="P18" s="55"/>
      <c r="Q18" s="55"/>
      <c r="R18" s="13">
        <f t="shared" si="4"/>
        <v>0</v>
      </c>
      <c r="S18" s="14" t="str">
        <f t="shared" si="0"/>
        <v>OK</v>
      </c>
      <c r="T18" s="260"/>
      <c r="U18" s="260"/>
      <c r="V18" s="260"/>
      <c r="W18" s="261"/>
      <c r="X18" s="264"/>
      <c r="Y18" s="261"/>
      <c r="Z18" s="261"/>
      <c r="AA18" s="262"/>
      <c r="AB18" s="262"/>
      <c r="AC18" s="262"/>
      <c r="AD18" s="262"/>
      <c r="AE18" s="262"/>
      <c r="AF18" s="263"/>
      <c r="AG18" s="263"/>
      <c r="AH18" s="263"/>
      <c r="AI18" s="263"/>
      <c r="AJ18" s="263"/>
      <c r="AK18" s="263"/>
    </row>
    <row r="19" spans="1:37" ht="40" customHeight="1" x14ac:dyDescent="0.35">
      <c r="A19" s="90">
        <v>16</v>
      </c>
      <c r="B19" s="91" t="s">
        <v>114</v>
      </c>
      <c r="C19" s="167" t="s">
        <v>252</v>
      </c>
      <c r="D19" s="97" t="s">
        <v>125</v>
      </c>
      <c r="E19" s="101">
        <v>1801</v>
      </c>
      <c r="F19" s="105" t="s">
        <v>153</v>
      </c>
      <c r="G19" s="106" t="s">
        <v>176</v>
      </c>
      <c r="H19" s="106" t="s">
        <v>181</v>
      </c>
      <c r="I19" s="108">
        <v>3.6</v>
      </c>
      <c r="J19" s="8"/>
      <c r="K19" s="45">
        <f t="shared" si="1"/>
        <v>0</v>
      </c>
      <c r="L19" s="45">
        <f t="shared" si="2"/>
        <v>0</v>
      </c>
      <c r="M19" s="55"/>
      <c r="N19" s="54">
        <f t="shared" si="3"/>
        <v>0</v>
      </c>
      <c r="O19" s="55"/>
      <c r="P19" s="55"/>
      <c r="Q19" s="55"/>
      <c r="R19" s="13">
        <f t="shared" si="4"/>
        <v>0</v>
      </c>
      <c r="S19" s="14" t="str">
        <f t="shared" si="0"/>
        <v>OK</v>
      </c>
      <c r="T19" s="260"/>
      <c r="U19" s="260"/>
      <c r="V19" s="260"/>
      <c r="W19" s="261"/>
      <c r="X19" s="264"/>
      <c r="Y19" s="261"/>
      <c r="Z19" s="261"/>
      <c r="AA19" s="262"/>
      <c r="AB19" s="262"/>
      <c r="AC19" s="262"/>
      <c r="AD19" s="262"/>
      <c r="AE19" s="262"/>
      <c r="AF19" s="263"/>
      <c r="AG19" s="263"/>
      <c r="AH19" s="263"/>
      <c r="AI19" s="263"/>
      <c r="AJ19" s="263"/>
      <c r="AK19" s="263"/>
    </row>
    <row r="20" spans="1:37" ht="40" customHeight="1" x14ac:dyDescent="0.35">
      <c r="A20" s="88">
        <v>17</v>
      </c>
      <c r="B20" s="89" t="s">
        <v>114</v>
      </c>
      <c r="C20" s="166" t="s">
        <v>253</v>
      </c>
      <c r="D20" s="96" t="s">
        <v>131</v>
      </c>
      <c r="E20" s="100">
        <v>1801</v>
      </c>
      <c r="F20" s="104" t="s">
        <v>154</v>
      </c>
      <c r="G20" s="35" t="s">
        <v>173</v>
      </c>
      <c r="H20" s="35" t="s">
        <v>181</v>
      </c>
      <c r="I20" s="107">
        <v>8.5299999999999994</v>
      </c>
      <c r="J20" s="8">
        <v>15</v>
      </c>
      <c r="K20" s="45">
        <f t="shared" si="1"/>
        <v>15</v>
      </c>
      <c r="L20" s="45">
        <f t="shared" si="2"/>
        <v>15</v>
      </c>
      <c r="M20" s="55"/>
      <c r="N20" s="54">
        <f t="shared" si="3"/>
        <v>3</v>
      </c>
      <c r="O20" s="55"/>
      <c r="P20" s="55"/>
      <c r="Q20" s="55"/>
      <c r="R20" s="13">
        <f t="shared" si="4"/>
        <v>0</v>
      </c>
      <c r="S20" s="14" t="str">
        <f t="shared" si="0"/>
        <v>OK</v>
      </c>
      <c r="T20" s="260"/>
      <c r="U20" s="260"/>
      <c r="V20" s="268">
        <v>15</v>
      </c>
      <c r="W20" s="261"/>
      <c r="X20" s="264"/>
      <c r="Y20" s="261"/>
      <c r="Z20" s="261"/>
      <c r="AA20" s="262"/>
      <c r="AB20" s="262"/>
      <c r="AC20" s="262"/>
      <c r="AD20" s="262"/>
      <c r="AE20" s="262"/>
      <c r="AF20" s="263"/>
      <c r="AG20" s="263"/>
      <c r="AH20" s="263"/>
      <c r="AI20" s="263"/>
      <c r="AJ20" s="263"/>
      <c r="AK20" s="263"/>
    </row>
    <row r="21" spans="1:37" ht="40" customHeight="1" x14ac:dyDescent="0.35">
      <c r="A21" s="90">
        <v>18</v>
      </c>
      <c r="B21" s="91" t="s">
        <v>117</v>
      </c>
      <c r="C21" s="167" t="s">
        <v>254</v>
      </c>
      <c r="D21" s="97" t="s">
        <v>130</v>
      </c>
      <c r="E21" s="101">
        <v>1801</v>
      </c>
      <c r="F21" s="105" t="s">
        <v>155</v>
      </c>
      <c r="G21" s="106" t="s">
        <v>173</v>
      </c>
      <c r="H21" s="106" t="s">
        <v>181</v>
      </c>
      <c r="I21" s="108">
        <v>1.69</v>
      </c>
      <c r="J21" s="8">
        <v>100</v>
      </c>
      <c r="K21" s="45">
        <f t="shared" si="1"/>
        <v>0</v>
      </c>
      <c r="L21" s="45">
        <f t="shared" si="2"/>
        <v>0</v>
      </c>
      <c r="M21" s="55"/>
      <c r="N21" s="54">
        <f t="shared" si="3"/>
        <v>25</v>
      </c>
      <c r="O21" s="55"/>
      <c r="P21" s="55"/>
      <c r="Q21" s="55"/>
      <c r="R21" s="13">
        <f t="shared" si="4"/>
        <v>100</v>
      </c>
      <c r="S21" s="14" t="str">
        <f t="shared" si="0"/>
        <v>OK</v>
      </c>
      <c r="T21" s="260"/>
      <c r="U21" s="260"/>
      <c r="V21" s="260"/>
      <c r="W21" s="261"/>
      <c r="X21" s="264"/>
      <c r="Y21" s="261"/>
      <c r="Z21" s="261"/>
      <c r="AA21" s="262"/>
      <c r="AB21" s="262"/>
      <c r="AC21" s="262"/>
      <c r="AD21" s="262"/>
      <c r="AE21" s="262"/>
      <c r="AF21" s="263"/>
      <c r="AG21" s="263"/>
      <c r="AH21" s="263"/>
      <c r="AI21" s="263"/>
      <c r="AJ21" s="263"/>
      <c r="AK21" s="263"/>
    </row>
    <row r="22" spans="1:37" ht="40" customHeight="1" x14ac:dyDescent="0.35">
      <c r="A22" s="88">
        <v>19</v>
      </c>
      <c r="B22" s="89" t="s">
        <v>118</v>
      </c>
      <c r="C22" s="166" t="s">
        <v>255</v>
      </c>
      <c r="D22" s="96" t="s">
        <v>132</v>
      </c>
      <c r="E22" s="100">
        <v>1808</v>
      </c>
      <c r="F22" s="104" t="s">
        <v>156</v>
      </c>
      <c r="G22" s="35" t="s">
        <v>173</v>
      </c>
      <c r="H22" s="35" t="s">
        <v>181</v>
      </c>
      <c r="I22" s="107">
        <v>4</v>
      </c>
      <c r="J22" s="8">
        <v>100</v>
      </c>
      <c r="K22" s="45">
        <f t="shared" si="1"/>
        <v>4</v>
      </c>
      <c r="L22" s="45">
        <f t="shared" si="2"/>
        <v>4</v>
      </c>
      <c r="M22" s="55"/>
      <c r="N22" s="54">
        <f t="shared" si="3"/>
        <v>25</v>
      </c>
      <c r="O22" s="55"/>
      <c r="P22" s="55"/>
      <c r="Q22" s="55"/>
      <c r="R22" s="13">
        <f t="shared" si="4"/>
        <v>96</v>
      </c>
      <c r="S22" s="14" t="str">
        <f t="shared" si="0"/>
        <v>OK</v>
      </c>
      <c r="T22" s="260"/>
      <c r="U22" s="260"/>
      <c r="V22" s="260"/>
      <c r="W22" s="261"/>
      <c r="X22" s="264"/>
      <c r="Y22" s="261"/>
      <c r="Z22" s="267">
        <v>4</v>
      </c>
      <c r="AA22" s="262"/>
      <c r="AB22" s="262"/>
      <c r="AC22" s="262"/>
      <c r="AD22" s="262"/>
      <c r="AE22" s="262"/>
      <c r="AF22" s="263"/>
      <c r="AG22" s="263"/>
      <c r="AH22" s="263"/>
      <c r="AI22" s="263"/>
      <c r="AJ22" s="263"/>
      <c r="AK22" s="263"/>
    </row>
    <row r="23" spans="1:37" ht="40" customHeight="1" x14ac:dyDescent="0.35">
      <c r="A23" s="90">
        <v>20</v>
      </c>
      <c r="B23" s="91" t="s">
        <v>114</v>
      </c>
      <c r="C23" s="167" t="s">
        <v>256</v>
      </c>
      <c r="D23" s="97" t="s">
        <v>125</v>
      </c>
      <c r="E23" s="101">
        <v>1801</v>
      </c>
      <c r="F23" s="105" t="s">
        <v>157</v>
      </c>
      <c r="G23" s="106" t="s">
        <v>176</v>
      </c>
      <c r="H23" s="106" t="s">
        <v>181</v>
      </c>
      <c r="I23" s="108">
        <v>3.49</v>
      </c>
      <c r="J23" s="8">
        <v>100</v>
      </c>
      <c r="K23" s="45">
        <f t="shared" si="1"/>
        <v>100</v>
      </c>
      <c r="L23" s="45">
        <f t="shared" si="2"/>
        <v>100</v>
      </c>
      <c r="M23" s="55"/>
      <c r="N23" s="54">
        <f t="shared" si="3"/>
        <v>25</v>
      </c>
      <c r="O23" s="55"/>
      <c r="P23" s="55"/>
      <c r="Q23" s="55"/>
      <c r="R23" s="13">
        <f t="shared" si="4"/>
        <v>0</v>
      </c>
      <c r="S23" s="14" t="str">
        <f t="shared" si="0"/>
        <v>OK</v>
      </c>
      <c r="T23" s="260"/>
      <c r="U23" s="260"/>
      <c r="V23" s="268">
        <v>50</v>
      </c>
      <c r="W23" s="261"/>
      <c r="X23" s="264">
        <v>50</v>
      </c>
      <c r="Y23" s="261"/>
      <c r="Z23" s="261"/>
      <c r="AA23" s="262"/>
      <c r="AB23" s="262"/>
      <c r="AC23" s="262"/>
      <c r="AD23" s="262"/>
      <c r="AE23" s="262"/>
      <c r="AF23" s="263"/>
      <c r="AG23" s="263"/>
      <c r="AH23" s="263"/>
      <c r="AI23" s="263"/>
      <c r="AJ23" s="263"/>
      <c r="AK23" s="263"/>
    </row>
    <row r="24" spans="1:37" ht="40" customHeight="1" x14ac:dyDescent="0.35">
      <c r="A24" s="88">
        <v>21</v>
      </c>
      <c r="B24" s="89" t="s">
        <v>119</v>
      </c>
      <c r="C24" s="166" t="s">
        <v>257</v>
      </c>
      <c r="D24" s="96" t="s">
        <v>133</v>
      </c>
      <c r="E24" s="100">
        <v>2502</v>
      </c>
      <c r="F24" s="104" t="s">
        <v>158</v>
      </c>
      <c r="G24" s="35" t="s">
        <v>177</v>
      </c>
      <c r="H24" s="35" t="s">
        <v>181</v>
      </c>
      <c r="I24" s="107">
        <v>48.9</v>
      </c>
      <c r="J24" s="8">
        <v>100</v>
      </c>
      <c r="K24" s="45">
        <f t="shared" si="1"/>
        <v>0</v>
      </c>
      <c r="L24" s="45">
        <f t="shared" si="2"/>
        <v>0</v>
      </c>
      <c r="M24" s="55"/>
      <c r="N24" s="54">
        <f t="shared" si="3"/>
        <v>25</v>
      </c>
      <c r="O24" s="55"/>
      <c r="P24" s="55"/>
      <c r="Q24" s="55"/>
      <c r="R24" s="13">
        <f t="shared" si="4"/>
        <v>100</v>
      </c>
      <c r="S24" s="14" t="str">
        <f t="shared" si="0"/>
        <v>OK</v>
      </c>
      <c r="T24" s="260"/>
      <c r="U24" s="260"/>
      <c r="V24" s="260"/>
      <c r="W24" s="261"/>
      <c r="X24" s="264"/>
      <c r="Y24" s="261"/>
      <c r="Z24" s="261"/>
      <c r="AA24" s="262"/>
      <c r="AB24" s="262"/>
      <c r="AC24" s="262"/>
      <c r="AD24" s="262"/>
      <c r="AE24" s="262"/>
      <c r="AF24" s="263"/>
      <c r="AG24" s="263"/>
      <c r="AH24" s="263"/>
      <c r="AI24" s="263"/>
      <c r="AJ24" s="263"/>
      <c r="AK24" s="263"/>
    </row>
    <row r="25" spans="1:37" ht="40" customHeight="1" x14ac:dyDescent="0.35">
      <c r="A25" s="90">
        <v>22</v>
      </c>
      <c r="B25" s="91" t="s">
        <v>116</v>
      </c>
      <c r="C25" s="167" t="s">
        <v>258</v>
      </c>
      <c r="D25" s="97" t="s">
        <v>133</v>
      </c>
      <c r="E25" s="101">
        <v>2502</v>
      </c>
      <c r="F25" s="105" t="s">
        <v>159</v>
      </c>
      <c r="G25" s="106" t="s">
        <v>173</v>
      </c>
      <c r="H25" s="106" t="s">
        <v>181</v>
      </c>
      <c r="I25" s="108">
        <v>21.89</v>
      </c>
      <c r="J25" s="8">
        <v>100</v>
      </c>
      <c r="K25" s="45">
        <f t="shared" si="1"/>
        <v>0</v>
      </c>
      <c r="L25" s="45">
        <f t="shared" si="2"/>
        <v>0</v>
      </c>
      <c r="M25" s="55"/>
      <c r="N25" s="54">
        <f t="shared" si="3"/>
        <v>25</v>
      </c>
      <c r="O25" s="55"/>
      <c r="P25" s="55"/>
      <c r="Q25" s="55"/>
      <c r="R25" s="13">
        <f t="shared" si="4"/>
        <v>100</v>
      </c>
      <c r="S25" s="14" t="str">
        <f t="shared" si="0"/>
        <v>OK</v>
      </c>
      <c r="T25" s="260"/>
      <c r="U25" s="260"/>
      <c r="V25" s="260"/>
      <c r="W25" s="261"/>
      <c r="X25" s="264"/>
      <c r="Y25" s="261"/>
      <c r="Z25" s="261"/>
      <c r="AA25" s="262"/>
      <c r="AB25" s="262"/>
      <c r="AC25" s="262"/>
      <c r="AD25" s="262"/>
      <c r="AE25" s="262"/>
      <c r="AF25" s="263"/>
      <c r="AG25" s="263"/>
      <c r="AH25" s="263"/>
      <c r="AI25" s="263"/>
      <c r="AJ25" s="263"/>
      <c r="AK25" s="263"/>
    </row>
    <row r="26" spans="1:37" ht="40" customHeight="1" x14ac:dyDescent="0.35">
      <c r="A26" s="88">
        <v>23</v>
      </c>
      <c r="B26" s="89" t="s">
        <v>119</v>
      </c>
      <c r="C26" s="166" t="s">
        <v>259</v>
      </c>
      <c r="D26" s="96" t="s">
        <v>133</v>
      </c>
      <c r="E26" s="100">
        <v>2502</v>
      </c>
      <c r="F26" s="104" t="s">
        <v>160</v>
      </c>
      <c r="G26" s="35" t="s">
        <v>178</v>
      </c>
      <c r="H26" s="35" t="s">
        <v>181</v>
      </c>
      <c r="I26" s="107">
        <v>103.99</v>
      </c>
      <c r="J26" s="8"/>
      <c r="K26" s="45">
        <f t="shared" si="1"/>
        <v>0</v>
      </c>
      <c r="L26" s="45">
        <f t="shared" si="2"/>
        <v>0</v>
      </c>
      <c r="M26" s="55"/>
      <c r="N26" s="54">
        <f t="shared" si="3"/>
        <v>0</v>
      </c>
      <c r="O26" s="55"/>
      <c r="P26" s="55"/>
      <c r="Q26" s="55"/>
      <c r="R26" s="13">
        <f t="shared" si="4"/>
        <v>0</v>
      </c>
      <c r="S26" s="14" t="str">
        <f t="shared" si="0"/>
        <v>OK</v>
      </c>
      <c r="T26" s="260"/>
      <c r="U26" s="260"/>
      <c r="V26" s="260"/>
      <c r="W26" s="261"/>
      <c r="X26" s="264"/>
      <c r="Y26" s="261"/>
      <c r="Z26" s="261"/>
      <c r="AA26" s="262"/>
      <c r="AB26" s="262"/>
      <c r="AC26" s="262"/>
      <c r="AD26" s="262"/>
      <c r="AE26" s="262"/>
      <c r="AF26" s="263"/>
      <c r="AG26" s="263"/>
      <c r="AH26" s="263"/>
      <c r="AI26" s="263"/>
      <c r="AJ26" s="263"/>
      <c r="AK26" s="263"/>
    </row>
    <row r="27" spans="1:37" ht="57.25" customHeight="1" x14ac:dyDescent="0.35">
      <c r="A27" s="90">
        <v>24</v>
      </c>
      <c r="B27" s="91" t="s">
        <v>119</v>
      </c>
      <c r="C27" s="167" t="s">
        <v>260</v>
      </c>
      <c r="D27" s="97" t="s">
        <v>133</v>
      </c>
      <c r="E27" s="101">
        <v>2502</v>
      </c>
      <c r="F27" s="105" t="s">
        <v>161</v>
      </c>
      <c r="G27" s="106" t="s">
        <v>173</v>
      </c>
      <c r="H27" s="106" t="s">
        <v>181</v>
      </c>
      <c r="I27" s="108">
        <v>9.09</v>
      </c>
      <c r="J27" s="8">
        <v>100</v>
      </c>
      <c r="K27" s="45">
        <f t="shared" si="1"/>
        <v>0</v>
      </c>
      <c r="L27" s="45">
        <f t="shared" si="2"/>
        <v>0</v>
      </c>
      <c r="M27" s="55"/>
      <c r="N27" s="54">
        <f t="shared" si="3"/>
        <v>25</v>
      </c>
      <c r="O27" s="55"/>
      <c r="P27" s="55"/>
      <c r="Q27" s="55"/>
      <c r="R27" s="13">
        <f t="shared" si="4"/>
        <v>100</v>
      </c>
      <c r="S27" s="14" t="str">
        <f t="shared" si="0"/>
        <v>OK</v>
      </c>
      <c r="T27" s="260"/>
      <c r="U27" s="260"/>
      <c r="V27" s="260"/>
      <c r="W27" s="264"/>
      <c r="X27" s="261"/>
      <c r="Y27" s="261"/>
      <c r="Z27" s="261"/>
      <c r="AA27" s="262"/>
      <c r="AB27" s="262"/>
      <c r="AC27" s="262"/>
      <c r="AD27" s="262"/>
      <c r="AE27" s="262"/>
      <c r="AF27" s="263"/>
      <c r="AG27" s="263"/>
      <c r="AH27" s="263"/>
      <c r="AI27" s="263"/>
      <c r="AJ27" s="263"/>
      <c r="AK27" s="263"/>
    </row>
    <row r="28" spans="1:37" ht="57.25" customHeight="1" x14ac:dyDescent="0.35">
      <c r="A28" s="88">
        <v>25</v>
      </c>
      <c r="B28" s="89" t="s">
        <v>119</v>
      </c>
      <c r="C28" s="166" t="s">
        <v>261</v>
      </c>
      <c r="D28" s="96" t="s">
        <v>133</v>
      </c>
      <c r="E28" s="100">
        <v>2502</v>
      </c>
      <c r="F28" s="104" t="s">
        <v>162</v>
      </c>
      <c r="G28" s="35" t="s">
        <v>177</v>
      </c>
      <c r="H28" s="35" t="s">
        <v>181</v>
      </c>
      <c r="I28" s="107">
        <v>17</v>
      </c>
      <c r="J28" s="8">
        <v>100</v>
      </c>
      <c r="K28" s="45">
        <f t="shared" si="1"/>
        <v>0</v>
      </c>
      <c r="L28" s="45">
        <f t="shared" si="2"/>
        <v>0</v>
      </c>
      <c r="M28" s="55"/>
      <c r="N28" s="54">
        <f t="shared" si="3"/>
        <v>25</v>
      </c>
      <c r="O28" s="55"/>
      <c r="P28" s="55"/>
      <c r="Q28" s="55"/>
      <c r="R28" s="13">
        <f t="shared" si="4"/>
        <v>100</v>
      </c>
      <c r="S28" s="14" t="str">
        <f t="shared" si="0"/>
        <v>OK</v>
      </c>
      <c r="T28" s="260"/>
      <c r="U28" s="260"/>
      <c r="V28" s="260"/>
      <c r="W28" s="264"/>
      <c r="X28" s="261"/>
      <c r="Y28" s="261"/>
      <c r="Z28" s="261"/>
      <c r="AA28" s="262"/>
      <c r="AB28" s="262"/>
      <c r="AC28" s="262"/>
      <c r="AD28" s="262"/>
      <c r="AE28" s="262"/>
      <c r="AF28" s="263"/>
      <c r="AG28" s="263"/>
      <c r="AH28" s="263"/>
      <c r="AI28" s="263"/>
      <c r="AJ28" s="263"/>
      <c r="AK28" s="263"/>
    </row>
    <row r="29" spans="1:37" ht="57.25" customHeight="1" x14ac:dyDescent="0.35">
      <c r="A29" s="90">
        <v>26</v>
      </c>
      <c r="B29" s="91" t="s">
        <v>116</v>
      </c>
      <c r="C29" s="167" t="s">
        <v>262</v>
      </c>
      <c r="D29" s="97" t="s">
        <v>128</v>
      </c>
      <c r="E29" s="101">
        <v>6201</v>
      </c>
      <c r="F29" s="105" t="s">
        <v>163</v>
      </c>
      <c r="G29" s="106" t="s">
        <v>174</v>
      </c>
      <c r="H29" s="106" t="s">
        <v>182</v>
      </c>
      <c r="I29" s="108">
        <v>64.5</v>
      </c>
      <c r="J29" s="8">
        <v>150</v>
      </c>
      <c r="K29" s="45">
        <f t="shared" si="1"/>
        <v>50</v>
      </c>
      <c r="L29" s="45">
        <f t="shared" si="2"/>
        <v>50</v>
      </c>
      <c r="M29" s="55"/>
      <c r="N29" s="54">
        <f t="shared" si="3"/>
        <v>37</v>
      </c>
      <c r="O29" s="55"/>
      <c r="P29" s="55"/>
      <c r="Q29" s="55"/>
      <c r="R29" s="13">
        <f t="shared" si="4"/>
        <v>100</v>
      </c>
      <c r="S29" s="14" t="str">
        <f t="shared" si="0"/>
        <v>OK</v>
      </c>
      <c r="T29" s="268">
        <v>50</v>
      </c>
      <c r="U29" s="260"/>
      <c r="V29" s="260"/>
      <c r="W29" s="264"/>
      <c r="X29" s="261"/>
      <c r="Y29" s="261"/>
      <c r="Z29" s="261"/>
      <c r="AA29" s="262"/>
      <c r="AB29" s="262"/>
      <c r="AC29" s="262"/>
      <c r="AD29" s="262"/>
      <c r="AE29" s="262"/>
      <c r="AF29" s="263"/>
      <c r="AG29" s="263"/>
      <c r="AH29" s="263"/>
      <c r="AI29" s="263"/>
      <c r="AJ29" s="263"/>
      <c r="AK29" s="263"/>
    </row>
    <row r="30" spans="1:37" ht="69" customHeight="1" x14ac:dyDescent="0.35">
      <c r="A30" s="88">
        <v>27</v>
      </c>
      <c r="B30" s="89" t="s">
        <v>116</v>
      </c>
      <c r="C30" s="166" t="s">
        <v>263</v>
      </c>
      <c r="D30" s="96" t="s">
        <v>134</v>
      </c>
      <c r="E30" s="100">
        <v>6202</v>
      </c>
      <c r="F30" s="104" t="s">
        <v>164</v>
      </c>
      <c r="G30" s="35" t="s">
        <v>175</v>
      </c>
      <c r="H30" s="35" t="s">
        <v>181</v>
      </c>
      <c r="I30" s="107">
        <v>4.99</v>
      </c>
      <c r="J30" s="8">
        <v>700</v>
      </c>
      <c r="K30" s="45">
        <f t="shared" si="1"/>
        <v>300</v>
      </c>
      <c r="L30" s="45">
        <f t="shared" si="2"/>
        <v>300</v>
      </c>
      <c r="M30" s="55"/>
      <c r="N30" s="54">
        <f t="shared" si="3"/>
        <v>175</v>
      </c>
      <c r="O30" s="55"/>
      <c r="P30" s="55"/>
      <c r="Q30" s="55"/>
      <c r="R30" s="13">
        <f t="shared" si="4"/>
        <v>400</v>
      </c>
      <c r="S30" s="14" t="str">
        <f t="shared" si="0"/>
        <v>OK</v>
      </c>
      <c r="T30" s="260"/>
      <c r="U30" s="268">
        <v>300</v>
      </c>
      <c r="V30" s="260"/>
      <c r="W30" s="261"/>
      <c r="X30" s="261"/>
      <c r="Y30" s="261"/>
      <c r="Z30" s="261"/>
      <c r="AA30" s="262"/>
      <c r="AB30" s="262"/>
      <c r="AC30" s="262"/>
      <c r="AD30" s="262"/>
      <c r="AE30" s="262"/>
      <c r="AF30" s="263"/>
      <c r="AG30" s="263"/>
      <c r="AH30" s="263"/>
      <c r="AI30" s="263"/>
      <c r="AJ30" s="263"/>
      <c r="AK30" s="263"/>
    </row>
    <row r="31" spans="1:37" ht="40" customHeight="1" x14ac:dyDescent="0.35">
      <c r="A31" s="90">
        <v>28</v>
      </c>
      <c r="B31" s="91" t="s">
        <v>118</v>
      </c>
      <c r="C31" s="167" t="s">
        <v>264</v>
      </c>
      <c r="D31" s="97" t="s">
        <v>135</v>
      </c>
      <c r="E31" s="101">
        <v>6202</v>
      </c>
      <c r="F31" s="105" t="s">
        <v>165</v>
      </c>
      <c r="G31" s="106" t="s">
        <v>174</v>
      </c>
      <c r="H31" s="106" t="s">
        <v>181</v>
      </c>
      <c r="I31" s="108">
        <v>40</v>
      </c>
      <c r="J31" s="8">
        <v>20</v>
      </c>
      <c r="K31" s="45">
        <f t="shared" si="1"/>
        <v>0</v>
      </c>
      <c r="L31" s="45">
        <f t="shared" si="2"/>
        <v>0</v>
      </c>
      <c r="M31" s="55"/>
      <c r="N31" s="54">
        <f t="shared" si="3"/>
        <v>5</v>
      </c>
      <c r="O31" s="55"/>
      <c r="P31" s="55"/>
      <c r="Q31" s="55"/>
      <c r="R31" s="13">
        <f t="shared" si="4"/>
        <v>20</v>
      </c>
      <c r="S31" s="14" t="str">
        <f t="shared" si="0"/>
        <v>OK</v>
      </c>
      <c r="T31" s="260"/>
      <c r="U31" s="260"/>
      <c r="V31" s="260"/>
      <c r="W31" s="261"/>
      <c r="X31" s="261"/>
      <c r="Y31" s="261"/>
      <c r="Z31" s="261"/>
      <c r="AA31" s="262"/>
      <c r="AB31" s="262"/>
      <c r="AC31" s="262"/>
      <c r="AD31" s="262"/>
      <c r="AE31" s="262"/>
      <c r="AF31" s="263"/>
      <c r="AG31" s="263"/>
      <c r="AH31" s="263"/>
      <c r="AI31" s="263"/>
      <c r="AJ31" s="263"/>
      <c r="AK31" s="263"/>
    </row>
    <row r="32" spans="1:37" ht="40" customHeight="1" x14ac:dyDescent="0.35">
      <c r="A32" s="88">
        <v>29</v>
      </c>
      <c r="B32" s="89" t="s">
        <v>120</v>
      </c>
      <c r="C32" s="166" t="s">
        <v>265</v>
      </c>
      <c r="D32" s="96" t="s">
        <v>125</v>
      </c>
      <c r="E32" s="100">
        <v>6202</v>
      </c>
      <c r="F32" s="104" t="s">
        <v>166</v>
      </c>
      <c r="G32" s="35" t="s">
        <v>173</v>
      </c>
      <c r="H32" s="35" t="s">
        <v>181</v>
      </c>
      <c r="I32" s="107">
        <v>5.87</v>
      </c>
      <c r="J32" s="8">
        <v>100</v>
      </c>
      <c r="K32" s="45">
        <f t="shared" si="1"/>
        <v>0</v>
      </c>
      <c r="L32" s="45">
        <f t="shared" si="2"/>
        <v>0</v>
      </c>
      <c r="M32" s="55"/>
      <c r="N32" s="54">
        <f t="shared" si="3"/>
        <v>25</v>
      </c>
      <c r="O32" s="55"/>
      <c r="P32" s="55"/>
      <c r="Q32" s="55"/>
      <c r="R32" s="13">
        <f t="shared" si="4"/>
        <v>100</v>
      </c>
      <c r="S32" s="14" t="str">
        <f t="shared" si="0"/>
        <v>OK</v>
      </c>
      <c r="T32" s="260"/>
      <c r="U32" s="260"/>
      <c r="V32" s="260"/>
      <c r="W32" s="261"/>
      <c r="X32" s="261"/>
      <c r="Y32" s="261"/>
      <c r="Z32" s="261"/>
      <c r="AA32" s="262"/>
      <c r="AB32" s="262"/>
      <c r="AC32" s="262"/>
      <c r="AD32" s="262"/>
      <c r="AE32" s="262"/>
      <c r="AF32" s="263"/>
      <c r="AG32" s="263"/>
      <c r="AH32" s="263"/>
      <c r="AI32" s="263"/>
      <c r="AJ32" s="263"/>
      <c r="AK32" s="263"/>
    </row>
    <row r="33" spans="1:38" ht="40" customHeight="1" x14ac:dyDescent="0.35">
      <c r="A33" s="90">
        <v>30</v>
      </c>
      <c r="B33" s="91" t="s">
        <v>118</v>
      </c>
      <c r="C33" s="147" t="s">
        <v>231</v>
      </c>
      <c r="D33" s="98" t="s">
        <v>136</v>
      </c>
      <c r="E33" s="101">
        <v>1504</v>
      </c>
      <c r="F33" s="105" t="s">
        <v>167</v>
      </c>
      <c r="G33" s="106" t="s">
        <v>179</v>
      </c>
      <c r="H33" s="106" t="s">
        <v>183</v>
      </c>
      <c r="I33" s="108">
        <v>5</v>
      </c>
      <c r="J33" s="8">
        <v>100</v>
      </c>
      <c r="K33" s="45">
        <f t="shared" si="1"/>
        <v>0</v>
      </c>
      <c r="L33" s="45">
        <f t="shared" si="2"/>
        <v>0</v>
      </c>
      <c r="M33" s="55"/>
      <c r="N33" s="54">
        <f t="shared" si="3"/>
        <v>25</v>
      </c>
      <c r="O33" s="55"/>
      <c r="P33" s="55"/>
      <c r="Q33" s="55"/>
      <c r="R33" s="13">
        <f t="shared" si="4"/>
        <v>100</v>
      </c>
      <c r="S33" s="14" t="str">
        <f t="shared" si="0"/>
        <v>OK</v>
      </c>
      <c r="T33" s="260"/>
      <c r="U33" s="260"/>
      <c r="V33" s="260"/>
      <c r="W33" s="261"/>
      <c r="X33" s="261"/>
      <c r="Y33" s="261"/>
      <c r="Z33" s="261"/>
      <c r="AA33" s="262"/>
      <c r="AB33" s="262"/>
      <c r="AC33" s="262"/>
      <c r="AD33" s="262"/>
      <c r="AE33" s="262"/>
      <c r="AF33" s="263"/>
      <c r="AG33" s="263"/>
      <c r="AH33" s="263"/>
      <c r="AI33" s="263"/>
      <c r="AJ33" s="263"/>
      <c r="AK33" s="263"/>
    </row>
    <row r="34" spans="1:38" ht="40" customHeight="1" x14ac:dyDescent="0.35">
      <c r="A34" s="88">
        <v>31</v>
      </c>
      <c r="B34" s="89" t="s">
        <v>121</v>
      </c>
      <c r="C34" s="166" t="s">
        <v>266</v>
      </c>
      <c r="D34" s="96" t="s">
        <v>137</v>
      </c>
      <c r="E34" s="100">
        <v>1504</v>
      </c>
      <c r="F34" s="104" t="s">
        <v>168</v>
      </c>
      <c r="G34" s="35" t="s">
        <v>180</v>
      </c>
      <c r="H34" s="35" t="s">
        <v>183</v>
      </c>
      <c r="I34" s="107">
        <v>5.14</v>
      </c>
      <c r="J34" s="8"/>
      <c r="K34" s="45">
        <f t="shared" si="1"/>
        <v>0</v>
      </c>
      <c r="L34" s="45">
        <f t="shared" si="2"/>
        <v>0</v>
      </c>
      <c r="M34" s="55"/>
      <c r="N34" s="54">
        <f t="shared" si="3"/>
        <v>0</v>
      </c>
      <c r="O34" s="55"/>
      <c r="P34" s="55"/>
      <c r="Q34" s="55"/>
      <c r="R34" s="13">
        <f t="shared" si="4"/>
        <v>0</v>
      </c>
      <c r="S34" s="14" t="str">
        <f t="shared" si="0"/>
        <v>OK</v>
      </c>
      <c r="T34" s="260"/>
      <c r="U34" s="260"/>
      <c r="V34" s="260"/>
      <c r="W34" s="261"/>
      <c r="X34" s="261"/>
      <c r="Y34" s="261"/>
      <c r="Z34" s="261"/>
      <c r="AA34" s="262"/>
      <c r="AB34" s="262"/>
      <c r="AC34" s="262"/>
      <c r="AD34" s="262"/>
      <c r="AE34" s="262"/>
      <c r="AF34" s="263"/>
      <c r="AG34" s="263"/>
      <c r="AH34" s="263"/>
      <c r="AI34" s="263"/>
      <c r="AJ34" s="263"/>
      <c r="AK34" s="263"/>
    </row>
    <row r="35" spans="1:38" ht="40" customHeight="1" x14ac:dyDescent="0.35">
      <c r="A35" s="90">
        <v>32</v>
      </c>
      <c r="B35" s="91" t="s">
        <v>122</v>
      </c>
      <c r="C35" s="167" t="s">
        <v>267</v>
      </c>
      <c r="D35" s="97" t="s">
        <v>138</v>
      </c>
      <c r="E35" s="101">
        <v>1602</v>
      </c>
      <c r="F35" s="105" t="s">
        <v>169</v>
      </c>
      <c r="G35" s="106" t="s">
        <v>173</v>
      </c>
      <c r="H35" s="106" t="s">
        <v>184</v>
      </c>
      <c r="I35" s="108">
        <v>150</v>
      </c>
      <c r="J35" s="8">
        <v>10</v>
      </c>
      <c r="K35" s="45">
        <f t="shared" si="1"/>
        <v>0</v>
      </c>
      <c r="L35" s="45">
        <f t="shared" si="2"/>
        <v>0</v>
      </c>
      <c r="M35" s="55"/>
      <c r="N35" s="54">
        <f t="shared" si="3"/>
        <v>2</v>
      </c>
      <c r="O35" s="55"/>
      <c r="P35" s="55"/>
      <c r="Q35" s="55"/>
      <c r="R35" s="13">
        <f t="shared" si="4"/>
        <v>10</v>
      </c>
      <c r="S35" s="14" t="str">
        <f t="shared" si="0"/>
        <v>OK</v>
      </c>
      <c r="T35" s="260"/>
      <c r="U35" s="260"/>
      <c r="V35" s="260"/>
      <c r="W35" s="261"/>
      <c r="X35" s="261"/>
      <c r="Y35" s="261"/>
      <c r="Z35" s="261"/>
      <c r="AA35" s="262"/>
      <c r="AB35" s="262"/>
      <c r="AC35" s="262"/>
      <c r="AD35" s="262"/>
      <c r="AE35" s="262"/>
      <c r="AF35" s="263"/>
      <c r="AG35" s="263"/>
      <c r="AH35" s="263"/>
      <c r="AI35" s="263"/>
      <c r="AJ35" s="263"/>
      <c r="AK35" s="263"/>
    </row>
    <row r="36" spans="1:38" ht="40" customHeight="1" x14ac:dyDescent="0.35">
      <c r="A36" s="88">
        <v>33</v>
      </c>
      <c r="B36" s="89" t="s">
        <v>122</v>
      </c>
      <c r="C36" s="166" t="s">
        <v>268</v>
      </c>
      <c r="D36" s="96" t="s">
        <v>138</v>
      </c>
      <c r="E36" s="100">
        <v>1602</v>
      </c>
      <c r="F36" s="104" t="s">
        <v>170</v>
      </c>
      <c r="G36" s="35" t="s">
        <v>173</v>
      </c>
      <c r="H36" s="35" t="s">
        <v>184</v>
      </c>
      <c r="I36" s="107">
        <v>315</v>
      </c>
      <c r="J36" s="8">
        <v>10</v>
      </c>
      <c r="K36" s="45">
        <f t="shared" si="1"/>
        <v>0</v>
      </c>
      <c r="L36" s="45">
        <f t="shared" si="2"/>
        <v>0</v>
      </c>
      <c r="M36" s="55"/>
      <c r="N36" s="54">
        <f t="shared" si="3"/>
        <v>2</v>
      </c>
      <c r="O36" s="55"/>
      <c r="P36" s="55"/>
      <c r="Q36" s="55"/>
      <c r="R36" s="13">
        <f t="shared" si="4"/>
        <v>10</v>
      </c>
      <c r="S36" s="14" t="str">
        <f t="shared" si="0"/>
        <v>OK</v>
      </c>
      <c r="T36" s="260"/>
      <c r="U36" s="260"/>
      <c r="V36" s="260"/>
      <c r="W36" s="261"/>
      <c r="X36" s="261"/>
      <c r="Y36" s="261"/>
      <c r="Z36" s="261"/>
      <c r="AA36" s="265"/>
      <c r="AB36" s="265"/>
      <c r="AC36" s="265"/>
      <c r="AD36" s="265"/>
      <c r="AE36" s="265"/>
      <c r="AF36" s="266"/>
      <c r="AG36" s="266"/>
      <c r="AH36" s="266"/>
      <c r="AI36" s="266"/>
      <c r="AJ36" s="266"/>
      <c r="AK36" s="266"/>
    </row>
    <row r="37" spans="1:38" ht="40" customHeight="1" x14ac:dyDescent="0.35">
      <c r="A37" s="94">
        <v>34</v>
      </c>
      <c r="B37" s="95" t="s">
        <v>122</v>
      </c>
      <c r="C37" s="167" t="s">
        <v>269</v>
      </c>
      <c r="D37" s="99" t="s">
        <v>138</v>
      </c>
      <c r="E37" s="103">
        <v>1806</v>
      </c>
      <c r="F37" s="105" t="s">
        <v>171</v>
      </c>
      <c r="G37" s="106" t="s">
        <v>173</v>
      </c>
      <c r="H37" s="106" t="s">
        <v>184</v>
      </c>
      <c r="I37" s="109">
        <v>780</v>
      </c>
      <c r="J37" s="8">
        <v>10</v>
      </c>
      <c r="K37" s="45">
        <f t="shared" si="1"/>
        <v>0</v>
      </c>
      <c r="L37" s="45">
        <f t="shared" si="2"/>
        <v>0</v>
      </c>
      <c r="M37" s="55"/>
      <c r="N37" s="54">
        <f t="shared" si="3"/>
        <v>2</v>
      </c>
      <c r="O37" s="55"/>
      <c r="P37" s="55"/>
      <c r="Q37" s="55"/>
      <c r="R37" s="13">
        <f t="shared" si="4"/>
        <v>10</v>
      </c>
      <c r="S37" s="14" t="str">
        <f t="shared" si="0"/>
        <v>OK</v>
      </c>
      <c r="T37" s="260"/>
      <c r="U37" s="260"/>
      <c r="V37" s="260"/>
      <c r="W37" s="261"/>
      <c r="X37" s="261"/>
      <c r="Y37" s="261"/>
      <c r="Z37" s="261"/>
      <c r="AA37" s="265"/>
      <c r="AB37" s="265"/>
      <c r="AC37" s="265"/>
      <c r="AD37" s="265"/>
      <c r="AE37" s="265"/>
      <c r="AF37" s="266"/>
      <c r="AG37" s="266"/>
      <c r="AH37" s="266"/>
      <c r="AI37" s="266"/>
      <c r="AJ37" s="266"/>
      <c r="AK37" s="266"/>
    </row>
    <row r="38" spans="1:38" ht="40" customHeight="1" x14ac:dyDescent="0.35">
      <c r="J38" s="4">
        <f>SUM(J4:J37)</f>
        <v>5985</v>
      </c>
      <c r="R38" s="16">
        <f>SUM(R4:R37)</f>
        <v>4350</v>
      </c>
      <c r="S38" s="5" t="str">
        <f t="shared" si="0"/>
        <v>OK</v>
      </c>
      <c r="T38" s="269">
        <f>SUMPRODUCT($I$4:$I$37,T4:T37)</f>
        <v>3225</v>
      </c>
      <c r="U38" s="269">
        <f t="shared" ref="U38:AK38" si="5">SUMPRODUCT($I$4:$I$37,U4:U37)</f>
        <v>1497</v>
      </c>
      <c r="V38" s="269">
        <f t="shared" si="5"/>
        <v>860.45</v>
      </c>
      <c r="W38" s="269">
        <f t="shared" si="5"/>
        <v>388.5</v>
      </c>
      <c r="X38" s="269">
        <f t="shared" si="5"/>
        <v>2081.5</v>
      </c>
      <c r="Y38" s="269">
        <f t="shared" si="5"/>
        <v>4980</v>
      </c>
      <c r="Z38" s="269">
        <f t="shared" si="5"/>
        <v>575.43999999999994</v>
      </c>
      <c r="AA38" s="269">
        <f t="shared" si="5"/>
        <v>0</v>
      </c>
      <c r="AB38" s="269">
        <f t="shared" si="5"/>
        <v>0</v>
      </c>
      <c r="AC38" s="269">
        <f t="shared" si="5"/>
        <v>0</v>
      </c>
      <c r="AD38" s="269">
        <f t="shared" si="5"/>
        <v>0</v>
      </c>
      <c r="AE38" s="269">
        <f t="shared" si="5"/>
        <v>0</v>
      </c>
      <c r="AF38" s="269">
        <f t="shared" si="5"/>
        <v>0</v>
      </c>
      <c r="AG38" s="269">
        <f t="shared" si="5"/>
        <v>0</v>
      </c>
      <c r="AH38" s="269">
        <f t="shared" si="5"/>
        <v>0</v>
      </c>
      <c r="AI38" s="269">
        <f t="shared" si="5"/>
        <v>0</v>
      </c>
      <c r="AJ38" s="269">
        <f t="shared" si="5"/>
        <v>0</v>
      </c>
      <c r="AK38" s="269">
        <f t="shared" si="5"/>
        <v>0</v>
      </c>
      <c r="AL38" s="165"/>
    </row>
    <row r="39" spans="1:38" ht="40" customHeight="1" x14ac:dyDescent="0.35">
      <c r="J39" s="83">
        <f>SUMPRODUCT($I$4:$I$37,J4:J37)</f>
        <v>70060.149999999994</v>
      </c>
      <c r="K39" s="83">
        <f>SUMPRODUCT($I$4:$I$37,K4:K37)</f>
        <v>13607.89</v>
      </c>
      <c r="L39" s="83">
        <f>SUMPRODUCT($I$4:$I$37,L4:L37)</f>
        <v>13607.89</v>
      </c>
      <c r="T39" s="207"/>
      <c r="U39" s="207"/>
      <c r="V39" s="207"/>
      <c r="W39" s="200"/>
      <c r="X39" s="200"/>
      <c r="Y39" s="208"/>
      <c r="Z39" s="200"/>
      <c r="AA39" s="113"/>
      <c r="AB39" s="113"/>
      <c r="AC39" s="113"/>
      <c r="AD39" s="113"/>
      <c r="AE39" s="113"/>
      <c r="AF39" s="165"/>
      <c r="AG39" s="165"/>
      <c r="AH39" s="165"/>
      <c r="AI39" s="165"/>
      <c r="AJ39" s="165"/>
      <c r="AK39" s="165"/>
      <c r="AL39" s="165"/>
    </row>
    <row r="40" spans="1:38" ht="40" customHeight="1" x14ac:dyDescent="0.35">
      <c r="T40" s="207"/>
      <c r="U40" s="207"/>
      <c r="V40" s="207"/>
      <c r="W40" s="200"/>
      <c r="X40" s="200"/>
      <c r="Y40" s="208"/>
      <c r="Z40" s="200"/>
      <c r="AA40" s="113"/>
      <c r="AB40" s="113"/>
      <c r="AC40" s="113"/>
      <c r="AD40" s="113"/>
      <c r="AE40" s="113"/>
      <c r="AF40" s="165"/>
      <c r="AG40" s="165"/>
      <c r="AH40" s="165"/>
      <c r="AI40" s="165"/>
      <c r="AJ40" s="165"/>
      <c r="AK40" s="165"/>
      <c r="AL40" s="165"/>
    </row>
    <row r="41" spans="1:38" ht="40" customHeight="1" x14ac:dyDescent="0.35">
      <c r="T41" s="207"/>
      <c r="U41" s="207"/>
      <c r="V41" s="207"/>
      <c r="W41" s="200"/>
      <c r="X41" s="200"/>
      <c r="Y41" s="208"/>
      <c r="Z41" s="200"/>
      <c r="AA41" s="113"/>
      <c r="AB41" s="113"/>
      <c r="AC41" s="113"/>
      <c r="AD41" s="113"/>
      <c r="AE41" s="113"/>
      <c r="AF41" s="165"/>
      <c r="AG41" s="165"/>
      <c r="AH41" s="165"/>
      <c r="AI41" s="165"/>
      <c r="AJ41" s="165"/>
      <c r="AK41" s="165"/>
      <c r="AL41" s="165"/>
    </row>
    <row r="42" spans="1:38" ht="40" customHeight="1" x14ac:dyDescent="0.35">
      <c r="T42" s="207"/>
      <c r="U42" s="207"/>
      <c r="V42" s="207"/>
      <c r="W42" s="200"/>
      <c r="X42" s="200"/>
      <c r="Y42" s="208"/>
      <c r="Z42" s="200"/>
      <c r="AA42" s="113"/>
      <c r="AB42" s="113"/>
      <c r="AC42" s="113"/>
      <c r="AD42" s="113"/>
      <c r="AE42" s="113"/>
      <c r="AF42" s="165"/>
      <c r="AG42" s="165"/>
      <c r="AH42" s="165"/>
      <c r="AI42" s="165"/>
      <c r="AJ42" s="165"/>
      <c r="AK42" s="165"/>
      <c r="AL42" s="165"/>
    </row>
    <row r="43" spans="1:38" ht="40" customHeight="1" x14ac:dyDescent="0.35">
      <c r="T43" s="207"/>
      <c r="U43" s="207"/>
      <c r="V43" s="207"/>
      <c r="W43" s="200"/>
      <c r="X43" s="200"/>
      <c r="Y43" s="208"/>
      <c r="Z43" s="200"/>
      <c r="AA43" s="113"/>
      <c r="AB43" s="113"/>
      <c r="AC43" s="113"/>
      <c r="AD43" s="113"/>
      <c r="AE43" s="113"/>
      <c r="AF43" s="165"/>
      <c r="AG43" s="165"/>
      <c r="AH43" s="165"/>
      <c r="AI43" s="165"/>
      <c r="AJ43" s="165"/>
      <c r="AK43" s="165"/>
      <c r="AL43" s="165"/>
    </row>
    <row r="44" spans="1:38" ht="40" customHeight="1" x14ac:dyDescent="0.35">
      <c r="T44" s="207"/>
      <c r="U44" s="207"/>
      <c r="V44" s="207"/>
      <c r="W44" s="200"/>
      <c r="X44" s="200"/>
      <c r="Y44" s="208"/>
      <c r="Z44" s="200"/>
      <c r="AA44" s="113"/>
      <c r="AB44" s="113"/>
      <c r="AC44" s="113"/>
      <c r="AD44" s="113"/>
      <c r="AE44" s="113"/>
      <c r="AF44" s="165"/>
      <c r="AG44" s="165"/>
      <c r="AH44" s="165"/>
      <c r="AI44" s="165"/>
      <c r="AJ44" s="165"/>
      <c r="AK44" s="165"/>
      <c r="AL44" s="165"/>
    </row>
    <row r="45" spans="1:38" ht="40" customHeight="1" x14ac:dyDescent="0.35">
      <c r="T45" s="207"/>
      <c r="U45" s="207"/>
      <c r="V45" s="207"/>
      <c r="W45" s="200"/>
      <c r="X45" s="200"/>
      <c r="Y45" s="208"/>
      <c r="Z45" s="200"/>
      <c r="AA45" s="113"/>
      <c r="AB45" s="113"/>
      <c r="AC45" s="113"/>
      <c r="AD45" s="113"/>
      <c r="AE45" s="113"/>
      <c r="AF45" s="165"/>
      <c r="AG45" s="165"/>
      <c r="AH45" s="165"/>
      <c r="AI45" s="165"/>
      <c r="AJ45" s="165"/>
      <c r="AK45" s="165"/>
      <c r="AL45" s="165"/>
    </row>
    <row r="46" spans="1:38" ht="40" customHeight="1" x14ac:dyDescent="0.35">
      <c r="T46" s="207"/>
      <c r="U46" s="207"/>
      <c r="V46" s="207"/>
      <c r="W46" s="200"/>
      <c r="X46" s="200"/>
      <c r="Y46" s="208"/>
      <c r="Z46" s="200"/>
      <c r="AA46" s="113"/>
      <c r="AB46" s="113"/>
      <c r="AC46" s="113"/>
      <c r="AD46" s="113"/>
      <c r="AE46" s="113"/>
      <c r="AF46" s="165"/>
      <c r="AG46" s="165"/>
      <c r="AH46" s="165"/>
      <c r="AI46" s="165"/>
      <c r="AJ46" s="165"/>
      <c r="AK46" s="165"/>
      <c r="AL46" s="165"/>
    </row>
    <row r="47" spans="1:38" ht="40" customHeight="1" x14ac:dyDescent="0.35">
      <c r="T47" s="207"/>
      <c r="U47" s="207"/>
      <c r="V47" s="207"/>
      <c r="W47" s="200"/>
      <c r="X47" s="200"/>
      <c r="Y47" s="208"/>
      <c r="Z47" s="200"/>
      <c r="AA47" s="113"/>
      <c r="AB47" s="113"/>
      <c r="AC47" s="113"/>
      <c r="AD47" s="113"/>
      <c r="AE47" s="113"/>
      <c r="AF47" s="165"/>
      <c r="AG47" s="165"/>
      <c r="AH47" s="165"/>
      <c r="AI47" s="165"/>
      <c r="AJ47" s="165"/>
      <c r="AK47" s="165"/>
      <c r="AL47" s="165"/>
    </row>
    <row r="48" spans="1:38" ht="40" customHeight="1" x14ac:dyDescent="0.35">
      <c r="T48" s="207"/>
      <c r="U48" s="207"/>
      <c r="V48" s="207"/>
      <c r="W48" s="200"/>
      <c r="X48" s="200"/>
      <c r="Y48" s="208"/>
      <c r="Z48" s="200"/>
      <c r="AA48" s="113"/>
      <c r="AB48" s="113"/>
      <c r="AC48" s="113"/>
      <c r="AD48" s="113"/>
      <c r="AE48" s="113"/>
      <c r="AF48" s="165"/>
      <c r="AG48" s="165"/>
      <c r="AH48" s="165"/>
      <c r="AI48" s="165"/>
      <c r="AJ48" s="165"/>
      <c r="AK48" s="165"/>
      <c r="AL48" s="165"/>
    </row>
    <row r="49" spans="20:38" ht="40" customHeight="1" x14ac:dyDescent="0.35">
      <c r="T49" s="207"/>
      <c r="U49" s="207"/>
      <c r="V49" s="207"/>
      <c r="W49" s="200"/>
      <c r="X49" s="200"/>
      <c r="Y49" s="208"/>
      <c r="Z49" s="200"/>
      <c r="AA49" s="113"/>
      <c r="AB49" s="113"/>
      <c r="AC49" s="113"/>
      <c r="AD49" s="113"/>
      <c r="AE49" s="113"/>
      <c r="AF49" s="165"/>
      <c r="AG49" s="165"/>
      <c r="AH49" s="165"/>
      <c r="AI49" s="165"/>
      <c r="AJ49" s="165"/>
      <c r="AK49" s="165"/>
      <c r="AL49" s="165"/>
    </row>
    <row r="50" spans="20:38" ht="40" customHeight="1" x14ac:dyDescent="0.35">
      <c r="T50" s="207"/>
      <c r="U50" s="207"/>
      <c r="V50" s="207"/>
      <c r="W50" s="200"/>
      <c r="X50" s="200"/>
      <c r="Y50" s="208"/>
      <c r="Z50" s="200"/>
      <c r="AA50" s="113"/>
      <c r="AB50" s="113"/>
      <c r="AC50" s="113"/>
      <c r="AD50" s="113"/>
      <c r="AE50" s="113"/>
      <c r="AF50" s="165"/>
      <c r="AG50" s="165"/>
      <c r="AH50" s="165"/>
      <c r="AI50" s="165"/>
      <c r="AJ50" s="165"/>
      <c r="AK50" s="165"/>
      <c r="AL50" s="165"/>
    </row>
    <row r="51" spans="20:38" ht="40" customHeight="1" x14ac:dyDescent="0.35">
      <c r="T51" s="207"/>
      <c r="U51" s="207"/>
      <c r="V51" s="207"/>
      <c r="W51" s="200"/>
      <c r="X51" s="200"/>
      <c r="Y51" s="208"/>
      <c r="Z51" s="200"/>
      <c r="AA51" s="113"/>
      <c r="AB51" s="113"/>
      <c r="AC51" s="113"/>
      <c r="AD51" s="113"/>
      <c r="AE51" s="113"/>
      <c r="AF51" s="165"/>
      <c r="AG51" s="165"/>
      <c r="AH51" s="165"/>
      <c r="AI51" s="165"/>
      <c r="AJ51" s="165"/>
      <c r="AK51" s="165"/>
      <c r="AL51" s="165"/>
    </row>
    <row r="52" spans="20:38" ht="40" customHeight="1" x14ac:dyDescent="0.35">
      <c r="T52" s="207"/>
      <c r="U52" s="207"/>
      <c r="V52" s="207"/>
      <c r="W52" s="200"/>
      <c r="X52" s="200"/>
      <c r="Y52" s="208"/>
      <c r="Z52" s="200"/>
      <c r="AA52" s="113"/>
      <c r="AB52" s="113"/>
      <c r="AC52" s="113"/>
      <c r="AD52" s="113"/>
      <c r="AE52" s="113"/>
      <c r="AF52" s="165"/>
      <c r="AG52" s="165"/>
      <c r="AH52" s="165"/>
      <c r="AI52" s="165"/>
      <c r="AJ52" s="165"/>
      <c r="AK52" s="165"/>
      <c r="AL52" s="165"/>
    </row>
    <row r="53" spans="20:38" ht="40" customHeight="1" x14ac:dyDescent="0.35">
      <c r="T53" s="207"/>
      <c r="U53" s="207"/>
      <c r="V53" s="207"/>
      <c r="W53" s="200"/>
      <c r="X53" s="200"/>
      <c r="Y53" s="208"/>
      <c r="Z53" s="200"/>
      <c r="AA53" s="113"/>
      <c r="AB53" s="113"/>
      <c r="AC53" s="113"/>
      <c r="AD53" s="113"/>
      <c r="AE53" s="113"/>
      <c r="AF53" s="165"/>
      <c r="AG53" s="165"/>
      <c r="AH53" s="165"/>
      <c r="AI53" s="165"/>
      <c r="AJ53" s="165"/>
      <c r="AK53" s="165"/>
      <c r="AL53" s="165"/>
    </row>
    <row r="54" spans="20:38" ht="40" customHeight="1" x14ac:dyDescent="0.35">
      <c r="T54" s="207"/>
      <c r="U54" s="207"/>
      <c r="V54" s="207"/>
      <c r="W54" s="200"/>
      <c r="X54" s="200"/>
      <c r="Y54" s="208"/>
      <c r="Z54" s="200"/>
      <c r="AA54" s="113"/>
      <c r="AB54" s="113"/>
      <c r="AC54" s="113"/>
      <c r="AD54" s="113"/>
      <c r="AE54" s="113"/>
      <c r="AF54" s="165"/>
      <c r="AG54" s="165"/>
      <c r="AH54" s="165"/>
      <c r="AI54" s="165"/>
      <c r="AJ54" s="165"/>
      <c r="AK54" s="165"/>
      <c r="AL54" s="165"/>
    </row>
    <row r="55" spans="20:38" ht="40" customHeight="1" x14ac:dyDescent="0.35">
      <c r="T55" s="207"/>
      <c r="U55" s="207"/>
      <c r="V55" s="207"/>
      <c r="W55" s="200"/>
      <c r="X55" s="200"/>
      <c r="Y55" s="208"/>
      <c r="Z55" s="200"/>
      <c r="AA55" s="113"/>
      <c r="AB55" s="113"/>
      <c r="AC55" s="113"/>
      <c r="AD55" s="113"/>
      <c r="AE55" s="113"/>
      <c r="AF55" s="165"/>
      <c r="AG55" s="165"/>
      <c r="AH55" s="165"/>
      <c r="AI55" s="165"/>
      <c r="AJ55" s="165"/>
      <c r="AK55" s="165"/>
      <c r="AL55" s="165"/>
    </row>
    <row r="56" spans="20:38" ht="40" customHeight="1" x14ac:dyDescent="0.35">
      <c r="T56" s="207"/>
      <c r="U56" s="207"/>
      <c r="V56" s="207"/>
      <c r="W56" s="200"/>
      <c r="X56" s="200"/>
      <c r="Y56" s="208"/>
      <c r="Z56" s="200"/>
      <c r="AA56" s="113"/>
      <c r="AB56" s="113"/>
      <c r="AC56" s="113"/>
      <c r="AD56" s="113"/>
      <c r="AE56" s="113"/>
      <c r="AF56" s="165"/>
      <c r="AG56" s="165"/>
      <c r="AH56" s="165"/>
      <c r="AI56" s="165"/>
      <c r="AJ56" s="165"/>
      <c r="AK56" s="165"/>
      <c r="AL56" s="165"/>
    </row>
    <row r="57" spans="20:38" ht="40" customHeight="1" x14ac:dyDescent="0.35">
      <c r="T57" s="207"/>
      <c r="U57" s="207"/>
      <c r="V57" s="207"/>
      <c r="W57" s="200"/>
      <c r="X57" s="200"/>
      <c r="Y57" s="208"/>
      <c r="Z57" s="200"/>
      <c r="AA57" s="113"/>
      <c r="AB57" s="113"/>
      <c r="AC57" s="113"/>
      <c r="AD57" s="113"/>
      <c r="AE57" s="113"/>
      <c r="AF57" s="165"/>
      <c r="AG57" s="165"/>
      <c r="AH57" s="165"/>
      <c r="AI57" s="165"/>
      <c r="AJ57" s="165"/>
      <c r="AK57" s="165"/>
      <c r="AL57" s="165"/>
    </row>
    <row r="58" spans="20:38" ht="40" customHeight="1" x14ac:dyDescent="0.35">
      <c r="T58" s="207"/>
      <c r="U58" s="207"/>
      <c r="V58" s="207"/>
      <c r="W58" s="200"/>
      <c r="X58" s="200"/>
      <c r="Y58" s="208"/>
      <c r="Z58" s="200"/>
      <c r="AA58" s="113"/>
      <c r="AB58" s="113"/>
      <c r="AC58" s="113"/>
      <c r="AD58" s="113"/>
      <c r="AE58" s="113"/>
      <c r="AF58" s="165"/>
      <c r="AG58" s="165"/>
      <c r="AH58" s="165"/>
      <c r="AI58" s="165"/>
      <c r="AJ58" s="165"/>
      <c r="AK58" s="165"/>
      <c r="AL58" s="165"/>
    </row>
    <row r="59" spans="20:38" ht="40" customHeight="1" x14ac:dyDescent="0.35">
      <c r="T59" s="200"/>
      <c r="U59" s="200"/>
      <c r="V59" s="200"/>
      <c r="W59" s="200"/>
      <c r="X59" s="200"/>
      <c r="Y59" s="200"/>
      <c r="Z59" s="200"/>
      <c r="AA59" s="170"/>
      <c r="AB59" s="170"/>
      <c r="AC59" s="170"/>
      <c r="AD59" s="170"/>
      <c r="AE59" s="170"/>
      <c r="AF59" s="165"/>
      <c r="AG59" s="165"/>
      <c r="AH59" s="165"/>
      <c r="AI59" s="165"/>
      <c r="AJ59" s="165"/>
      <c r="AK59" s="165"/>
      <c r="AL59" s="165"/>
    </row>
    <row r="60" spans="20:38" ht="40" customHeight="1" x14ac:dyDescent="0.35">
      <c r="T60" s="200"/>
      <c r="U60" s="200"/>
      <c r="V60" s="200"/>
      <c r="W60" s="200"/>
      <c r="X60" s="200"/>
      <c r="Y60" s="200"/>
      <c r="Z60" s="200"/>
      <c r="AA60" s="170"/>
      <c r="AB60" s="170"/>
      <c r="AC60" s="170"/>
      <c r="AD60" s="170"/>
      <c r="AE60" s="170"/>
      <c r="AF60" s="165"/>
      <c r="AG60" s="165"/>
      <c r="AH60" s="165"/>
      <c r="AI60" s="165"/>
      <c r="AJ60" s="165"/>
      <c r="AK60" s="165"/>
      <c r="AL60" s="165"/>
    </row>
    <row r="61" spans="20:38" ht="40" customHeight="1" x14ac:dyDescent="0.35">
      <c r="T61" s="200"/>
      <c r="U61" s="200"/>
      <c r="V61" s="200"/>
      <c r="W61" s="200"/>
      <c r="X61" s="200"/>
      <c r="Y61" s="200"/>
      <c r="Z61" s="200"/>
      <c r="AA61" s="170"/>
      <c r="AB61" s="170"/>
      <c r="AC61" s="170"/>
      <c r="AD61" s="170"/>
      <c r="AE61" s="170"/>
      <c r="AF61" s="165"/>
      <c r="AG61" s="165"/>
      <c r="AH61" s="165"/>
      <c r="AI61" s="165"/>
      <c r="AJ61" s="165"/>
      <c r="AK61" s="165"/>
      <c r="AL61" s="165"/>
    </row>
    <row r="62" spans="20:38" ht="40" customHeight="1" x14ac:dyDescent="0.35">
      <c r="T62" s="200"/>
      <c r="U62" s="200"/>
      <c r="V62" s="200"/>
      <c r="W62" s="200"/>
      <c r="X62" s="200"/>
      <c r="Y62" s="200"/>
      <c r="Z62" s="200"/>
      <c r="AA62" s="170"/>
      <c r="AB62" s="170"/>
      <c r="AC62" s="170"/>
      <c r="AD62" s="170"/>
      <c r="AE62" s="170"/>
      <c r="AF62" s="165"/>
      <c r="AG62" s="165"/>
      <c r="AH62" s="165"/>
      <c r="AI62" s="165"/>
      <c r="AJ62" s="165"/>
      <c r="AK62" s="165"/>
      <c r="AL62" s="165"/>
    </row>
    <row r="63" spans="20:38" ht="40" customHeight="1" x14ac:dyDescent="0.35">
      <c r="T63" s="200"/>
      <c r="U63" s="200"/>
      <c r="V63" s="200"/>
      <c r="W63" s="200"/>
      <c r="X63" s="200"/>
      <c r="Y63" s="200"/>
      <c r="Z63" s="200"/>
      <c r="AA63" s="170"/>
      <c r="AB63" s="170"/>
      <c r="AC63" s="170"/>
      <c r="AD63" s="170"/>
      <c r="AE63" s="170"/>
      <c r="AF63" s="165"/>
      <c r="AG63" s="165"/>
      <c r="AH63" s="165"/>
      <c r="AI63" s="165"/>
      <c r="AJ63" s="165"/>
      <c r="AK63" s="165"/>
      <c r="AL63" s="165"/>
    </row>
    <row r="64" spans="20:38" ht="40" customHeight="1" x14ac:dyDescent="0.35">
      <c r="T64" s="200"/>
      <c r="U64" s="200"/>
      <c r="V64" s="200"/>
      <c r="W64" s="200"/>
      <c r="X64" s="200"/>
      <c r="Y64" s="200"/>
      <c r="Z64" s="200"/>
      <c r="AA64" s="170"/>
      <c r="AB64" s="170"/>
      <c r="AC64" s="170"/>
      <c r="AD64" s="170"/>
      <c r="AE64" s="170"/>
      <c r="AF64" s="165"/>
      <c r="AG64" s="165"/>
      <c r="AH64" s="165"/>
      <c r="AI64" s="165"/>
      <c r="AJ64" s="165"/>
      <c r="AK64" s="165"/>
      <c r="AL64" s="165"/>
    </row>
    <row r="65" spans="20:38" ht="40" customHeight="1" x14ac:dyDescent="0.35">
      <c r="T65" s="200"/>
      <c r="U65" s="200"/>
      <c r="V65" s="200"/>
      <c r="W65" s="200"/>
      <c r="X65" s="200"/>
      <c r="Y65" s="200"/>
      <c r="Z65" s="200"/>
      <c r="AA65" s="170"/>
      <c r="AB65" s="170"/>
      <c r="AC65" s="170"/>
      <c r="AD65" s="170"/>
      <c r="AE65" s="170"/>
      <c r="AF65" s="165"/>
      <c r="AG65" s="165"/>
      <c r="AH65" s="165"/>
      <c r="AI65" s="165"/>
      <c r="AJ65" s="165"/>
      <c r="AK65" s="165"/>
      <c r="AL65" s="165"/>
    </row>
    <row r="66" spans="20:38" ht="40" customHeight="1" x14ac:dyDescent="0.35">
      <c r="T66" s="200"/>
      <c r="U66" s="200"/>
      <c r="V66" s="200"/>
      <c r="W66" s="200"/>
      <c r="X66" s="200"/>
      <c r="Y66" s="200"/>
      <c r="Z66" s="200"/>
      <c r="AA66" s="170"/>
      <c r="AB66" s="170"/>
      <c r="AC66" s="170"/>
      <c r="AD66" s="170"/>
      <c r="AE66" s="170"/>
      <c r="AF66" s="165"/>
      <c r="AG66" s="165"/>
      <c r="AH66" s="165"/>
      <c r="AI66" s="165"/>
      <c r="AJ66" s="165"/>
      <c r="AK66" s="165"/>
      <c r="AL66" s="165"/>
    </row>
    <row r="67" spans="20:38" ht="40" customHeight="1" x14ac:dyDescent="0.35">
      <c r="T67" s="200"/>
      <c r="U67" s="200"/>
      <c r="V67" s="200"/>
      <c r="W67" s="200"/>
      <c r="X67" s="200"/>
      <c r="Y67" s="200"/>
      <c r="Z67" s="200"/>
      <c r="AA67" s="170"/>
      <c r="AB67" s="170"/>
      <c r="AC67" s="170"/>
      <c r="AD67" s="170"/>
      <c r="AE67" s="170"/>
      <c r="AF67" s="165"/>
      <c r="AG67" s="165"/>
      <c r="AH67" s="165"/>
      <c r="AI67" s="165"/>
      <c r="AJ67" s="165"/>
      <c r="AK67" s="165"/>
      <c r="AL67" s="165"/>
    </row>
    <row r="68" spans="20:38" ht="40" customHeight="1" x14ac:dyDescent="0.35">
      <c r="T68" s="200"/>
      <c r="U68" s="200"/>
      <c r="V68" s="200"/>
      <c r="W68" s="200"/>
      <c r="X68" s="200"/>
      <c r="Y68" s="200"/>
      <c r="Z68" s="200"/>
      <c r="AA68" s="170"/>
      <c r="AB68" s="170"/>
      <c r="AC68" s="170"/>
      <c r="AD68" s="170"/>
      <c r="AE68" s="170"/>
      <c r="AF68" s="165"/>
      <c r="AG68" s="165"/>
      <c r="AH68" s="165"/>
      <c r="AI68" s="165"/>
      <c r="AJ68" s="165"/>
      <c r="AK68" s="165"/>
      <c r="AL68" s="165"/>
    </row>
    <row r="69" spans="20:38" ht="40" customHeight="1" x14ac:dyDescent="0.35">
      <c r="T69" s="200"/>
      <c r="U69" s="200"/>
      <c r="V69" s="200"/>
      <c r="W69" s="200"/>
      <c r="X69" s="200"/>
      <c r="Y69" s="200"/>
      <c r="Z69" s="200"/>
      <c r="AA69" s="170"/>
      <c r="AB69" s="170"/>
      <c r="AC69" s="170"/>
      <c r="AD69" s="170"/>
      <c r="AE69" s="170"/>
      <c r="AF69" s="165"/>
      <c r="AG69" s="165"/>
      <c r="AH69" s="165"/>
      <c r="AI69" s="165"/>
      <c r="AJ69" s="165"/>
      <c r="AK69" s="165"/>
      <c r="AL69" s="165"/>
    </row>
    <row r="70" spans="20:38" ht="40" customHeight="1" x14ac:dyDescent="0.35">
      <c r="T70" s="200"/>
      <c r="U70" s="200"/>
      <c r="V70" s="200"/>
      <c r="W70" s="200"/>
      <c r="X70" s="200"/>
      <c r="Y70" s="200"/>
      <c r="Z70" s="200"/>
      <c r="AA70" s="170"/>
      <c r="AB70" s="170"/>
      <c r="AC70" s="170"/>
      <c r="AD70" s="170"/>
      <c r="AE70" s="170"/>
      <c r="AF70" s="165"/>
      <c r="AG70" s="165"/>
      <c r="AH70" s="165"/>
      <c r="AI70" s="165"/>
      <c r="AJ70" s="165"/>
      <c r="AK70" s="165"/>
      <c r="AL70" s="165"/>
    </row>
    <row r="71" spans="20:38" ht="40" customHeight="1" x14ac:dyDescent="0.35">
      <c r="T71" s="200"/>
      <c r="U71" s="200"/>
      <c r="V71" s="200"/>
      <c r="W71" s="200"/>
      <c r="X71" s="200"/>
      <c r="Y71" s="200"/>
      <c r="Z71" s="200"/>
      <c r="AA71" s="170"/>
      <c r="AB71" s="170"/>
      <c r="AC71" s="170"/>
      <c r="AD71" s="170"/>
      <c r="AE71" s="170"/>
      <c r="AF71" s="165"/>
      <c r="AG71" s="165"/>
      <c r="AH71" s="165"/>
      <c r="AI71" s="165"/>
      <c r="AJ71" s="165"/>
      <c r="AK71" s="165"/>
      <c r="AL71" s="165"/>
    </row>
    <row r="72" spans="20:38" ht="40" customHeight="1" x14ac:dyDescent="0.35">
      <c r="T72" s="200"/>
      <c r="U72" s="200"/>
      <c r="V72" s="200"/>
      <c r="W72" s="200"/>
      <c r="X72" s="200"/>
      <c r="Y72" s="200"/>
      <c r="Z72" s="200"/>
      <c r="AA72" s="170"/>
      <c r="AB72" s="170"/>
      <c r="AC72" s="170"/>
      <c r="AD72" s="170"/>
      <c r="AE72" s="170"/>
      <c r="AF72" s="165"/>
      <c r="AG72" s="165"/>
      <c r="AH72" s="165"/>
      <c r="AI72" s="165"/>
      <c r="AJ72" s="165"/>
      <c r="AK72" s="165"/>
      <c r="AL72" s="165"/>
    </row>
    <row r="73" spans="20:38" ht="40" customHeight="1" x14ac:dyDescent="0.35">
      <c r="T73" s="200"/>
      <c r="U73" s="200"/>
      <c r="V73" s="200"/>
      <c r="W73" s="200"/>
      <c r="X73" s="200"/>
      <c r="Y73" s="200"/>
      <c r="Z73" s="200"/>
      <c r="AA73" s="170"/>
      <c r="AB73" s="170"/>
      <c r="AC73" s="170"/>
      <c r="AD73" s="170"/>
      <c r="AE73" s="170"/>
      <c r="AF73" s="165"/>
      <c r="AG73" s="165"/>
      <c r="AH73" s="165"/>
      <c r="AI73" s="165"/>
      <c r="AJ73" s="165"/>
      <c r="AK73" s="165"/>
      <c r="AL73" s="165"/>
    </row>
    <row r="74" spans="20:38" ht="40" customHeight="1" x14ac:dyDescent="0.35">
      <c r="T74" s="200"/>
      <c r="U74" s="200"/>
      <c r="V74" s="200"/>
      <c r="W74" s="200"/>
      <c r="X74" s="200"/>
      <c r="Y74" s="200"/>
      <c r="Z74" s="200"/>
      <c r="AA74" s="170"/>
      <c r="AB74" s="170"/>
      <c r="AC74" s="170"/>
      <c r="AD74" s="170"/>
      <c r="AE74" s="170"/>
      <c r="AF74" s="165"/>
      <c r="AG74" s="165"/>
      <c r="AH74" s="165"/>
      <c r="AI74" s="165"/>
      <c r="AJ74" s="165"/>
      <c r="AK74" s="165"/>
      <c r="AL74" s="165"/>
    </row>
    <row r="75" spans="20:38" ht="40" customHeight="1" x14ac:dyDescent="0.35">
      <c r="T75" s="200"/>
      <c r="U75" s="200"/>
      <c r="V75" s="200"/>
      <c r="W75" s="200"/>
      <c r="X75" s="200"/>
      <c r="Y75" s="200"/>
      <c r="Z75" s="200"/>
      <c r="AA75" s="170"/>
      <c r="AB75" s="170"/>
      <c r="AC75" s="170"/>
      <c r="AD75" s="170"/>
      <c r="AE75" s="170"/>
      <c r="AF75" s="165"/>
      <c r="AG75" s="165"/>
      <c r="AH75" s="165"/>
      <c r="AI75" s="165"/>
      <c r="AJ75" s="165"/>
      <c r="AK75" s="165"/>
      <c r="AL75" s="165"/>
    </row>
    <row r="76" spans="20:38" ht="40" customHeight="1" x14ac:dyDescent="0.35">
      <c r="T76" s="200"/>
      <c r="U76" s="200"/>
      <c r="V76" s="200"/>
      <c r="W76" s="200"/>
      <c r="X76" s="200"/>
      <c r="Y76" s="200"/>
      <c r="Z76" s="200"/>
      <c r="AA76" s="170"/>
      <c r="AB76" s="170"/>
      <c r="AC76" s="170"/>
      <c r="AD76" s="170"/>
      <c r="AE76" s="170"/>
      <c r="AF76" s="165"/>
      <c r="AG76" s="165"/>
      <c r="AH76" s="165"/>
      <c r="AI76" s="165"/>
      <c r="AJ76" s="165"/>
      <c r="AK76" s="165"/>
      <c r="AL76" s="165"/>
    </row>
    <row r="77" spans="20:38" ht="40" customHeight="1" x14ac:dyDescent="0.35">
      <c r="T77" s="200"/>
      <c r="U77" s="200"/>
      <c r="V77" s="200"/>
      <c r="W77" s="200"/>
      <c r="X77" s="200"/>
      <c r="Y77" s="200"/>
      <c r="Z77" s="200"/>
      <c r="AA77" s="170"/>
      <c r="AB77" s="170"/>
      <c r="AC77" s="170"/>
      <c r="AD77" s="170"/>
      <c r="AE77" s="170"/>
      <c r="AF77" s="165"/>
      <c r="AG77" s="165"/>
      <c r="AH77" s="165"/>
      <c r="AI77" s="165"/>
      <c r="AJ77" s="165"/>
      <c r="AK77" s="165"/>
      <c r="AL77" s="165"/>
    </row>
    <row r="78" spans="20:38" ht="40" customHeight="1" x14ac:dyDescent="0.35">
      <c r="T78" s="200"/>
      <c r="U78" s="200"/>
      <c r="V78" s="200"/>
      <c r="W78" s="200"/>
      <c r="X78" s="200"/>
      <c r="Y78" s="200"/>
      <c r="Z78" s="200"/>
      <c r="AA78" s="170"/>
      <c r="AB78" s="170"/>
      <c r="AC78" s="170"/>
      <c r="AD78" s="170"/>
      <c r="AE78" s="170"/>
      <c r="AF78" s="165"/>
      <c r="AG78" s="165"/>
      <c r="AH78" s="165"/>
      <c r="AI78" s="165"/>
      <c r="AJ78" s="165"/>
      <c r="AK78" s="165"/>
      <c r="AL78" s="165"/>
    </row>
    <row r="79" spans="20:38" ht="40" customHeight="1" x14ac:dyDescent="0.35">
      <c r="T79" s="200"/>
      <c r="U79" s="200"/>
      <c r="V79" s="200"/>
      <c r="W79" s="200"/>
      <c r="X79" s="200"/>
      <c r="Y79" s="200"/>
      <c r="Z79" s="200"/>
      <c r="AA79" s="170"/>
      <c r="AB79" s="170"/>
      <c r="AC79" s="170"/>
      <c r="AD79" s="170"/>
      <c r="AE79" s="170"/>
      <c r="AF79" s="165"/>
      <c r="AG79" s="165"/>
      <c r="AH79" s="165"/>
      <c r="AI79" s="165"/>
      <c r="AJ79" s="165"/>
      <c r="AK79" s="165"/>
      <c r="AL79" s="165"/>
    </row>
    <row r="80" spans="20:38" ht="40" customHeight="1" x14ac:dyDescent="0.35">
      <c r="T80" s="200"/>
      <c r="U80" s="200"/>
      <c r="V80" s="200"/>
      <c r="W80" s="200"/>
      <c r="X80" s="200"/>
      <c r="Y80" s="200"/>
      <c r="Z80" s="200"/>
      <c r="AA80" s="170"/>
      <c r="AB80" s="170"/>
      <c r="AC80" s="170"/>
      <c r="AD80" s="170"/>
      <c r="AE80" s="170"/>
      <c r="AF80" s="165"/>
      <c r="AG80" s="165"/>
      <c r="AH80" s="165"/>
      <c r="AI80" s="165"/>
      <c r="AJ80" s="165"/>
      <c r="AK80" s="165"/>
      <c r="AL80" s="165"/>
    </row>
    <row r="81" spans="20:38" ht="40" customHeight="1" x14ac:dyDescent="0.35">
      <c r="T81" s="200"/>
      <c r="U81" s="200"/>
      <c r="V81" s="200"/>
      <c r="W81" s="200"/>
      <c r="X81" s="200"/>
      <c r="Y81" s="200"/>
      <c r="Z81" s="200"/>
      <c r="AA81" s="170"/>
      <c r="AB81" s="170"/>
      <c r="AC81" s="170"/>
      <c r="AD81" s="170"/>
      <c r="AE81" s="170"/>
      <c r="AF81" s="165"/>
      <c r="AG81" s="165"/>
      <c r="AH81" s="165"/>
      <c r="AI81" s="165"/>
      <c r="AJ81" s="165"/>
      <c r="AK81" s="165"/>
      <c r="AL81" s="165"/>
    </row>
    <row r="82" spans="20:38" ht="40" customHeight="1" x14ac:dyDescent="0.35">
      <c r="T82" s="200"/>
      <c r="U82" s="200"/>
      <c r="V82" s="200"/>
      <c r="W82" s="200"/>
      <c r="X82" s="200"/>
      <c r="Y82" s="200"/>
      <c r="Z82" s="200"/>
      <c r="AA82" s="170"/>
      <c r="AB82" s="170"/>
      <c r="AC82" s="170"/>
      <c r="AD82" s="170"/>
      <c r="AE82" s="170"/>
      <c r="AF82" s="165"/>
      <c r="AG82" s="165"/>
      <c r="AH82" s="165"/>
      <c r="AI82" s="165"/>
      <c r="AJ82" s="165"/>
      <c r="AK82" s="165"/>
      <c r="AL82" s="165"/>
    </row>
    <row r="83" spans="20:38" ht="40" customHeight="1" x14ac:dyDescent="0.35">
      <c r="T83" s="200"/>
      <c r="U83" s="200"/>
      <c r="V83" s="200"/>
      <c r="W83" s="200"/>
      <c r="X83" s="200"/>
      <c r="Y83" s="200"/>
      <c r="Z83" s="200"/>
      <c r="AA83" s="170"/>
      <c r="AB83" s="170"/>
      <c r="AC83" s="170"/>
      <c r="AD83" s="170"/>
      <c r="AE83" s="170"/>
      <c r="AF83" s="165"/>
      <c r="AG83" s="165"/>
      <c r="AH83" s="165"/>
      <c r="AI83" s="165"/>
      <c r="AJ83" s="165"/>
      <c r="AK83" s="165"/>
      <c r="AL83" s="165"/>
    </row>
    <row r="84" spans="20:38" ht="40" customHeight="1" x14ac:dyDescent="0.35">
      <c r="T84" s="200"/>
      <c r="U84" s="200"/>
      <c r="V84" s="200"/>
      <c r="W84" s="200"/>
      <c r="X84" s="200"/>
      <c r="Y84" s="200"/>
      <c r="Z84" s="200"/>
      <c r="AA84" s="170"/>
      <c r="AB84" s="170"/>
      <c r="AC84" s="170"/>
      <c r="AD84" s="170"/>
      <c r="AE84" s="170"/>
      <c r="AF84" s="165"/>
      <c r="AG84" s="165"/>
      <c r="AH84" s="165"/>
      <c r="AI84" s="165"/>
      <c r="AJ84" s="165"/>
      <c r="AK84" s="165"/>
      <c r="AL84" s="165"/>
    </row>
    <row r="85" spans="20:38" ht="40" customHeight="1" x14ac:dyDescent="0.35">
      <c r="T85" s="200"/>
      <c r="U85" s="200"/>
      <c r="V85" s="200"/>
      <c r="W85" s="200"/>
      <c r="X85" s="200"/>
      <c r="Y85" s="200"/>
      <c r="Z85" s="200"/>
      <c r="AA85" s="170"/>
      <c r="AB85" s="170"/>
      <c r="AC85" s="170"/>
      <c r="AD85" s="170"/>
      <c r="AE85" s="170"/>
      <c r="AF85" s="165"/>
      <c r="AG85" s="165"/>
      <c r="AH85" s="165"/>
      <c r="AI85" s="165"/>
      <c r="AJ85" s="165"/>
      <c r="AK85" s="165"/>
      <c r="AL85" s="165"/>
    </row>
    <row r="86" spans="20:38" ht="40" customHeight="1" x14ac:dyDescent="0.35">
      <c r="T86" s="200"/>
      <c r="U86" s="200"/>
      <c r="V86" s="200"/>
      <c r="W86" s="200"/>
      <c r="X86" s="200"/>
      <c r="Y86" s="200"/>
      <c r="Z86" s="200"/>
      <c r="AA86" s="170"/>
      <c r="AB86" s="170"/>
      <c r="AC86" s="170"/>
      <c r="AD86" s="170"/>
      <c r="AE86" s="170"/>
      <c r="AF86" s="165"/>
      <c r="AG86" s="165"/>
      <c r="AH86" s="165"/>
      <c r="AI86" s="165"/>
      <c r="AJ86" s="165"/>
      <c r="AK86" s="165"/>
      <c r="AL86" s="165"/>
    </row>
    <row r="87" spans="20:38" ht="40" customHeight="1" x14ac:dyDescent="0.35">
      <c r="T87" s="200"/>
      <c r="U87" s="200"/>
      <c r="V87" s="200"/>
      <c r="W87" s="200"/>
      <c r="X87" s="200"/>
      <c r="Y87" s="200"/>
      <c r="Z87" s="200"/>
      <c r="AA87" s="170"/>
      <c r="AB87" s="170"/>
      <c r="AC87" s="170"/>
      <c r="AD87" s="170"/>
      <c r="AE87" s="170"/>
      <c r="AF87" s="165"/>
      <c r="AG87" s="165"/>
      <c r="AH87" s="165"/>
      <c r="AI87" s="165"/>
      <c r="AJ87" s="165"/>
      <c r="AK87" s="165"/>
      <c r="AL87" s="165"/>
    </row>
    <row r="88" spans="20:38" ht="40" customHeight="1" x14ac:dyDescent="0.35">
      <c r="T88" s="200"/>
      <c r="U88" s="200"/>
      <c r="V88" s="200"/>
      <c r="W88" s="200"/>
      <c r="X88" s="200"/>
      <c r="Y88" s="200"/>
      <c r="Z88" s="200"/>
      <c r="AA88" s="170"/>
      <c r="AB88" s="170"/>
      <c r="AC88" s="170"/>
      <c r="AD88" s="170"/>
      <c r="AE88" s="170"/>
      <c r="AF88" s="165"/>
      <c r="AG88" s="165"/>
      <c r="AH88" s="165"/>
      <c r="AI88" s="165"/>
      <c r="AJ88" s="165"/>
      <c r="AK88" s="165"/>
      <c r="AL88" s="165"/>
    </row>
    <row r="89" spans="20:38" ht="40" customHeight="1" x14ac:dyDescent="0.35">
      <c r="T89" s="200"/>
      <c r="U89" s="200"/>
      <c r="V89" s="200"/>
      <c r="W89" s="200"/>
      <c r="X89" s="200"/>
      <c r="Y89" s="200"/>
      <c r="Z89" s="200"/>
      <c r="AA89" s="170"/>
      <c r="AB89" s="170"/>
      <c r="AC89" s="170"/>
      <c r="AD89" s="170"/>
      <c r="AE89" s="170"/>
      <c r="AF89" s="165"/>
      <c r="AG89" s="165"/>
      <c r="AH89" s="165"/>
      <c r="AI89" s="165"/>
      <c r="AJ89" s="165"/>
      <c r="AK89" s="165"/>
      <c r="AL89" s="165"/>
    </row>
    <row r="90" spans="20:38" ht="40" customHeight="1" x14ac:dyDescent="0.35">
      <c r="T90" s="200"/>
      <c r="U90" s="200"/>
      <c r="V90" s="200"/>
      <c r="W90" s="200"/>
      <c r="X90" s="200"/>
      <c r="Y90" s="200"/>
      <c r="Z90" s="200"/>
      <c r="AA90" s="170"/>
      <c r="AB90" s="170"/>
      <c r="AC90" s="170"/>
      <c r="AD90" s="170"/>
      <c r="AE90" s="170"/>
      <c r="AF90" s="165"/>
      <c r="AG90" s="165"/>
      <c r="AH90" s="165"/>
      <c r="AI90" s="165"/>
      <c r="AJ90" s="165"/>
      <c r="AK90" s="165"/>
      <c r="AL90" s="165"/>
    </row>
    <row r="91" spans="20:38" ht="40" customHeight="1" x14ac:dyDescent="0.35">
      <c r="T91" s="200"/>
      <c r="U91" s="200"/>
      <c r="V91" s="200"/>
      <c r="W91" s="200"/>
      <c r="X91" s="200"/>
      <c r="Y91" s="200"/>
      <c r="Z91" s="200"/>
      <c r="AA91" s="170"/>
      <c r="AB91" s="170"/>
      <c r="AC91" s="170"/>
      <c r="AD91" s="170"/>
      <c r="AE91" s="170"/>
      <c r="AF91" s="165"/>
      <c r="AG91" s="165"/>
      <c r="AH91" s="165"/>
      <c r="AI91" s="165"/>
      <c r="AJ91" s="165"/>
      <c r="AK91" s="165"/>
      <c r="AL91" s="165"/>
    </row>
    <row r="92" spans="20:38" ht="40" customHeight="1" x14ac:dyDescent="0.35">
      <c r="T92" s="200"/>
      <c r="U92" s="200"/>
      <c r="V92" s="200"/>
      <c r="W92" s="200"/>
      <c r="X92" s="200"/>
      <c r="Y92" s="200"/>
      <c r="Z92" s="200"/>
      <c r="AA92" s="170"/>
      <c r="AB92" s="170"/>
      <c r="AC92" s="170"/>
      <c r="AD92" s="170"/>
      <c r="AE92" s="170"/>
      <c r="AF92" s="165"/>
      <c r="AG92" s="165"/>
      <c r="AH92" s="165"/>
      <c r="AI92" s="165"/>
      <c r="AJ92" s="165"/>
      <c r="AK92" s="165"/>
      <c r="AL92" s="165"/>
    </row>
    <row r="93" spans="20:38" ht="40" customHeight="1" x14ac:dyDescent="0.35">
      <c r="T93" s="200"/>
      <c r="U93" s="200"/>
      <c r="V93" s="200"/>
      <c r="W93" s="200"/>
      <c r="X93" s="200"/>
      <c r="Y93" s="200"/>
      <c r="Z93" s="200"/>
      <c r="AA93" s="170"/>
      <c r="AB93" s="170"/>
      <c r="AC93" s="170"/>
      <c r="AD93" s="170"/>
      <c r="AE93" s="170"/>
      <c r="AF93" s="165"/>
      <c r="AG93" s="165"/>
      <c r="AH93" s="165"/>
      <c r="AI93" s="165"/>
      <c r="AJ93" s="165"/>
      <c r="AK93" s="165"/>
      <c r="AL93" s="165"/>
    </row>
    <row r="94" spans="20:38" ht="40" customHeight="1" x14ac:dyDescent="0.35">
      <c r="T94" s="200"/>
      <c r="U94" s="200"/>
      <c r="V94" s="200"/>
      <c r="W94" s="200"/>
      <c r="X94" s="200"/>
      <c r="Y94" s="200"/>
      <c r="Z94" s="200"/>
      <c r="AA94" s="170"/>
      <c r="AB94" s="170"/>
      <c r="AC94" s="170"/>
      <c r="AD94" s="170"/>
      <c r="AE94" s="170"/>
      <c r="AF94" s="165"/>
      <c r="AG94" s="165"/>
      <c r="AH94" s="165"/>
      <c r="AI94" s="165"/>
      <c r="AJ94" s="165"/>
      <c r="AK94" s="165"/>
      <c r="AL94" s="165"/>
    </row>
    <row r="95" spans="20:38" ht="40" customHeight="1" x14ac:dyDescent="0.35">
      <c r="T95" s="200"/>
      <c r="U95" s="200"/>
      <c r="V95" s="200"/>
      <c r="W95" s="200"/>
      <c r="X95" s="200"/>
      <c r="Y95" s="200"/>
      <c r="Z95" s="200"/>
      <c r="AA95" s="170"/>
      <c r="AB95" s="170"/>
      <c r="AC95" s="170"/>
      <c r="AD95" s="170"/>
      <c r="AE95" s="170"/>
      <c r="AF95" s="165"/>
      <c r="AG95" s="165"/>
      <c r="AH95" s="165"/>
      <c r="AI95" s="165"/>
      <c r="AJ95" s="165"/>
      <c r="AK95" s="165"/>
      <c r="AL95" s="165"/>
    </row>
    <row r="96" spans="20:38" ht="40" customHeight="1" x14ac:dyDescent="0.35">
      <c r="T96" s="200"/>
      <c r="U96" s="200"/>
      <c r="V96" s="200"/>
      <c r="W96" s="200"/>
      <c r="X96" s="200"/>
      <c r="Y96" s="200"/>
      <c r="Z96" s="200"/>
      <c r="AA96" s="170"/>
      <c r="AB96" s="170"/>
      <c r="AC96" s="170"/>
      <c r="AD96" s="170"/>
      <c r="AE96" s="170"/>
      <c r="AF96" s="165"/>
      <c r="AG96" s="165"/>
      <c r="AH96" s="165"/>
      <c r="AI96" s="165"/>
      <c r="AJ96" s="165"/>
      <c r="AK96" s="165"/>
      <c r="AL96" s="165"/>
    </row>
    <row r="97" spans="20:38" ht="40" customHeight="1" x14ac:dyDescent="0.35">
      <c r="T97" s="200"/>
      <c r="U97" s="200"/>
      <c r="V97" s="200"/>
      <c r="W97" s="200"/>
      <c r="X97" s="200"/>
      <c r="Y97" s="200"/>
      <c r="Z97" s="200"/>
      <c r="AA97" s="170"/>
      <c r="AB97" s="170"/>
      <c r="AC97" s="170"/>
      <c r="AD97" s="170"/>
      <c r="AE97" s="170"/>
      <c r="AF97" s="165"/>
      <c r="AG97" s="165"/>
      <c r="AH97" s="165"/>
      <c r="AI97" s="165"/>
      <c r="AJ97" s="165"/>
      <c r="AK97" s="165"/>
      <c r="AL97" s="165"/>
    </row>
    <row r="98" spans="20:38" ht="40" customHeight="1" x14ac:dyDescent="0.35">
      <c r="T98" s="200"/>
      <c r="U98" s="200"/>
      <c r="V98" s="200"/>
      <c r="W98" s="200"/>
      <c r="X98" s="200"/>
      <c r="Y98" s="200"/>
      <c r="Z98" s="200"/>
      <c r="AA98" s="170"/>
      <c r="AB98" s="170"/>
      <c r="AC98" s="170"/>
      <c r="AD98" s="170"/>
      <c r="AE98" s="170"/>
      <c r="AF98" s="165"/>
      <c r="AG98" s="165"/>
      <c r="AH98" s="165"/>
      <c r="AI98" s="165"/>
      <c r="AJ98" s="165"/>
      <c r="AK98" s="165"/>
      <c r="AL98" s="165"/>
    </row>
    <row r="99" spans="20:38" ht="40" customHeight="1" x14ac:dyDescent="0.35">
      <c r="T99" s="200"/>
      <c r="U99" s="200"/>
      <c r="V99" s="200"/>
      <c r="W99" s="200"/>
      <c r="X99" s="200"/>
      <c r="Y99" s="200"/>
      <c r="Z99" s="200"/>
      <c r="AA99" s="170"/>
      <c r="AB99" s="170"/>
      <c r="AC99" s="170"/>
      <c r="AD99" s="170"/>
      <c r="AE99" s="170"/>
      <c r="AF99" s="165"/>
      <c r="AG99" s="165"/>
      <c r="AH99" s="165"/>
      <c r="AI99" s="165"/>
      <c r="AJ99" s="165"/>
      <c r="AK99" s="165"/>
      <c r="AL99" s="165"/>
    </row>
    <row r="100" spans="20:38" ht="40" customHeight="1" x14ac:dyDescent="0.35">
      <c r="T100" s="200"/>
      <c r="U100" s="200"/>
      <c r="V100" s="200"/>
      <c r="W100" s="200"/>
      <c r="X100" s="200"/>
      <c r="Y100" s="200"/>
      <c r="Z100" s="200"/>
      <c r="AA100" s="170"/>
      <c r="AB100" s="170"/>
      <c r="AC100" s="170"/>
      <c r="AD100" s="170"/>
      <c r="AE100" s="170"/>
      <c r="AF100" s="165"/>
      <c r="AG100" s="165"/>
      <c r="AH100" s="165"/>
      <c r="AI100" s="165"/>
      <c r="AJ100" s="165"/>
      <c r="AK100" s="165"/>
      <c r="AL100" s="165"/>
    </row>
    <row r="101" spans="20:38" ht="40" customHeight="1" x14ac:dyDescent="0.35">
      <c r="T101" s="200"/>
      <c r="U101" s="200"/>
      <c r="V101" s="200"/>
      <c r="W101" s="200"/>
      <c r="X101" s="200"/>
      <c r="Y101" s="200"/>
      <c r="Z101" s="200"/>
      <c r="AA101" s="170"/>
      <c r="AB101" s="170"/>
      <c r="AC101" s="170"/>
      <c r="AD101" s="170"/>
      <c r="AE101" s="170"/>
      <c r="AF101" s="165"/>
      <c r="AG101" s="165"/>
      <c r="AH101" s="165"/>
      <c r="AI101" s="165"/>
      <c r="AJ101" s="165"/>
      <c r="AK101" s="165"/>
      <c r="AL101" s="165"/>
    </row>
    <row r="102" spans="20:38" ht="40" customHeight="1" x14ac:dyDescent="0.35">
      <c r="T102" s="200"/>
      <c r="U102" s="200"/>
      <c r="V102" s="200"/>
      <c r="W102" s="200"/>
      <c r="X102" s="200"/>
      <c r="Y102" s="200"/>
      <c r="Z102" s="200"/>
      <c r="AA102" s="170"/>
      <c r="AB102" s="170"/>
      <c r="AC102" s="170"/>
      <c r="AD102" s="170"/>
      <c r="AE102" s="170"/>
      <c r="AF102" s="165"/>
      <c r="AG102" s="165"/>
      <c r="AH102" s="165"/>
      <c r="AI102" s="165"/>
      <c r="AJ102" s="165"/>
      <c r="AK102" s="165"/>
      <c r="AL102" s="165"/>
    </row>
    <row r="103" spans="20:38" ht="40" customHeight="1" x14ac:dyDescent="0.35">
      <c r="T103" s="200"/>
      <c r="U103" s="200"/>
      <c r="V103" s="200"/>
      <c r="W103" s="200"/>
      <c r="X103" s="200"/>
      <c r="Y103" s="200"/>
      <c r="Z103" s="200"/>
      <c r="AA103" s="170"/>
      <c r="AB103" s="170"/>
      <c r="AC103" s="170"/>
      <c r="AD103" s="170"/>
      <c r="AE103" s="170"/>
      <c r="AF103" s="165"/>
      <c r="AG103" s="165"/>
      <c r="AH103" s="165"/>
      <c r="AI103" s="165"/>
      <c r="AJ103" s="165"/>
      <c r="AK103" s="165"/>
      <c r="AL103" s="165"/>
    </row>
    <row r="104" spans="20:38" ht="40" customHeight="1" x14ac:dyDescent="0.35">
      <c r="T104" s="200"/>
      <c r="U104" s="200"/>
      <c r="V104" s="200"/>
      <c r="W104" s="200"/>
      <c r="X104" s="200"/>
      <c r="Y104" s="200"/>
      <c r="Z104" s="200"/>
      <c r="AA104" s="170"/>
      <c r="AB104" s="170"/>
      <c r="AC104" s="170"/>
      <c r="AD104" s="170"/>
      <c r="AE104" s="170"/>
      <c r="AF104" s="165"/>
      <c r="AG104" s="165"/>
      <c r="AH104" s="165"/>
      <c r="AI104" s="165"/>
      <c r="AJ104" s="165"/>
      <c r="AK104" s="165"/>
      <c r="AL104" s="165"/>
    </row>
    <row r="105" spans="20:38" ht="40" customHeight="1" x14ac:dyDescent="0.35">
      <c r="T105" s="200"/>
      <c r="U105" s="200"/>
      <c r="V105" s="200"/>
      <c r="W105" s="200"/>
      <c r="X105" s="200"/>
      <c r="Y105" s="200"/>
      <c r="Z105" s="200"/>
      <c r="AA105" s="170"/>
      <c r="AB105" s="170"/>
      <c r="AC105" s="170"/>
      <c r="AD105" s="170"/>
      <c r="AE105" s="170"/>
      <c r="AF105" s="165"/>
      <c r="AG105" s="165"/>
      <c r="AH105" s="165"/>
      <c r="AI105" s="165"/>
      <c r="AJ105" s="165"/>
      <c r="AK105" s="165"/>
      <c r="AL105" s="165"/>
    </row>
    <row r="106" spans="20:38" ht="40" customHeight="1" x14ac:dyDescent="0.35">
      <c r="T106" s="200"/>
      <c r="U106" s="200"/>
      <c r="V106" s="200"/>
      <c r="W106" s="200"/>
      <c r="X106" s="200"/>
      <c r="Y106" s="200"/>
      <c r="Z106" s="200"/>
      <c r="AA106" s="170"/>
      <c r="AB106" s="170"/>
      <c r="AC106" s="170"/>
      <c r="AD106" s="170"/>
      <c r="AE106" s="170"/>
      <c r="AF106" s="165"/>
      <c r="AG106" s="165"/>
      <c r="AH106" s="165"/>
      <c r="AI106" s="165"/>
      <c r="AJ106" s="165"/>
      <c r="AK106" s="165"/>
      <c r="AL106" s="165"/>
    </row>
    <row r="107" spans="20:38" ht="40" customHeight="1" x14ac:dyDescent="0.35">
      <c r="T107" s="200"/>
      <c r="U107" s="200"/>
      <c r="V107" s="200"/>
      <c r="W107" s="200"/>
      <c r="X107" s="200"/>
      <c r="Y107" s="200"/>
      <c r="Z107" s="200"/>
      <c r="AA107" s="170"/>
      <c r="AB107" s="170"/>
      <c r="AC107" s="170"/>
      <c r="AD107" s="170"/>
      <c r="AE107" s="170"/>
      <c r="AF107" s="165"/>
      <c r="AG107" s="165"/>
      <c r="AH107" s="165"/>
      <c r="AI107" s="165"/>
      <c r="AJ107" s="165"/>
      <c r="AK107" s="165"/>
      <c r="AL107" s="165"/>
    </row>
    <row r="108" spans="20:38" ht="40" customHeight="1" x14ac:dyDescent="0.35">
      <c r="T108" s="200"/>
      <c r="U108" s="200"/>
      <c r="V108" s="200"/>
      <c r="W108" s="200"/>
      <c r="X108" s="200"/>
      <c r="Y108" s="200"/>
      <c r="Z108" s="200"/>
      <c r="AA108" s="170"/>
      <c r="AB108" s="170"/>
      <c r="AC108" s="170"/>
      <c r="AD108" s="170"/>
      <c r="AE108" s="170"/>
      <c r="AF108" s="165"/>
      <c r="AG108" s="165"/>
      <c r="AH108" s="165"/>
      <c r="AI108" s="165"/>
      <c r="AJ108" s="165"/>
      <c r="AK108" s="165"/>
      <c r="AL108" s="165"/>
    </row>
    <row r="109" spans="20:38" ht="40" customHeight="1" x14ac:dyDescent="0.35">
      <c r="T109" s="200"/>
      <c r="U109" s="200"/>
      <c r="V109" s="200"/>
      <c r="W109" s="200"/>
      <c r="X109" s="200"/>
      <c r="Y109" s="200"/>
      <c r="Z109" s="200"/>
      <c r="AA109" s="170"/>
      <c r="AB109" s="170"/>
      <c r="AC109" s="170"/>
      <c r="AD109" s="170"/>
      <c r="AE109" s="170"/>
      <c r="AF109" s="165"/>
      <c r="AG109" s="165"/>
      <c r="AH109" s="165"/>
      <c r="AI109" s="165"/>
      <c r="AJ109" s="165"/>
      <c r="AK109" s="165"/>
      <c r="AL109" s="165"/>
    </row>
    <row r="110" spans="20:38" ht="40" customHeight="1" x14ac:dyDescent="0.35">
      <c r="T110" s="200"/>
      <c r="U110" s="200"/>
      <c r="V110" s="200"/>
      <c r="W110" s="200"/>
      <c r="X110" s="200"/>
      <c r="Y110" s="200"/>
      <c r="Z110" s="200"/>
      <c r="AA110" s="170"/>
      <c r="AB110" s="170"/>
      <c r="AC110" s="170"/>
      <c r="AD110" s="170"/>
      <c r="AE110" s="170"/>
      <c r="AF110" s="165"/>
      <c r="AG110" s="165"/>
      <c r="AH110" s="165"/>
      <c r="AI110" s="165"/>
      <c r="AJ110" s="165"/>
      <c r="AK110" s="165"/>
      <c r="AL110" s="165"/>
    </row>
    <row r="111" spans="20:38" ht="40" customHeight="1" x14ac:dyDescent="0.35">
      <c r="T111" s="200"/>
      <c r="U111" s="200"/>
      <c r="V111" s="200"/>
      <c r="W111" s="200"/>
      <c r="X111" s="200"/>
      <c r="Y111" s="200"/>
      <c r="Z111" s="200"/>
      <c r="AA111" s="170"/>
      <c r="AB111" s="170"/>
      <c r="AC111" s="170"/>
      <c r="AD111" s="170"/>
      <c r="AE111" s="170"/>
      <c r="AF111" s="165"/>
      <c r="AG111" s="165"/>
      <c r="AH111" s="165"/>
      <c r="AI111" s="165"/>
      <c r="AJ111" s="165"/>
      <c r="AK111" s="165"/>
      <c r="AL111" s="165"/>
    </row>
    <row r="112" spans="20:38" ht="40" customHeight="1" x14ac:dyDescent="0.35">
      <c r="T112" s="200"/>
      <c r="U112" s="200"/>
      <c r="V112" s="200"/>
      <c r="W112" s="200"/>
      <c r="X112" s="200"/>
      <c r="Y112" s="200"/>
      <c r="Z112" s="200"/>
      <c r="AA112" s="170"/>
      <c r="AB112" s="170"/>
      <c r="AC112" s="170"/>
      <c r="AD112" s="170"/>
      <c r="AE112" s="170"/>
      <c r="AF112" s="165"/>
      <c r="AG112" s="165"/>
      <c r="AH112" s="165"/>
      <c r="AI112" s="165"/>
      <c r="AJ112" s="165"/>
      <c r="AK112" s="165"/>
      <c r="AL112" s="165"/>
    </row>
    <row r="113" spans="20:38" ht="40" customHeight="1" x14ac:dyDescent="0.35">
      <c r="T113" s="200"/>
      <c r="U113" s="200"/>
      <c r="V113" s="200"/>
      <c r="W113" s="200"/>
      <c r="X113" s="200"/>
      <c r="Y113" s="200"/>
      <c r="Z113" s="200"/>
      <c r="AA113" s="170"/>
      <c r="AB113" s="170"/>
      <c r="AC113" s="170"/>
      <c r="AD113" s="170"/>
      <c r="AE113" s="170"/>
      <c r="AF113" s="165"/>
      <c r="AG113" s="165"/>
      <c r="AH113" s="165"/>
      <c r="AI113" s="165"/>
      <c r="AJ113" s="165"/>
      <c r="AK113" s="165"/>
      <c r="AL113" s="165"/>
    </row>
    <row r="114" spans="20:38" ht="40" customHeight="1" x14ac:dyDescent="0.35">
      <c r="T114" s="200"/>
      <c r="U114" s="200"/>
      <c r="V114" s="200"/>
      <c r="W114" s="200"/>
      <c r="X114" s="200"/>
      <c r="Y114" s="200"/>
      <c r="Z114" s="200"/>
      <c r="AA114" s="170"/>
      <c r="AB114" s="170"/>
      <c r="AC114" s="170"/>
      <c r="AD114" s="170"/>
      <c r="AE114" s="170"/>
      <c r="AF114" s="165"/>
      <c r="AG114" s="165"/>
      <c r="AH114" s="165"/>
      <c r="AI114" s="165"/>
      <c r="AJ114" s="165"/>
      <c r="AK114" s="165"/>
      <c r="AL114" s="165"/>
    </row>
    <row r="115" spans="20:38" ht="40" customHeight="1" x14ac:dyDescent="0.35">
      <c r="T115" s="200"/>
      <c r="U115" s="200"/>
      <c r="V115" s="200"/>
      <c r="W115" s="200"/>
      <c r="X115" s="200"/>
      <c r="Y115" s="200"/>
      <c r="Z115" s="200"/>
      <c r="AA115" s="170"/>
      <c r="AB115" s="170"/>
      <c r="AC115" s="170"/>
      <c r="AD115" s="170"/>
      <c r="AE115" s="170"/>
      <c r="AF115" s="165"/>
      <c r="AG115" s="165"/>
      <c r="AH115" s="165"/>
      <c r="AI115" s="165"/>
      <c r="AJ115" s="165"/>
      <c r="AK115" s="165"/>
      <c r="AL115" s="165"/>
    </row>
    <row r="116" spans="20:38" ht="40" customHeight="1" x14ac:dyDescent="0.35">
      <c r="T116" s="200"/>
      <c r="U116" s="200"/>
      <c r="V116" s="200"/>
      <c r="W116" s="200"/>
      <c r="X116" s="200"/>
      <c r="Y116" s="200"/>
      <c r="Z116" s="200"/>
      <c r="AA116" s="170"/>
      <c r="AB116" s="170"/>
      <c r="AC116" s="170"/>
      <c r="AD116" s="170"/>
      <c r="AE116" s="170"/>
      <c r="AF116" s="165"/>
      <c r="AG116" s="165"/>
      <c r="AH116" s="165"/>
      <c r="AI116" s="165"/>
      <c r="AJ116" s="165"/>
      <c r="AK116" s="165"/>
      <c r="AL116" s="165"/>
    </row>
    <row r="117" spans="20:38" ht="40" customHeight="1" x14ac:dyDescent="0.35">
      <c r="T117" s="200"/>
      <c r="U117" s="200"/>
      <c r="V117" s="200"/>
      <c r="W117" s="200"/>
      <c r="X117" s="200"/>
      <c r="Y117" s="200"/>
      <c r="Z117" s="200"/>
      <c r="AA117" s="170"/>
      <c r="AB117" s="170"/>
      <c r="AC117" s="170"/>
      <c r="AD117" s="170"/>
      <c r="AE117" s="170"/>
      <c r="AF117" s="165"/>
      <c r="AG117" s="165"/>
      <c r="AH117" s="165"/>
      <c r="AI117" s="165"/>
      <c r="AJ117" s="165"/>
      <c r="AK117" s="165"/>
      <c r="AL117" s="165"/>
    </row>
    <row r="118" spans="20:38" ht="40" customHeight="1" x14ac:dyDescent="0.35">
      <c r="T118" s="200"/>
      <c r="U118" s="200"/>
      <c r="V118" s="200"/>
      <c r="W118" s="200"/>
      <c r="X118" s="200"/>
      <c r="Y118" s="200"/>
      <c r="Z118" s="200"/>
      <c r="AA118" s="170"/>
      <c r="AB118" s="170"/>
      <c r="AC118" s="170"/>
      <c r="AD118" s="170"/>
      <c r="AE118" s="170"/>
      <c r="AF118" s="165"/>
      <c r="AG118" s="165"/>
      <c r="AH118" s="165"/>
      <c r="AI118" s="165"/>
      <c r="AJ118" s="165"/>
      <c r="AK118" s="165"/>
      <c r="AL118" s="165"/>
    </row>
    <row r="119" spans="20:38" ht="40" customHeight="1" x14ac:dyDescent="0.35">
      <c r="T119" s="200"/>
      <c r="U119" s="200"/>
      <c r="V119" s="200"/>
      <c r="W119" s="200"/>
      <c r="X119" s="200"/>
      <c r="Y119" s="200"/>
      <c r="Z119" s="200"/>
      <c r="AA119" s="170"/>
      <c r="AB119" s="170"/>
      <c r="AC119" s="170"/>
      <c r="AD119" s="170"/>
      <c r="AE119" s="170"/>
      <c r="AF119" s="165"/>
      <c r="AG119" s="165"/>
      <c r="AH119" s="165"/>
      <c r="AI119" s="165"/>
      <c r="AJ119" s="165"/>
      <c r="AK119" s="165"/>
      <c r="AL119" s="165"/>
    </row>
    <row r="120" spans="20:38" ht="40" customHeight="1" x14ac:dyDescent="0.35">
      <c r="T120" s="200"/>
      <c r="U120" s="200"/>
      <c r="V120" s="200"/>
      <c r="W120" s="200"/>
      <c r="X120" s="200"/>
      <c r="Y120" s="200"/>
      <c r="Z120" s="200"/>
      <c r="AA120" s="170"/>
      <c r="AB120" s="170"/>
      <c r="AC120" s="170"/>
      <c r="AD120" s="170"/>
      <c r="AE120" s="170"/>
      <c r="AF120" s="165"/>
      <c r="AG120" s="165"/>
      <c r="AH120" s="165"/>
      <c r="AI120" s="165"/>
      <c r="AJ120" s="165"/>
      <c r="AK120" s="165"/>
      <c r="AL120" s="165"/>
    </row>
    <row r="121" spans="20:38" ht="40" customHeight="1" x14ac:dyDescent="0.35">
      <c r="T121" s="200"/>
      <c r="U121" s="200"/>
      <c r="V121" s="200"/>
      <c r="W121" s="200"/>
      <c r="X121" s="200"/>
      <c r="Y121" s="200"/>
      <c r="Z121" s="200"/>
      <c r="AA121" s="170"/>
      <c r="AB121" s="170"/>
      <c r="AC121" s="170"/>
      <c r="AD121" s="170"/>
      <c r="AE121" s="170"/>
      <c r="AF121" s="165"/>
      <c r="AG121" s="165"/>
      <c r="AH121" s="165"/>
      <c r="AI121" s="165"/>
      <c r="AJ121" s="165"/>
      <c r="AK121" s="165"/>
      <c r="AL121" s="165"/>
    </row>
    <row r="122" spans="20:38" ht="40" customHeight="1" x14ac:dyDescent="0.35">
      <c r="T122" s="200"/>
      <c r="U122" s="200"/>
      <c r="V122" s="200"/>
      <c r="W122" s="200"/>
      <c r="X122" s="200"/>
      <c r="Y122" s="200"/>
      <c r="Z122" s="200"/>
      <c r="AA122" s="170"/>
      <c r="AB122" s="170"/>
      <c r="AC122" s="170"/>
      <c r="AD122" s="170"/>
      <c r="AE122" s="170"/>
      <c r="AF122" s="165"/>
      <c r="AG122" s="165"/>
      <c r="AH122" s="165"/>
      <c r="AI122" s="165"/>
      <c r="AJ122" s="165"/>
      <c r="AK122" s="165"/>
      <c r="AL122" s="165"/>
    </row>
    <row r="123" spans="20:38" ht="40" customHeight="1" x14ac:dyDescent="0.35">
      <c r="T123" s="200"/>
      <c r="U123" s="200"/>
      <c r="V123" s="200"/>
      <c r="W123" s="200"/>
      <c r="X123" s="200"/>
      <c r="Y123" s="200"/>
      <c r="Z123" s="200"/>
      <c r="AA123" s="170"/>
      <c r="AB123" s="170"/>
      <c r="AC123" s="170"/>
      <c r="AD123" s="170"/>
      <c r="AE123" s="170"/>
      <c r="AF123" s="165"/>
      <c r="AG123" s="165"/>
      <c r="AH123" s="165"/>
      <c r="AI123" s="165"/>
      <c r="AJ123" s="165"/>
      <c r="AK123" s="165"/>
      <c r="AL123" s="165"/>
    </row>
    <row r="124" spans="20:38" ht="40" customHeight="1" x14ac:dyDescent="0.35">
      <c r="T124" s="200"/>
      <c r="U124" s="200"/>
      <c r="V124" s="200"/>
      <c r="W124" s="200"/>
      <c r="X124" s="200"/>
      <c r="Y124" s="200"/>
      <c r="Z124" s="200"/>
      <c r="AA124" s="170"/>
      <c r="AB124" s="170"/>
      <c r="AC124" s="170"/>
      <c r="AD124" s="170"/>
      <c r="AE124" s="170"/>
      <c r="AF124" s="165"/>
      <c r="AG124" s="165"/>
      <c r="AH124" s="165"/>
      <c r="AI124" s="165"/>
      <c r="AJ124" s="165"/>
      <c r="AK124" s="165"/>
      <c r="AL124" s="165"/>
    </row>
    <row r="125" spans="20:38" ht="40" customHeight="1" x14ac:dyDescent="0.35">
      <c r="T125" s="200"/>
      <c r="U125" s="200"/>
      <c r="V125" s="200"/>
      <c r="W125" s="200"/>
      <c r="X125" s="200"/>
      <c r="Y125" s="200"/>
      <c r="Z125" s="200"/>
      <c r="AA125" s="170"/>
      <c r="AB125" s="170"/>
      <c r="AC125" s="170"/>
      <c r="AD125" s="170"/>
      <c r="AE125" s="170"/>
      <c r="AF125" s="165"/>
      <c r="AG125" s="165"/>
      <c r="AH125" s="165"/>
      <c r="AI125" s="165"/>
      <c r="AJ125" s="165"/>
      <c r="AK125" s="165"/>
      <c r="AL125" s="165"/>
    </row>
    <row r="126" spans="20:38" ht="40" customHeight="1" x14ac:dyDescent="0.35">
      <c r="T126" s="200"/>
      <c r="U126" s="200"/>
      <c r="V126" s="200"/>
      <c r="W126" s="200"/>
      <c r="X126" s="200"/>
      <c r="Y126" s="200"/>
      <c r="Z126" s="200"/>
      <c r="AA126" s="170"/>
      <c r="AB126" s="170"/>
      <c r="AC126" s="170"/>
      <c r="AD126" s="170"/>
      <c r="AE126" s="170"/>
      <c r="AF126" s="165"/>
      <c r="AG126" s="165"/>
      <c r="AH126" s="165"/>
      <c r="AI126" s="165"/>
      <c r="AJ126" s="165"/>
      <c r="AK126" s="165"/>
      <c r="AL126" s="165"/>
    </row>
    <row r="127" spans="20:38" ht="40" customHeight="1" x14ac:dyDescent="0.35">
      <c r="T127" s="200"/>
      <c r="U127" s="200"/>
      <c r="V127" s="200"/>
      <c r="W127" s="200"/>
      <c r="X127" s="200"/>
      <c r="Y127" s="200"/>
      <c r="Z127" s="200"/>
      <c r="AA127" s="170"/>
      <c r="AB127" s="170"/>
      <c r="AC127" s="170"/>
      <c r="AD127" s="170"/>
      <c r="AE127" s="170"/>
      <c r="AF127" s="165"/>
      <c r="AG127" s="165"/>
      <c r="AH127" s="165"/>
      <c r="AI127" s="165"/>
      <c r="AJ127" s="165"/>
      <c r="AK127" s="165"/>
      <c r="AL127" s="165"/>
    </row>
    <row r="128" spans="20:38" ht="40" customHeight="1" x14ac:dyDescent="0.35">
      <c r="T128" s="200"/>
      <c r="U128" s="200"/>
      <c r="V128" s="200"/>
      <c r="W128" s="200"/>
      <c r="X128" s="200"/>
      <c r="Y128" s="200"/>
      <c r="Z128" s="200"/>
      <c r="AA128" s="170"/>
      <c r="AB128" s="170"/>
      <c r="AC128" s="170"/>
      <c r="AD128" s="170"/>
      <c r="AE128" s="170"/>
      <c r="AF128" s="165"/>
      <c r="AG128" s="165"/>
      <c r="AH128" s="165"/>
      <c r="AI128" s="165"/>
      <c r="AJ128" s="165"/>
      <c r="AK128" s="165"/>
      <c r="AL128" s="165"/>
    </row>
    <row r="129" spans="20:38" ht="40" customHeight="1" x14ac:dyDescent="0.35">
      <c r="T129" s="200"/>
      <c r="U129" s="200"/>
      <c r="V129" s="200"/>
      <c r="W129" s="200"/>
      <c r="X129" s="200"/>
      <c r="Y129" s="200"/>
      <c r="Z129" s="200"/>
      <c r="AA129" s="170"/>
      <c r="AB129" s="170"/>
      <c r="AC129" s="170"/>
      <c r="AD129" s="170"/>
      <c r="AE129" s="170"/>
      <c r="AF129" s="165"/>
      <c r="AG129" s="165"/>
      <c r="AH129" s="165"/>
      <c r="AI129" s="165"/>
      <c r="AJ129" s="165"/>
      <c r="AK129" s="165"/>
      <c r="AL129" s="165"/>
    </row>
    <row r="130" spans="20:38" ht="40" customHeight="1" x14ac:dyDescent="0.35">
      <c r="T130" s="200"/>
      <c r="U130" s="200"/>
      <c r="V130" s="200"/>
      <c r="W130" s="200"/>
      <c r="X130" s="200"/>
      <c r="Y130" s="200"/>
      <c r="Z130" s="200"/>
      <c r="AA130" s="170"/>
      <c r="AB130" s="170"/>
      <c r="AC130" s="170"/>
      <c r="AD130" s="170"/>
      <c r="AE130" s="170"/>
      <c r="AF130" s="165"/>
      <c r="AG130" s="165"/>
      <c r="AH130" s="165"/>
      <c r="AI130" s="165"/>
      <c r="AJ130" s="165"/>
      <c r="AK130" s="165"/>
      <c r="AL130" s="165"/>
    </row>
    <row r="131" spans="20:38" ht="40" customHeight="1" x14ac:dyDescent="0.35">
      <c r="T131" s="200"/>
      <c r="U131" s="200"/>
      <c r="V131" s="200"/>
      <c r="W131" s="200"/>
      <c r="X131" s="200"/>
      <c r="Y131" s="200"/>
      <c r="Z131" s="200"/>
      <c r="AA131" s="170"/>
      <c r="AB131" s="170"/>
      <c r="AC131" s="170"/>
      <c r="AD131" s="170"/>
      <c r="AE131" s="170"/>
      <c r="AF131" s="165"/>
      <c r="AG131" s="165"/>
      <c r="AH131" s="165"/>
      <c r="AI131" s="165"/>
      <c r="AJ131" s="165"/>
      <c r="AK131" s="165"/>
      <c r="AL131" s="165"/>
    </row>
    <row r="132" spans="20:38" ht="40" customHeight="1" x14ac:dyDescent="0.35">
      <c r="T132" s="200"/>
      <c r="U132" s="200"/>
      <c r="V132" s="200"/>
      <c r="W132" s="200"/>
      <c r="X132" s="200"/>
      <c r="Y132" s="200"/>
      <c r="Z132" s="200"/>
      <c r="AA132" s="170"/>
      <c r="AB132" s="170"/>
      <c r="AC132" s="170"/>
      <c r="AD132" s="170"/>
      <c r="AE132" s="170"/>
      <c r="AF132" s="165"/>
      <c r="AG132" s="165"/>
      <c r="AH132" s="165"/>
      <c r="AI132" s="165"/>
      <c r="AJ132" s="165"/>
      <c r="AK132" s="165"/>
      <c r="AL132" s="165"/>
    </row>
    <row r="133" spans="20:38" ht="40" customHeight="1" x14ac:dyDescent="0.35">
      <c r="T133" s="200"/>
      <c r="U133" s="200"/>
      <c r="V133" s="200"/>
      <c r="W133" s="200"/>
      <c r="X133" s="200"/>
      <c r="Y133" s="200"/>
      <c r="Z133" s="200"/>
      <c r="AA133" s="170"/>
      <c r="AB133" s="170"/>
      <c r="AC133" s="170"/>
      <c r="AD133" s="170"/>
      <c r="AE133" s="170"/>
      <c r="AF133" s="165"/>
      <c r="AG133" s="165"/>
      <c r="AH133" s="165"/>
      <c r="AI133" s="165"/>
      <c r="AJ133" s="165"/>
      <c r="AK133" s="165"/>
      <c r="AL133" s="165"/>
    </row>
    <row r="134" spans="20:38" ht="40" customHeight="1" x14ac:dyDescent="0.35">
      <c r="T134" s="200"/>
      <c r="U134" s="200"/>
      <c r="V134" s="200"/>
      <c r="W134" s="200"/>
      <c r="X134" s="200"/>
      <c r="Y134" s="200"/>
      <c r="Z134" s="200"/>
      <c r="AA134" s="170"/>
      <c r="AB134" s="170"/>
      <c r="AC134" s="170"/>
      <c r="AD134" s="170"/>
      <c r="AE134" s="170"/>
      <c r="AF134" s="165"/>
      <c r="AG134" s="165"/>
      <c r="AH134" s="165"/>
      <c r="AI134" s="165"/>
      <c r="AJ134" s="165"/>
      <c r="AK134" s="165"/>
      <c r="AL134" s="165"/>
    </row>
    <row r="135" spans="20:38" ht="40" customHeight="1" x14ac:dyDescent="0.35">
      <c r="T135" s="200"/>
      <c r="U135" s="200"/>
      <c r="V135" s="200"/>
      <c r="W135" s="200"/>
      <c r="X135" s="200"/>
      <c r="Y135" s="200"/>
      <c r="Z135" s="200"/>
      <c r="AA135" s="170"/>
      <c r="AB135" s="170"/>
      <c r="AC135" s="170"/>
      <c r="AD135" s="170"/>
      <c r="AE135" s="170"/>
      <c r="AF135" s="165"/>
      <c r="AG135" s="165"/>
      <c r="AH135" s="165"/>
      <c r="AI135" s="165"/>
      <c r="AJ135" s="165"/>
      <c r="AK135" s="165"/>
      <c r="AL135" s="165"/>
    </row>
    <row r="136" spans="20:38" ht="40" customHeight="1" x14ac:dyDescent="0.35">
      <c r="T136" s="200"/>
      <c r="U136" s="200"/>
      <c r="V136" s="200"/>
      <c r="W136" s="200"/>
      <c r="X136" s="200"/>
      <c r="Y136" s="200"/>
      <c r="Z136" s="200"/>
      <c r="AA136" s="170"/>
      <c r="AB136" s="170"/>
      <c r="AC136" s="170"/>
      <c r="AD136" s="170"/>
      <c r="AE136" s="170"/>
      <c r="AF136" s="165"/>
      <c r="AG136" s="165"/>
      <c r="AH136" s="165"/>
      <c r="AI136" s="165"/>
      <c r="AJ136" s="165"/>
      <c r="AK136" s="165"/>
      <c r="AL136" s="165"/>
    </row>
    <row r="137" spans="20:38" ht="40" customHeight="1" x14ac:dyDescent="0.35">
      <c r="T137" s="200"/>
      <c r="U137" s="200"/>
      <c r="V137" s="200"/>
      <c r="W137" s="200"/>
      <c r="X137" s="200"/>
      <c r="Y137" s="200"/>
      <c r="Z137" s="200"/>
      <c r="AA137" s="170"/>
      <c r="AB137" s="170"/>
      <c r="AC137" s="170"/>
      <c r="AD137" s="170"/>
      <c r="AE137" s="170"/>
      <c r="AF137" s="165"/>
      <c r="AG137" s="165"/>
      <c r="AH137" s="165"/>
      <c r="AI137" s="165"/>
      <c r="AJ137" s="165"/>
      <c r="AK137" s="165"/>
      <c r="AL137" s="165"/>
    </row>
    <row r="138" spans="20:38" ht="40" customHeight="1" x14ac:dyDescent="0.35">
      <c r="T138" s="200"/>
      <c r="U138" s="200"/>
      <c r="V138" s="200"/>
      <c r="W138" s="200"/>
      <c r="X138" s="200"/>
      <c r="Y138" s="200"/>
      <c r="Z138" s="200"/>
      <c r="AA138" s="170"/>
      <c r="AB138" s="170"/>
      <c r="AC138" s="170"/>
      <c r="AD138" s="170"/>
      <c r="AE138" s="170"/>
      <c r="AF138" s="165"/>
      <c r="AG138" s="165"/>
      <c r="AH138" s="165"/>
      <c r="AI138" s="165"/>
      <c r="AJ138" s="165"/>
      <c r="AK138" s="165"/>
      <c r="AL138" s="165"/>
    </row>
    <row r="139" spans="20:38" ht="40" customHeight="1" x14ac:dyDescent="0.35">
      <c r="T139" s="200"/>
      <c r="U139" s="200"/>
      <c r="V139" s="200"/>
      <c r="W139" s="200"/>
      <c r="X139" s="200"/>
      <c r="Y139" s="200"/>
      <c r="Z139" s="200"/>
      <c r="AA139" s="170"/>
      <c r="AB139" s="170"/>
      <c r="AC139" s="170"/>
      <c r="AD139" s="170"/>
      <c r="AE139" s="170"/>
      <c r="AF139" s="165"/>
      <c r="AG139" s="165"/>
      <c r="AH139" s="165"/>
      <c r="AI139" s="165"/>
      <c r="AJ139" s="165"/>
      <c r="AK139" s="165"/>
      <c r="AL139" s="165"/>
    </row>
    <row r="140" spans="20:38" ht="40" customHeight="1" x14ac:dyDescent="0.35">
      <c r="T140" s="200"/>
      <c r="U140" s="200"/>
      <c r="V140" s="200"/>
      <c r="W140" s="200"/>
      <c r="X140" s="200"/>
      <c r="Y140" s="200"/>
      <c r="Z140" s="200"/>
      <c r="AA140" s="170"/>
      <c r="AB140" s="170"/>
      <c r="AC140" s="170"/>
      <c r="AD140" s="170"/>
      <c r="AE140" s="170"/>
      <c r="AF140" s="165"/>
      <c r="AG140" s="165"/>
      <c r="AH140" s="165"/>
      <c r="AI140" s="165"/>
      <c r="AJ140" s="165"/>
      <c r="AK140" s="165"/>
      <c r="AL140" s="165"/>
    </row>
    <row r="141" spans="20:38" ht="40" customHeight="1" x14ac:dyDescent="0.35">
      <c r="T141" s="200"/>
      <c r="U141" s="200"/>
      <c r="V141" s="200"/>
      <c r="W141" s="200"/>
      <c r="X141" s="200"/>
      <c r="Y141" s="200"/>
      <c r="Z141" s="200"/>
      <c r="AA141" s="170"/>
      <c r="AB141" s="170"/>
      <c r="AC141" s="170"/>
      <c r="AD141" s="170"/>
      <c r="AE141" s="170"/>
      <c r="AF141" s="165"/>
      <c r="AG141" s="165"/>
      <c r="AH141" s="165"/>
      <c r="AI141" s="165"/>
      <c r="AJ141" s="165"/>
      <c r="AK141" s="165"/>
      <c r="AL141" s="165"/>
    </row>
    <row r="142" spans="20:38" ht="40" customHeight="1" x14ac:dyDescent="0.35">
      <c r="T142" s="200"/>
      <c r="U142" s="200"/>
      <c r="V142" s="200"/>
      <c r="W142" s="200"/>
      <c r="X142" s="200"/>
      <c r="Y142" s="200"/>
      <c r="Z142" s="200"/>
      <c r="AA142" s="170"/>
      <c r="AB142" s="170"/>
      <c r="AC142" s="170"/>
      <c r="AD142" s="170"/>
      <c r="AE142" s="170"/>
      <c r="AF142" s="165"/>
      <c r="AG142" s="165"/>
      <c r="AH142" s="165"/>
      <c r="AI142" s="165"/>
      <c r="AJ142" s="165"/>
      <c r="AK142" s="165"/>
      <c r="AL142" s="165"/>
    </row>
    <row r="143" spans="20:38" ht="40" customHeight="1" x14ac:dyDescent="0.35">
      <c r="T143" s="200"/>
      <c r="U143" s="200"/>
      <c r="V143" s="200"/>
      <c r="W143" s="200"/>
      <c r="X143" s="200"/>
      <c r="Y143" s="200"/>
      <c r="Z143" s="200"/>
      <c r="AA143" s="170"/>
      <c r="AB143" s="170"/>
      <c r="AC143" s="170"/>
      <c r="AD143" s="170"/>
      <c r="AE143" s="170"/>
      <c r="AF143" s="165"/>
      <c r="AG143" s="165"/>
      <c r="AH143" s="165"/>
      <c r="AI143" s="165"/>
      <c r="AJ143" s="165"/>
      <c r="AK143" s="165"/>
      <c r="AL143" s="165"/>
    </row>
    <row r="144" spans="20:38" ht="40" customHeight="1" x14ac:dyDescent="0.35">
      <c r="T144" s="200"/>
      <c r="U144" s="200"/>
      <c r="V144" s="200"/>
      <c r="W144" s="200"/>
      <c r="X144" s="200"/>
      <c r="Y144" s="200"/>
      <c r="Z144" s="200"/>
      <c r="AA144" s="170"/>
      <c r="AB144" s="170"/>
      <c r="AC144" s="170"/>
      <c r="AD144" s="170"/>
      <c r="AE144" s="170"/>
      <c r="AF144" s="165"/>
      <c r="AG144" s="165"/>
      <c r="AH144" s="165"/>
      <c r="AI144" s="165"/>
      <c r="AJ144" s="165"/>
      <c r="AK144" s="165"/>
      <c r="AL144" s="165"/>
    </row>
    <row r="145" spans="20:38" ht="40" customHeight="1" x14ac:dyDescent="0.35">
      <c r="T145" s="200"/>
      <c r="U145" s="200"/>
      <c r="V145" s="200"/>
      <c r="W145" s="200"/>
      <c r="X145" s="200"/>
      <c r="Y145" s="200"/>
      <c r="Z145" s="200"/>
      <c r="AA145" s="170"/>
      <c r="AB145" s="170"/>
      <c r="AC145" s="170"/>
      <c r="AD145" s="170"/>
      <c r="AE145" s="170"/>
      <c r="AF145" s="165"/>
      <c r="AG145" s="165"/>
      <c r="AH145" s="165"/>
      <c r="AI145" s="165"/>
      <c r="AJ145" s="165"/>
      <c r="AK145" s="165"/>
      <c r="AL145" s="165"/>
    </row>
    <row r="146" spans="20:38" ht="40" customHeight="1" x14ac:dyDescent="0.35">
      <c r="T146" s="200"/>
      <c r="U146" s="200"/>
      <c r="V146" s="200"/>
      <c r="W146" s="200"/>
      <c r="X146" s="200"/>
      <c r="Y146" s="200"/>
      <c r="Z146" s="200"/>
      <c r="AA146" s="170"/>
      <c r="AB146" s="170"/>
      <c r="AC146" s="170"/>
      <c r="AD146" s="170"/>
      <c r="AE146" s="170"/>
      <c r="AF146" s="165"/>
      <c r="AG146" s="165"/>
      <c r="AH146" s="165"/>
      <c r="AI146" s="165"/>
      <c r="AJ146" s="165"/>
      <c r="AK146" s="165"/>
      <c r="AL146" s="165"/>
    </row>
    <row r="147" spans="20:38" ht="40" customHeight="1" x14ac:dyDescent="0.35">
      <c r="T147" s="200"/>
      <c r="U147" s="200"/>
      <c r="V147" s="200"/>
      <c r="W147" s="200"/>
      <c r="X147" s="200"/>
      <c r="Y147" s="200"/>
      <c r="Z147" s="200"/>
      <c r="AA147" s="170"/>
      <c r="AB147" s="170"/>
      <c r="AC147" s="170"/>
      <c r="AD147" s="170"/>
      <c r="AE147" s="170"/>
      <c r="AF147" s="165"/>
      <c r="AG147" s="165"/>
      <c r="AH147" s="165"/>
      <c r="AI147" s="165"/>
      <c r="AJ147" s="165"/>
      <c r="AK147" s="165"/>
      <c r="AL147" s="165"/>
    </row>
    <row r="148" spans="20:38" ht="40" customHeight="1" x14ac:dyDescent="0.35">
      <c r="T148" s="200"/>
      <c r="U148" s="200"/>
      <c r="V148" s="200"/>
      <c r="W148" s="200"/>
      <c r="X148" s="200"/>
      <c r="Y148" s="200"/>
      <c r="Z148" s="200"/>
      <c r="AA148" s="170"/>
      <c r="AB148" s="170"/>
      <c r="AC148" s="170"/>
      <c r="AD148" s="170"/>
      <c r="AE148" s="170"/>
      <c r="AF148" s="165"/>
      <c r="AG148" s="165"/>
      <c r="AH148" s="165"/>
      <c r="AI148" s="165"/>
      <c r="AJ148" s="165"/>
      <c r="AK148" s="165"/>
      <c r="AL148" s="165"/>
    </row>
    <row r="149" spans="20:38" ht="40" customHeight="1" x14ac:dyDescent="0.35">
      <c r="T149" s="200"/>
      <c r="U149" s="200"/>
      <c r="V149" s="200"/>
      <c r="W149" s="200"/>
      <c r="X149" s="200"/>
      <c r="Y149" s="200"/>
      <c r="Z149" s="200"/>
      <c r="AA149" s="170"/>
      <c r="AB149" s="170"/>
      <c r="AC149" s="170"/>
      <c r="AD149" s="170"/>
      <c r="AE149" s="170"/>
      <c r="AF149" s="165"/>
      <c r="AG149" s="165"/>
      <c r="AH149" s="165"/>
      <c r="AI149" s="165"/>
      <c r="AJ149" s="165"/>
      <c r="AK149" s="165"/>
      <c r="AL149" s="165"/>
    </row>
    <row r="150" spans="20:38" ht="40" customHeight="1" x14ac:dyDescent="0.35">
      <c r="T150" s="200"/>
      <c r="U150" s="200"/>
      <c r="V150" s="200"/>
      <c r="W150" s="200"/>
      <c r="X150" s="200"/>
      <c r="Y150" s="200"/>
      <c r="Z150" s="200"/>
      <c r="AA150" s="170"/>
      <c r="AB150" s="170"/>
      <c r="AC150" s="170"/>
      <c r="AD150" s="170"/>
      <c r="AE150" s="170"/>
      <c r="AF150" s="165"/>
      <c r="AG150" s="165"/>
      <c r="AH150" s="165"/>
      <c r="AI150" s="165"/>
      <c r="AJ150" s="165"/>
      <c r="AK150" s="165"/>
      <c r="AL150" s="165"/>
    </row>
    <row r="151" spans="20:38" ht="40" customHeight="1" x14ac:dyDescent="0.35">
      <c r="T151" s="200"/>
      <c r="U151" s="200"/>
      <c r="V151" s="200"/>
      <c r="W151" s="200"/>
      <c r="X151" s="200"/>
      <c r="Y151" s="200"/>
      <c r="Z151" s="200"/>
      <c r="AA151" s="170"/>
      <c r="AB151" s="170"/>
      <c r="AC151" s="170"/>
      <c r="AD151" s="170"/>
      <c r="AE151" s="170"/>
      <c r="AF151" s="165"/>
      <c r="AG151" s="165"/>
      <c r="AH151" s="165"/>
      <c r="AI151" s="165"/>
      <c r="AJ151" s="165"/>
      <c r="AK151" s="165"/>
      <c r="AL151" s="165"/>
    </row>
    <row r="152" spans="20:38" ht="40" customHeight="1" x14ac:dyDescent="0.35">
      <c r="T152" s="200"/>
      <c r="U152" s="200"/>
      <c r="V152" s="200"/>
      <c r="W152" s="200"/>
      <c r="X152" s="200"/>
      <c r="Y152" s="200"/>
      <c r="Z152" s="200"/>
      <c r="AA152" s="170"/>
      <c r="AB152" s="170"/>
      <c r="AC152" s="170"/>
      <c r="AD152" s="170"/>
      <c r="AE152" s="170"/>
      <c r="AF152" s="165"/>
      <c r="AG152" s="165"/>
      <c r="AH152" s="165"/>
      <c r="AI152" s="165"/>
      <c r="AJ152" s="165"/>
      <c r="AK152" s="165"/>
      <c r="AL152" s="165"/>
    </row>
    <row r="153" spans="20:38" ht="40" customHeight="1" x14ac:dyDescent="0.35">
      <c r="T153" s="200"/>
      <c r="U153" s="200"/>
      <c r="V153" s="200"/>
      <c r="W153" s="200"/>
      <c r="X153" s="200"/>
      <c r="Y153" s="200"/>
      <c r="Z153" s="200"/>
      <c r="AA153" s="170"/>
      <c r="AB153" s="170"/>
      <c r="AC153" s="170"/>
      <c r="AD153" s="170"/>
      <c r="AE153" s="170"/>
      <c r="AF153" s="165"/>
      <c r="AG153" s="165"/>
      <c r="AH153" s="165"/>
      <c r="AI153" s="165"/>
      <c r="AJ153" s="165"/>
      <c r="AK153" s="165"/>
      <c r="AL153" s="165"/>
    </row>
    <row r="154" spans="20:38" ht="40" customHeight="1" x14ac:dyDescent="0.35">
      <c r="T154" s="200"/>
      <c r="U154" s="200"/>
      <c r="V154" s="200"/>
      <c r="W154" s="200"/>
      <c r="X154" s="200"/>
      <c r="Y154" s="200"/>
      <c r="Z154" s="200"/>
      <c r="AA154" s="170"/>
      <c r="AB154" s="170"/>
      <c r="AC154" s="170"/>
      <c r="AD154" s="170"/>
      <c r="AE154" s="170"/>
      <c r="AF154" s="165"/>
      <c r="AG154" s="165"/>
      <c r="AH154" s="165"/>
      <c r="AI154" s="165"/>
      <c r="AJ154" s="165"/>
      <c r="AK154" s="165"/>
      <c r="AL154" s="165"/>
    </row>
    <row r="155" spans="20:38" ht="40" customHeight="1" x14ac:dyDescent="0.35">
      <c r="T155" s="200"/>
      <c r="U155" s="200"/>
      <c r="V155" s="200"/>
      <c r="W155" s="200"/>
      <c r="X155" s="200"/>
      <c r="Y155" s="200"/>
      <c r="Z155" s="200"/>
      <c r="AA155" s="170"/>
      <c r="AB155" s="170"/>
      <c r="AC155" s="170"/>
      <c r="AD155" s="170"/>
      <c r="AE155" s="170"/>
      <c r="AF155" s="165"/>
      <c r="AG155" s="165"/>
      <c r="AH155" s="165"/>
      <c r="AI155" s="165"/>
      <c r="AJ155" s="165"/>
      <c r="AK155" s="165"/>
      <c r="AL155" s="165"/>
    </row>
    <row r="156" spans="20:38" ht="40" customHeight="1" x14ac:dyDescent="0.35">
      <c r="T156" s="200"/>
      <c r="U156" s="200"/>
      <c r="V156" s="200"/>
      <c r="W156" s="200"/>
      <c r="X156" s="200"/>
      <c r="Y156" s="200"/>
      <c r="Z156" s="200"/>
      <c r="AA156" s="170"/>
      <c r="AB156" s="170"/>
      <c r="AC156" s="170"/>
      <c r="AD156" s="170"/>
      <c r="AE156" s="170"/>
      <c r="AF156" s="165"/>
      <c r="AG156" s="165"/>
      <c r="AH156" s="165"/>
      <c r="AI156" s="165"/>
      <c r="AJ156" s="165"/>
      <c r="AK156" s="165"/>
      <c r="AL156" s="165"/>
    </row>
    <row r="157" spans="20:38" ht="40" customHeight="1" x14ac:dyDescent="0.35">
      <c r="T157" s="200"/>
      <c r="U157" s="200"/>
      <c r="V157" s="200"/>
      <c r="W157" s="200"/>
      <c r="X157" s="200"/>
      <c r="Y157" s="200"/>
      <c r="Z157" s="200"/>
      <c r="AA157" s="170"/>
      <c r="AB157" s="170"/>
      <c r="AC157" s="170"/>
      <c r="AD157" s="170"/>
      <c r="AE157" s="170"/>
      <c r="AF157" s="165"/>
      <c r="AG157" s="165"/>
      <c r="AH157" s="165"/>
      <c r="AI157" s="165"/>
      <c r="AJ157" s="165"/>
      <c r="AK157" s="165"/>
      <c r="AL157" s="165"/>
    </row>
    <row r="158" spans="20:38" ht="40" customHeight="1" x14ac:dyDescent="0.35">
      <c r="T158" s="200"/>
      <c r="U158" s="200"/>
      <c r="V158" s="200"/>
      <c r="W158" s="200"/>
      <c r="X158" s="200"/>
      <c r="Y158" s="200"/>
      <c r="Z158" s="200"/>
      <c r="AA158" s="170"/>
      <c r="AB158" s="170"/>
      <c r="AC158" s="170"/>
      <c r="AD158" s="170"/>
      <c r="AE158" s="170"/>
      <c r="AF158" s="165"/>
      <c r="AG158" s="165"/>
      <c r="AH158" s="165"/>
      <c r="AI158" s="165"/>
      <c r="AJ158" s="165"/>
      <c r="AK158" s="165"/>
      <c r="AL158" s="165"/>
    </row>
    <row r="159" spans="20:38" ht="40" customHeight="1" x14ac:dyDescent="0.35">
      <c r="T159" s="200"/>
      <c r="U159" s="200"/>
      <c r="V159" s="200"/>
      <c r="W159" s="200"/>
      <c r="X159" s="200"/>
      <c r="Y159" s="200"/>
      <c r="Z159" s="200"/>
      <c r="AA159" s="170"/>
      <c r="AB159" s="170"/>
      <c r="AC159" s="170"/>
      <c r="AD159" s="170"/>
      <c r="AE159" s="170"/>
      <c r="AF159" s="165"/>
      <c r="AG159" s="165"/>
      <c r="AH159" s="165"/>
      <c r="AI159" s="165"/>
      <c r="AJ159" s="165"/>
      <c r="AK159" s="165"/>
      <c r="AL159" s="165"/>
    </row>
    <row r="160" spans="20:38" ht="40" customHeight="1" x14ac:dyDescent="0.35">
      <c r="T160" s="200"/>
      <c r="U160" s="200"/>
      <c r="V160" s="200"/>
      <c r="W160" s="200"/>
      <c r="X160" s="200"/>
      <c r="Y160" s="200"/>
      <c r="Z160" s="200"/>
      <c r="AA160" s="170"/>
      <c r="AB160" s="170"/>
      <c r="AC160" s="170"/>
      <c r="AD160" s="170"/>
      <c r="AE160" s="170"/>
      <c r="AF160" s="165"/>
      <c r="AG160" s="165"/>
      <c r="AH160" s="165"/>
      <c r="AI160" s="165"/>
      <c r="AJ160" s="165"/>
      <c r="AK160" s="165"/>
      <c r="AL160" s="165"/>
    </row>
    <row r="161" spans="20:38" ht="40" customHeight="1" x14ac:dyDescent="0.35">
      <c r="T161" s="200"/>
      <c r="U161" s="200"/>
      <c r="V161" s="200"/>
      <c r="W161" s="200"/>
      <c r="X161" s="200"/>
      <c r="Y161" s="200"/>
      <c r="Z161" s="200"/>
      <c r="AA161" s="170"/>
      <c r="AB161" s="170"/>
      <c r="AC161" s="170"/>
      <c r="AD161" s="170"/>
      <c r="AE161" s="170"/>
      <c r="AF161" s="165"/>
      <c r="AG161" s="165"/>
      <c r="AH161" s="165"/>
      <c r="AI161" s="165"/>
      <c r="AJ161" s="165"/>
      <c r="AK161" s="165"/>
      <c r="AL161" s="165"/>
    </row>
    <row r="162" spans="20:38" ht="40" customHeight="1" x14ac:dyDescent="0.35">
      <c r="T162" s="200"/>
      <c r="U162" s="200"/>
      <c r="V162" s="200"/>
      <c r="W162" s="200"/>
      <c r="X162" s="200"/>
      <c r="Y162" s="200"/>
      <c r="Z162" s="200"/>
      <c r="AA162" s="170"/>
      <c r="AB162" s="170"/>
      <c r="AC162" s="170"/>
      <c r="AD162" s="170"/>
      <c r="AE162" s="170"/>
      <c r="AF162" s="165"/>
      <c r="AG162" s="165"/>
      <c r="AH162" s="165"/>
      <c r="AI162" s="165"/>
      <c r="AJ162" s="165"/>
      <c r="AK162" s="165"/>
      <c r="AL162" s="165"/>
    </row>
    <row r="163" spans="20:38" ht="40" customHeight="1" x14ac:dyDescent="0.35">
      <c r="T163" s="200"/>
      <c r="U163" s="200"/>
      <c r="V163" s="200"/>
      <c r="W163" s="200"/>
      <c r="X163" s="200"/>
      <c r="Y163" s="200"/>
      <c r="Z163" s="200"/>
      <c r="AA163" s="170"/>
      <c r="AB163" s="170"/>
      <c r="AC163" s="170"/>
      <c r="AD163" s="170"/>
      <c r="AE163" s="170"/>
      <c r="AF163" s="165"/>
      <c r="AG163" s="165"/>
      <c r="AH163" s="165"/>
      <c r="AI163" s="165"/>
      <c r="AJ163" s="165"/>
      <c r="AK163" s="165"/>
      <c r="AL163" s="165"/>
    </row>
    <row r="164" spans="20:38" ht="40" customHeight="1" x14ac:dyDescent="0.35">
      <c r="T164" s="200"/>
      <c r="U164" s="200"/>
      <c r="V164" s="200"/>
      <c r="W164" s="200"/>
      <c r="X164" s="200"/>
      <c r="Y164" s="200"/>
      <c r="Z164" s="200"/>
      <c r="AA164" s="170"/>
      <c r="AB164" s="170"/>
      <c r="AC164" s="170"/>
      <c r="AD164" s="170"/>
      <c r="AE164" s="170"/>
      <c r="AF164" s="165"/>
      <c r="AG164" s="165"/>
      <c r="AH164" s="165"/>
      <c r="AI164" s="165"/>
      <c r="AJ164" s="165"/>
      <c r="AK164" s="165"/>
      <c r="AL164" s="165"/>
    </row>
    <row r="165" spans="20:38" ht="40" customHeight="1" x14ac:dyDescent="0.35">
      <c r="T165" s="200"/>
      <c r="U165" s="200"/>
      <c r="V165" s="200"/>
      <c r="W165" s="200"/>
      <c r="X165" s="200"/>
      <c r="Y165" s="200"/>
      <c r="Z165" s="200"/>
      <c r="AA165" s="170"/>
      <c r="AB165" s="170"/>
      <c r="AC165" s="170"/>
      <c r="AD165" s="170"/>
      <c r="AE165" s="170"/>
      <c r="AF165" s="165"/>
      <c r="AG165" s="165"/>
      <c r="AH165" s="165"/>
      <c r="AI165" s="165"/>
      <c r="AJ165" s="165"/>
      <c r="AK165" s="165"/>
      <c r="AL165" s="165"/>
    </row>
    <row r="166" spans="20:38" ht="40" customHeight="1" x14ac:dyDescent="0.35">
      <c r="T166" s="200"/>
      <c r="U166" s="200"/>
      <c r="V166" s="200"/>
      <c r="W166" s="200"/>
      <c r="X166" s="200"/>
      <c r="Y166" s="200"/>
      <c r="Z166" s="200"/>
      <c r="AA166" s="170"/>
      <c r="AB166" s="170"/>
      <c r="AC166" s="170"/>
      <c r="AD166" s="170"/>
      <c r="AE166" s="170"/>
      <c r="AF166" s="165"/>
      <c r="AG166" s="165"/>
      <c r="AH166" s="165"/>
      <c r="AI166" s="165"/>
      <c r="AJ166" s="165"/>
      <c r="AK166" s="165"/>
      <c r="AL166" s="165"/>
    </row>
    <row r="167" spans="20:38" ht="40" customHeight="1" x14ac:dyDescent="0.35">
      <c r="T167" s="200"/>
      <c r="U167" s="200"/>
      <c r="V167" s="200"/>
      <c r="W167" s="200"/>
      <c r="X167" s="200"/>
      <c r="Y167" s="200"/>
      <c r="Z167" s="200"/>
      <c r="AA167" s="170"/>
      <c r="AB167" s="170"/>
      <c r="AC167" s="170"/>
      <c r="AD167" s="170"/>
      <c r="AE167" s="170"/>
      <c r="AF167" s="165"/>
      <c r="AG167" s="165"/>
      <c r="AH167" s="165"/>
      <c r="AI167" s="165"/>
      <c r="AJ167" s="165"/>
      <c r="AK167" s="165"/>
      <c r="AL167" s="165"/>
    </row>
    <row r="168" spans="20:38" ht="40" customHeight="1" x14ac:dyDescent="0.35">
      <c r="T168" s="200"/>
      <c r="U168" s="200"/>
      <c r="V168" s="200"/>
      <c r="W168" s="200"/>
      <c r="X168" s="200"/>
      <c r="Y168" s="200"/>
      <c r="Z168" s="200"/>
      <c r="AA168" s="170"/>
      <c r="AB168" s="170"/>
      <c r="AC168" s="170"/>
      <c r="AD168" s="170"/>
      <c r="AE168" s="170"/>
      <c r="AF168" s="165"/>
      <c r="AG168" s="165"/>
      <c r="AH168" s="165"/>
      <c r="AI168" s="165"/>
      <c r="AJ168" s="165"/>
      <c r="AK168" s="165"/>
      <c r="AL168" s="165"/>
    </row>
    <row r="169" spans="20:38" ht="40" customHeight="1" x14ac:dyDescent="0.35">
      <c r="T169" s="200"/>
      <c r="U169" s="200"/>
      <c r="V169" s="200"/>
      <c r="W169" s="200"/>
      <c r="X169" s="200"/>
      <c r="Y169" s="200"/>
      <c r="Z169" s="200"/>
      <c r="AA169" s="170"/>
      <c r="AB169" s="170"/>
      <c r="AC169" s="170"/>
      <c r="AD169" s="170"/>
      <c r="AE169" s="170"/>
      <c r="AF169" s="165"/>
      <c r="AG169" s="165"/>
      <c r="AH169" s="165"/>
      <c r="AI169" s="165"/>
      <c r="AJ169" s="165"/>
      <c r="AK169" s="165"/>
      <c r="AL169" s="165"/>
    </row>
    <row r="170" spans="20:38" ht="40" customHeight="1" x14ac:dyDescent="0.35">
      <c r="T170" s="200"/>
      <c r="U170" s="200"/>
      <c r="V170" s="200"/>
      <c r="W170" s="200"/>
      <c r="X170" s="200"/>
      <c r="Y170" s="200"/>
      <c r="Z170" s="200"/>
      <c r="AA170" s="170"/>
      <c r="AB170" s="170"/>
      <c r="AC170" s="170"/>
      <c r="AD170" s="170"/>
      <c r="AE170" s="170"/>
      <c r="AF170" s="165"/>
      <c r="AG170" s="165"/>
      <c r="AH170" s="165"/>
      <c r="AI170" s="165"/>
      <c r="AJ170" s="165"/>
      <c r="AK170" s="165"/>
      <c r="AL170" s="165"/>
    </row>
    <row r="171" spans="20:38" ht="40" customHeight="1" x14ac:dyDescent="0.35">
      <c r="T171" s="200"/>
      <c r="U171" s="200"/>
      <c r="V171" s="200"/>
      <c r="W171" s="200"/>
      <c r="X171" s="200"/>
      <c r="Y171" s="200"/>
      <c r="Z171" s="200"/>
      <c r="AA171" s="170"/>
      <c r="AB171" s="170"/>
      <c r="AC171" s="170"/>
      <c r="AD171" s="170"/>
      <c r="AE171" s="170"/>
      <c r="AF171" s="165"/>
      <c r="AG171" s="165"/>
      <c r="AH171" s="165"/>
      <c r="AI171" s="165"/>
      <c r="AJ171" s="165"/>
      <c r="AK171" s="165"/>
      <c r="AL171" s="165"/>
    </row>
    <row r="172" spans="20:38" ht="40" customHeight="1" x14ac:dyDescent="0.35">
      <c r="T172" s="200"/>
      <c r="U172" s="200"/>
      <c r="V172" s="200"/>
      <c r="W172" s="200"/>
      <c r="X172" s="200"/>
      <c r="Y172" s="200"/>
      <c r="Z172" s="200"/>
      <c r="AA172" s="170"/>
      <c r="AB172" s="170"/>
      <c r="AC172" s="170"/>
      <c r="AD172" s="170"/>
      <c r="AE172" s="170"/>
      <c r="AF172" s="165"/>
      <c r="AG172" s="165"/>
      <c r="AH172" s="165"/>
      <c r="AI172" s="165"/>
      <c r="AJ172" s="165"/>
      <c r="AK172" s="165"/>
      <c r="AL172" s="165"/>
    </row>
    <row r="173" spans="20:38" ht="40" customHeight="1" x14ac:dyDescent="0.35">
      <c r="T173" s="200"/>
      <c r="U173" s="200"/>
      <c r="V173" s="200"/>
      <c r="W173" s="200"/>
      <c r="X173" s="200"/>
      <c r="Y173" s="200"/>
      <c r="Z173" s="200"/>
      <c r="AA173" s="170"/>
      <c r="AB173" s="170"/>
      <c r="AC173" s="170"/>
      <c r="AD173" s="170"/>
      <c r="AE173" s="170"/>
      <c r="AF173" s="165"/>
      <c r="AG173" s="165"/>
      <c r="AH173" s="165"/>
      <c r="AI173" s="165"/>
      <c r="AJ173" s="165"/>
      <c r="AK173" s="165"/>
      <c r="AL173" s="165"/>
    </row>
    <row r="174" spans="20:38" ht="40" customHeight="1" x14ac:dyDescent="0.35">
      <c r="T174" s="200"/>
      <c r="U174" s="200"/>
      <c r="V174" s="200"/>
      <c r="W174" s="200"/>
      <c r="X174" s="200"/>
      <c r="Y174" s="200"/>
      <c r="Z174" s="200"/>
      <c r="AA174" s="170"/>
      <c r="AB174" s="170"/>
      <c r="AC174" s="170"/>
      <c r="AD174" s="170"/>
      <c r="AE174" s="170"/>
      <c r="AF174" s="165"/>
      <c r="AG174" s="165"/>
      <c r="AH174" s="165"/>
      <c r="AI174" s="165"/>
      <c r="AJ174" s="165"/>
      <c r="AK174" s="165"/>
      <c r="AL174" s="165"/>
    </row>
    <row r="175" spans="20:38" ht="40" customHeight="1" x14ac:dyDescent="0.35">
      <c r="T175" s="200"/>
      <c r="U175" s="200"/>
      <c r="V175" s="200"/>
      <c r="W175" s="200"/>
      <c r="X175" s="200"/>
      <c r="Y175" s="200"/>
      <c r="Z175" s="200"/>
      <c r="AA175" s="170"/>
      <c r="AB175" s="170"/>
      <c r="AC175" s="170"/>
      <c r="AD175" s="170"/>
      <c r="AE175" s="170"/>
      <c r="AF175" s="165"/>
      <c r="AG175" s="165"/>
      <c r="AH175" s="165"/>
      <c r="AI175" s="165"/>
      <c r="AJ175" s="165"/>
      <c r="AK175" s="165"/>
      <c r="AL175" s="165"/>
    </row>
    <row r="176" spans="20:38" ht="40" customHeight="1" x14ac:dyDescent="0.35">
      <c r="T176" s="200"/>
      <c r="U176" s="200"/>
      <c r="V176" s="200"/>
      <c r="W176" s="200"/>
      <c r="X176" s="200"/>
      <c r="Y176" s="200"/>
      <c r="Z176" s="200"/>
      <c r="AA176" s="170"/>
      <c r="AB176" s="170"/>
      <c r="AC176" s="170"/>
      <c r="AD176" s="170"/>
      <c r="AE176" s="170"/>
      <c r="AF176" s="165"/>
      <c r="AG176" s="165"/>
      <c r="AH176" s="165"/>
      <c r="AI176" s="165"/>
      <c r="AJ176" s="165"/>
      <c r="AK176" s="165"/>
      <c r="AL176" s="165"/>
    </row>
    <row r="177" spans="20:38" ht="40" customHeight="1" x14ac:dyDescent="0.35">
      <c r="T177" s="200"/>
      <c r="U177" s="200"/>
      <c r="V177" s="200"/>
      <c r="W177" s="200"/>
      <c r="X177" s="200"/>
      <c r="Y177" s="200"/>
      <c r="Z177" s="200"/>
      <c r="AA177" s="170"/>
      <c r="AB177" s="170"/>
      <c r="AC177" s="170"/>
      <c r="AD177" s="170"/>
      <c r="AE177" s="170"/>
      <c r="AF177" s="165"/>
      <c r="AG177" s="165"/>
      <c r="AH177" s="165"/>
      <c r="AI177" s="165"/>
      <c r="AJ177" s="165"/>
      <c r="AK177" s="165"/>
      <c r="AL177" s="165"/>
    </row>
    <row r="178" spans="20:38" ht="40" customHeight="1" x14ac:dyDescent="0.35">
      <c r="T178" s="200"/>
      <c r="U178" s="200"/>
      <c r="V178" s="200"/>
      <c r="W178" s="200"/>
      <c r="X178" s="200"/>
      <c r="Y178" s="200"/>
      <c r="Z178" s="200"/>
      <c r="AA178" s="170"/>
      <c r="AB178" s="170"/>
      <c r="AC178" s="170"/>
      <c r="AD178" s="170"/>
      <c r="AE178" s="170"/>
      <c r="AF178" s="165"/>
      <c r="AG178" s="165"/>
      <c r="AH178" s="165"/>
      <c r="AI178" s="165"/>
      <c r="AJ178" s="165"/>
      <c r="AK178" s="165"/>
      <c r="AL178" s="165"/>
    </row>
    <row r="179" spans="20:38" ht="40" customHeight="1" x14ac:dyDescent="0.35">
      <c r="T179" s="200"/>
      <c r="U179" s="200"/>
      <c r="V179" s="200"/>
      <c r="W179" s="200"/>
      <c r="X179" s="200"/>
      <c r="Y179" s="200"/>
      <c r="Z179" s="200"/>
      <c r="AA179" s="170"/>
      <c r="AB179" s="170"/>
      <c r="AC179" s="170"/>
      <c r="AD179" s="170"/>
      <c r="AE179" s="170"/>
      <c r="AF179" s="165"/>
      <c r="AG179" s="165"/>
      <c r="AH179" s="165"/>
      <c r="AI179" s="165"/>
      <c r="AJ179" s="165"/>
      <c r="AK179" s="165"/>
      <c r="AL179" s="165"/>
    </row>
    <row r="180" spans="20:38" ht="40" customHeight="1" x14ac:dyDescent="0.35">
      <c r="T180" s="200"/>
      <c r="U180" s="200"/>
      <c r="V180" s="200"/>
      <c r="W180" s="200"/>
      <c r="X180" s="200"/>
      <c r="Y180" s="200"/>
      <c r="Z180" s="200"/>
      <c r="AA180" s="170"/>
      <c r="AB180" s="170"/>
      <c r="AC180" s="170"/>
      <c r="AD180" s="170"/>
      <c r="AE180" s="170"/>
      <c r="AF180" s="165"/>
      <c r="AG180" s="165"/>
      <c r="AH180" s="165"/>
      <c r="AI180" s="165"/>
      <c r="AJ180" s="165"/>
      <c r="AK180" s="165"/>
      <c r="AL180" s="165"/>
    </row>
    <row r="181" spans="20:38" ht="40" customHeight="1" x14ac:dyDescent="0.35">
      <c r="T181" s="200"/>
      <c r="U181" s="200"/>
      <c r="V181" s="200"/>
      <c r="W181" s="200"/>
      <c r="X181" s="200"/>
      <c r="Y181" s="200"/>
      <c r="Z181" s="200"/>
      <c r="AA181" s="170"/>
      <c r="AB181" s="170"/>
      <c r="AC181" s="170"/>
      <c r="AD181" s="170"/>
      <c r="AE181" s="170"/>
      <c r="AF181" s="165"/>
      <c r="AG181" s="165"/>
      <c r="AH181" s="165"/>
      <c r="AI181" s="165"/>
      <c r="AJ181" s="165"/>
      <c r="AK181" s="165"/>
      <c r="AL181" s="165"/>
    </row>
    <row r="182" spans="20:38" ht="40" customHeight="1" x14ac:dyDescent="0.35">
      <c r="T182" s="200"/>
      <c r="U182" s="200"/>
      <c r="V182" s="200"/>
      <c r="W182" s="200"/>
      <c r="X182" s="200"/>
      <c r="Y182" s="200"/>
      <c r="Z182" s="200"/>
      <c r="AA182" s="170"/>
      <c r="AB182" s="170"/>
      <c r="AC182" s="170"/>
      <c r="AD182" s="170"/>
      <c r="AE182" s="170"/>
      <c r="AF182" s="165"/>
      <c r="AG182" s="165"/>
      <c r="AH182" s="165"/>
      <c r="AI182" s="165"/>
      <c r="AJ182" s="165"/>
      <c r="AK182" s="165"/>
      <c r="AL182" s="165"/>
    </row>
    <row r="183" spans="20:38" ht="40" customHeight="1" x14ac:dyDescent="0.35">
      <c r="T183" s="200"/>
      <c r="U183" s="200"/>
      <c r="V183" s="200"/>
      <c r="W183" s="200"/>
      <c r="X183" s="200"/>
      <c r="Y183" s="200"/>
      <c r="Z183" s="200"/>
      <c r="AA183" s="170"/>
      <c r="AB183" s="170"/>
      <c r="AC183" s="170"/>
      <c r="AD183" s="170"/>
      <c r="AE183" s="170"/>
      <c r="AF183" s="165"/>
      <c r="AG183" s="165"/>
      <c r="AH183" s="165"/>
      <c r="AI183" s="165"/>
      <c r="AJ183" s="165"/>
      <c r="AK183" s="165"/>
      <c r="AL183" s="165"/>
    </row>
    <row r="184" spans="20:38" ht="40" customHeight="1" x14ac:dyDescent="0.35">
      <c r="T184" s="200"/>
      <c r="U184" s="200"/>
      <c r="V184" s="200"/>
      <c r="W184" s="200"/>
      <c r="X184" s="200"/>
      <c r="Y184" s="200"/>
      <c r="Z184" s="200"/>
      <c r="AA184" s="170"/>
      <c r="AB184" s="170"/>
      <c r="AC184" s="170"/>
      <c r="AD184" s="170"/>
      <c r="AE184" s="170"/>
      <c r="AF184" s="165"/>
      <c r="AG184" s="165"/>
      <c r="AH184" s="165"/>
      <c r="AI184" s="165"/>
      <c r="AJ184" s="165"/>
      <c r="AK184" s="165"/>
      <c r="AL184" s="165"/>
    </row>
    <row r="185" spans="20:38" ht="40" customHeight="1" x14ac:dyDescent="0.35">
      <c r="T185" s="200"/>
      <c r="U185" s="200"/>
      <c r="V185" s="200"/>
      <c r="W185" s="200"/>
      <c r="X185" s="200"/>
      <c r="Y185" s="200"/>
      <c r="Z185" s="200"/>
      <c r="AA185" s="170"/>
      <c r="AB185" s="170"/>
      <c r="AC185" s="170"/>
      <c r="AD185" s="170"/>
      <c r="AE185" s="170"/>
      <c r="AF185" s="165"/>
      <c r="AG185" s="165"/>
      <c r="AH185" s="165"/>
      <c r="AI185" s="165"/>
      <c r="AJ185" s="165"/>
      <c r="AK185" s="165"/>
      <c r="AL185" s="165"/>
    </row>
    <row r="186" spans="20:38" ht="40" customHeight="1" x14ac:dyDescent="0.35">
      <c r="T186" s="200"/>
      <c r="U186" s="200"/>
      <c r="V186" s="200"/>
      <c r="W186" s="200"/>
      <c r="X186" s="200"/>
      <c r="Y186" s="200"/>
      <c r="Z186" s="200"/>
      <c r="AA186" s="170"/>
      <c r="AB186" s="170"/>
      <c r="AC186" s="170"/>
      <c r="AD186" s="170"/>
      <c r="AE186" s="170"/>
      <c r="AF186" s="165"/>
      <c r="AG186" s="165"/>
      <c r="AH186" s="165"/>
      <c r="AI186" s="165"/>
      <c r="AJ186" s="165"/>
      <c r="AK186" s="165"/>
      <c r="AL186" s="165"/>
    </row>
    <row r="187" spans="20:38" ht="40" customHeight="1" x14ac:dyDescent="0.35">
      <c r="T187" s="200"/>
      <c r="U187" s="200"/>
      <c r="V187" s="200"/>
      <c r="W187" s="200"/>
      <c r="X187" s="200"/>
      <c r="Y187" s="200"/>
      <c r="Z187" s="200"/>
      <c r="AA187" s="170"/>
      <c r="AB187" s="170"/>
      <c r="AC187" s="170"/>
      <c r="AD187" s="170"/>
      <c r="AE187" s="170"/>
      <c r="AF187" s="165"/>
      <c r="AG187" s="165"/>
      <c r="AH187" s="165"/>
      <c r="AI187" s="165"/>
      <c r="AJ187" s="165"/>
      <c r="AK187" s="165"/>
      <c r="AL187" s="165"/>
    </row>
    <row r="188" spans="20:38" ht="40" customHeight="1" x14ac:dyDescent="0.35">
      <c r="T188" s="200"/>
      <c r="U188" s="200"/>
      <c r="V188" s="200"/>
      <c r="W188" s="200"/>
      <c r="X188" s="200"/>
      <c r="Y188" s="200"/>
      <c r="Z188" s="200"/>
      <c r="AA188" s="170"/>
      <c r="AB188" s="170"/>
      <c r="AC188" s="170"/>
      <c r="AD188" s="170"/>
      <c r="AE188" s="170"/>
      <c r="AF188" s="165"/>
      <c r="AG188" s="165"/>
      <c r="AH188" s="165"/>
      <c r="AI188" s="165"/>
      <c r="AJ188" s="165"/>
      <c r="AK188" s="165"/>
      <c r="AL188" s="165"/>
    </row>
    <row r="189" spans="20:38" ht="40" customHeight="1" x14ac:dyDescent="0.35">
      <c r="T189" s="200"/>
      <c r="U189" s="200"/>
      <c r="V189" s="200"/>
      <c r="W189" s="200"/>
      <c r="X189" s="200"/>
      <c r="Y189" s="200"/>
      <c r="Z189" s="200"/>
      <c r="AA189" s="170"/>
      <c r="AB189" s="170"/>
      <c r="AC189" s="170"/>
      <c r="AD189" s="170"/>
      <c r="AE189" s="170"/>
      <c r="AF189" s="165"/>
      <c r="AG189" s="165"/>
      <c r="AH189" s="165"/>
      <c r="AI189" s="165"/>
      <c r="AJ189" s="165"/>
      <c r="AK189" s="165"/>
      <c r="AL189" s="165"/>
    </row>
    <row r="190" spans="20:38" ht="40" customHeight="1" x14ac:dyDescent="0.35">
      <c r="T190" s="200"/>
      <c r="U190" s="200"/>
      <c r="V190" s="200"/>
      <c r="W190" s="200"/>
      <c r="X190" s="200"/>
      <c r="Y190" s="200"/>
      <c r="Z190" s="200"/>
      <c r="AA190" s="170"/>
      <c r="AB190" s="170"/>
      <c r="AC190" s="170"/>
      <c r="AD190" s="170"/>
      <c r="AE190" s="170"/>
      <c r="AF190" s="165"/>
      <c r="AG190" s="165"/>
      <c r="AH190" s="165"/>
      <c r="AI190" s="165"/>
      <c r="AJ190" s="165"/>
      <c r="AK190" s="165"/>
      <c r="AL190" s="165"/>
    </row>
    <row r="191" spans="20:38" ht="40" customHeight="1" x14ac:dyDescent="0.35">
      <c r="T191" s="200"/>
      <c r="U191" s="200"/>
      <c r="V191" s="200"/>
      <c r="W191" s="200"/>
      <c r="X191" s="200"/>
      <c r="Y191" s="200"/>
      <c r="Z191" s="200"/>
    </row>
    <row r="192" spans="20:38" ht="40" customHeight="1" x14ac:dyDescent="0.35">
      <c r="T192" s="200"/>
      <c r="U192" s="200"/>
      <c r="V192" s="200"/>
      <c r="W192" s="200"/>
      <c r="X192" s="200"/>
      <c r="Y192" s="200"/>
      <c r="Z192" s="200"/>
    </row>
    <row r="193" spans="20:26" ht="40" customHeight="1" x14ac:dyDescent="0.35">
      <c r="T193" s="200"/>
      <c r="U193" s="200"/>
      <c r="V193" s="200"/>
      <c r="W193" s="200"/>
      <c r="X193" s="200"/>
      <c r="Y193" s="200"/>
      <c r="Z193" s="200"/>
    </row>
    <row r="194" spans="20:26" ht="40" customHeight="1" x14ac:dyDescent="0.35">
      <c r="T194" s="200"/>
      <c r="U194" s="200"/>
      <c r="V194" s="200"/>
      <c r="W194" s="200"/>
      <c r="X194" s="200"/>
      <c r="Y194" s="200"/>
      <c r="Z194" s="200"/>
    </row>
    <row r="195" spans="20:26" ht="40" customHeight="1" x14ac:dyDescent="0.35">
      <c r="T195" s="200"/>
      <c r="U195" s="200"/>
      <c r="V195" s="200"/>
      <c r="W195" s="200"/>
      <c r="X195" s="200"/>
      <c r="Y195" s="200"/>
      <c r="Z195" s="200"/>
    </row>
    <row r="196" spans="20:26" ht="40" customHeight="1" x14ac:dyDescent="0.35">
      <c r="T196" s="200"/>
      <c r="U196" s="200"/>
      <c r="V196" s="200"/>
      <c r="W196" s="200"/>
      <c r="X196" s="200"/>
      <c r="Y196" s="200"/>
      <c r="Z196" s="200"/>
    </row>
    <row r="197" spans="20:26" ht="40" customHeight="1" x14ac:dyDescent="0.35">
      <c r="T197" s="200"/>
      <c r="U197" s="200"/>
      <c r="V197" s="200"/>
      <c r="W197" s="200"/>
      <c r="X197" s="200"/>
      <c r="Y197" s="200"/>
      <c r="Z197" s="200"/>
    </row>
    <row r="198" spans="20:26" ht="40" customHeight="1" x14ac:dyDescent="0.35">
      <c r="T198" s="200"/>
      <c r="U198" s="200"/>
      <c r="V198" s="200"/>
      <c r="W198" s="200"/>
      <c r="X198" s="200"/>
      <c r="Y198" s="200"/>
      <c r="Z198" s="200"/>
    </row>
    <row r="199" spans="20:26" ht="40" customHeight="1" x14ac:dyDescent="0.35">
      <c r="T199" s="200"/>
      <c r="U199" s="200"/>
      <c r="V199" s="200"/>
      <c r="W199" s="200"/>
      <c r="X199" s="200"/>
      <c r="Y199" s="200"/>
      <c r="Z199" s="200"/>
    </row>
    <row r="200" spans="20:26" ht="40" customHeight="1" x14ac:dyDescent="0.35">
      <c r="T200" s="200"/>
      <c r="U200" s="200"/>
      <c r="V200" s="200"/>
      <c r="W200" s="200"/>
      <c r="X200" s="200"/>
      <c r="Y200" s="200"/>
      <c r="Z200" s="200"/>
    </row>
    <row r="201" spans="20:26" ht="40" customHeight="1" x14ac:dyDescent="0.35">
      <c r="T201" s="200"/>
      <c r="U201" s="200"/>
      <c r="V201" s="200"/>
      <c r="W201" s="200"/>
      <c r="X201" s="200"/>
      <c r="Y201" s="200"/>
      <c r="Z201" s="200"/>
    </row>
    <row r="202" spans="20:26" ht="40" customHeight="1" x14ac:dyDescent="0.35">
      <c r="T202" s="200"/>
      <c r="U202" s="200"/>
      <c r="V202" s="200"/>
      <c r="W202" s="200"/>
      <c r="X202" s="200"/>
      <c r="Y202" s="200"/>
      <c r="Z202" s="200"/>
    </row>
    <row r="203" spans="20:26" ht="40" customHeight="1" x14ac:dyDescent="0.35">
      <c r="T203" s="200"/>
      <c r="U203" s="200"/>
      <c r="V203" s="200"/>
      <c r="W203" s="200"/>
      <c r="X203" s="200"/>
      <c r="Y203" s="200"/>
      <c r="Z203" s="200"/>
    </row>
    <row r="204" spans="20:26" ht="40" customHeight="1" x14ac:dyDescent="0.35">
      <c r="T204" s="200"/>
      <c r="U204" s="200"/>
      <c r="V204" s="200"/>
      <c r="W204" s="200"/>
      <c r="X204" s="200"/>
      <c r="Y204" s="200"/>
      <c r="Z204" s="200"/>
    </row>
    <row r="205" spans="20:26" ht="40" customHeight="1" x14ac:dyDescent="0.35">
      <c r="T205" s="200"/>
      <c r="U205" s="200"/>
      <c r="V205" s="200"/>
      <c r="W205" s="200"/>
      <c r="X205" s="200"/>
      <c r="Y205" s="200"/>
      <c r="Z205" s="200"/>
    </row>
    <row r="206" spans="20:26" ht="40" customHeight="1" x14ac:dyDescent="0.35">
      <c r="T206" s="200"/>
      <c r="U206" s="200"/>
      <c r="V206" s="200"/>
      <c r="W206" s="200"/>
      <c r="X206" s="200"/>
      <c r="Y206" s="200"/>
      <c r="Z206" s="200"/>
    </row>
    <row r="207" spans="20:26" ht="40" customHeight="1" x14ac:dyDescent="0.35">
      <c r="T207" s="200"/>
      <c r="U207" s="200"/>
      <c r="V207" s="200"/>
      <c r="W207" s="200"/>
      <c r="X207" s="200"/>
      <c r="Y207" s="200"/>
      <c r="Z207" s="200"/>
    </row>
    <row r="208" spans="20:26" ht="40" customHeight="1" x14ac:dyDescent="0.35">
      <c r="T208" s="200"/>
      <c r="U208" s="200"/>
      <c r="V208" s="200"/>
      <c r="W208" s="200"/>
      <c r="X208" s="200"/>
      <c r="Y208" s="200"/>
      <c r="Z208" s="200"/>
    </row>
    <row r="209" spans="20:26" ht="40" customHeight="1" x14ac:dyDescent="0.35">
      <c r="T209" s="200"/>
      <c r="U209" s="200"/>
      <c r="V209" s="200"/>
      <c r="W209" s="200"/>
      <c r="X209" s="200"/>
      <c r="Y209" s="200"/>
      <c r="Z209" s="200"/>
    </row>
    <row r="210" spans="20:26" ht="40" customHeight="1" x14ac:dyDescent="0.35">
      <c r="T210" s="200"/>
      <c r="U210" s="200"/>
      <c r="V210" s="200"/>
      <c r="W210" s="200"/>
      <c r="X210" s="200"/>
      <c r="Y210" s="200"/>
      <c r="Z210" s="200"/>
    </row>
    <row r="211" spans="20:26" ht="40" customHeight="1" x14ac:dyDescent="0.35">
      <c r="T211" s="200"/>
      <c r="U211" s="200"/>
      <c r="V211" s="200"/>
      <c r="W211" s="200"/>
      <c r="X211" s="200"/>
      <c r="Y211" s="200"/>
      <c r="Z211" s="200"/>
    </row>
    <row r="212" spans="20:26" ht="40" customHeight="1" x14ac:dyDescent="0.35">
      <c r="T212" s="200"/>
      <c r="U212" s="200"/>
      <c r="V212" s="200"/>
      <c r="W212" s="200"/>
      <c r="X212" s="200"/>
      <c r="Y212" s="200"/>
      <c r="Z212" s="200"/>
    </row>
    <row r="213" spans="20:26" ht="40" customHeight="1" x14ac:dyDescent="0.35">
      <c r="T213" s="200"/>
      <c r="U213" s="200"/>
      <c r="V213" s="200"/>
      <c r="W213" s="200"/>
      <c r="X213" s="200"/>
      <c r="Y213" s="200"/>
      <c r="Z213" s="200"/>
    </row>
    <row r="214" spans="20:26" ht="40" customHeight="1" x14ac:dyDescent="0.35">
      <c r="T214" s="200"/>
      <c r="U214" s="200"/>
      <c r="V214" s="200"/>
      <c r="W214" s="200"/>
      <c r="X214" s="200"/>
      <c r="Y214" s="200"/>
      <c r="Z214" s="200"/>
    </row>
    <row r="215" spans="20:26" ht="40" customHeight="1" x14ac:dyDescent="0.35">
      <c r="T215" s="200"/>
      <c r="U215" s="200"/>
      <c r="V215" s="200"/>
      <c r="W215" s="200"/>
      <c r="X215" s="200"/>
      <c r="Y215" s="200"/>
      <c r="Z215" s="200"/>
    </row>
    <row r="216" spans="20:26" ht="40" customHeight="1" x14ac:dyDescent="0.35">
      <c r="T216" s="200"/>
      <c r="U216" s="200"/>
      <c r="V216" s="200"/>
      <c r="W216" s="200"/>
      <c r="X216" s="200"/>
      <c r="Y216" s="200"/>
      <c r="Z216" s="200"/>
    </row>
    <row r="217" spans="20:26" ht="40" customHeight="1" x14ac:dyDescent="0.35">
      <c r="T217" s="200"/>
      <c r="U217" s="200"/>
      <c r="V217" s="200"/>
      <c r="W217" s="200"/>
      <c r="X217" s="200"/>
      <c r="Y217" s="200"/>
      <c r="Z217" s="200"/>
    </row>
    <row r="218" spans="20:26" ht="40" customHeight="1" x14ac:dyDescent="0.35">
      <c r="T218" s="200"/>
      <c r="U218" s="200"/>
      <c r="V218" s="200"/>
      <c r="W218" s="200"/>
      <c r="X218" s="200"/>
      <c r="Y218" s="200"/>
      <c r="Z218" s="200"/>
    </row>
    <row r="219" spans="20:26" ht="40" customHeight="1" x14ac:dyDescent="0.35">
      <c r="T219" s="200"/>
      <c r="U219" s="200"/>
      <c r="V219" s="200"/>
      <c r="W219" s="200"/>
      <c r="X219" s="200"/>
      <c r="Y219" s="200"/>
      <c r="Z219" s="200"/>
    </row>
    <row r="220" spans="20:26" ht="40" customHeight="1" x14ac:dyDescent="0.35">
      <c r="T220" s="200"/>
      <c r="U220" s="200"/>
      <c r="V220" s="200"/>
      <c r="W220" s="200"/>
      <c r="X220" s="200"/>
      <c r="Y220" s="200"/>
      <c r="Z220" s="200"/>
    </row>
    <row r="221" spans="20:26" ht="40" customHeight="1" x14ac:dyDescent="0.35">
      <c r="T221" s="200"/>
      <c r="U221" s="200"/>
      <c r="V221" s="200"/>
      <c r="W221" s="200"/>
      <c r="X221" s="200"/>
      <c r="Y221" s="200"/>
      <c r="Z221" s="200"/>
    </row>
    <row r="222" spans="20:26" ht="40" customHeight="1" x14ac:dyDescent="0.35">
      <c r="T222" s="200"/>
      <c r="U222" s="200"/>
      <c r="V222" s="200"/>
      <c r="W222" s="200"/>
      <c r="X222" s="200"/>
      <c r="Y222" s="200"/>
      <c r="Z222" s="200"/>
    </row>
    <row r="223" spans="20:26" ht="40" customHeight="1" x14ac:dyDescent="0.35">
      <c r="T223" s="200"/>
      <c r="U223" s="200"/>
      <c r="V223" s="200"/>
      <c r="W223" s="200"/>
      <c r="X223" s="200"/>
      <c r="Y223" s="200"/>
      <c r="Z223" s="200"/>
    </row>
    <row r="224" spans="20:26" ht="40" customHeight="1" x14ac:dyDescent="0.35">
      <c r="T224" s="200"/>
      <c r="U224" s="200"/>
      <c r="V224" s="200"/>
      <c r="W224" s="200"/>
      <c r="X224" s="200"/>
      <c r="Y224" s="200"/>
      <c r="Z224" s="200"/>
    </row>
    <row r="225" spans="20:26" ht="40" customHeight="1" x14ac:dyDescent="0.35">
      <c r="T225" s="200"/>
      <c r="U225" s="200"/>
      <c r="V225" s="200"/>
      <c r="W225" s="200"/>
      <c r="X225" s="200"/>
      <c r="Y225" s="200"/>
      <c r="Z225" s="200"/>
    </row>
    <row r="226" spans="20:26" ht="40" customHeight="1" x14ac:dyDescent="0.35">
      <c r="T226" s="200"/>
      <c r="U226" s="200"/>
      <c r="V226" s="200"/>
      <c r="W226" s="200"/>
      <c r="X226" s="200"/>
      <c r="Y226" s="200"/>
      <c r="Z226" s="200"/>
    </row>
    <row r="227" spans="20:26" ht="40" customHeight="1" x14ac:dyDescent="0.35">
      <c r="T227" s="200"/>
      <c r="U227" s="200"/>
      <c r="V227" s="200"/>
      <c r="W227" s="200"/>
      <c r="X227" s="200"/>
      <c r="Y227" s="200"/>
      <c r="Z227" s="200"/>
    </row>
    <row r="228" spans="20:26" ht="40" customHeight="1" x14ac:dyDescent="0.35">
      <c r="T228" s="200"/>
      <c r="U228" s="200"/>
      <c r="V228" s="200"/>
      <c r="W228" s="200"/>
      <c r="X228" s="200"/>
      <c r="Y228" s="200"/>
      <c r="Z228" s="200"/>
    </row>
    <row r="229" spans="20:26" ht="40" customHeight="1" x14ac:dyDescent="0.35">
      <c r="T229" s="200"/>
      <c r="U229" s="200"/>
      <c r="V229" s="200"/>
      <c r="W229" s="200"/>
      <c r="X229" s="200"/>
      <c r="Y229" s="200"/>
      <c r="Z229" s="200"/>
    </row>
    <row r="230" spans="20:26" ht="40" customHeight="1" x14ac:dyDescent="0.35">
      <c r="T230" s="200"/>
      <c r="U230" s="200"/>
      <c r="V230" s="200"/>
      <c r="W230" s="200"/>
      <c r="X230" s="200"/>
      <c r="Y230" s="200"/>
      <c r="Z230" s="200"/>
    </row>
    <row r="231" spans="20:26" ht="40" customHeight="1" x14ac:dyDescent="0.35">
      <c r="T231" s="200"/>
      <c r="U231" s="200"/>
      <c r="V231" s="200"/>
      <c r="W231" s="200"/>
      <c r="X231" s="200"/>
      <c r="Y231" s="200"/>
      <c r="Z231" s="200"/>
    </row>
    <row r="232" spans="20:26" ht="40" customHeight="1" x14ac:dyDescent="0.35">
      <c r="T232" s="200"/>
      <c r="U232" s="200"/>
      <c r="V232" s="200"/>
      <c r="W232" s="200"/>
      <c r="X232" s="200"/>
      <c r="Y232" s="200"/>
      <c r="Z232" s="200"/>
    </row>
    <row r="233" spans="20:26" ht="40" customHeight="1" x14ac:dyDescent="0.35">
      <c r="T233" s="200"/>
      <c r="U233" s="200"/>
      <c r="V233" s="200"/>
      <c r="W233" s="200"/>
      <c r="X233" s="200"/>
      <c r="Y233" s="200"/>
      <c r="Z233" s="200"/>
    </row>
    <row r="234" spans="20:26" ht="40" customHeight="1" x14ac:dyDescent="0.35">
      <c r="T234" s="200"/>
      <c r="U234" s="200"/>
      <c r="V234" s="200"/>
      <c r="W234" s="200"/>
      <c r="X234" s="200"/>
      <c r="Y234" s="200"/>
      <c r="Z234" s="200"/>
    </row>
    <row r="235" spans="20:26" ht="40" customHeight="1" x14ac:dyDescent="0.35">
      <c r="T235" s="200"/>
      <c r="U235" s="200"/>
      <c r="V235" s="200"/>
      <c r="W235" s="200"/>
      <c r="X235" s="200"/>
      <c r="Y235" s="200"/>
      <c r="Z235" s="200"/>
    </row>
    <row r="236" spans="20:26" ht="40" customHeight="1" x14ac:dyDescent="0.35">
      <c r="T236" s="200"/>
      <c r="U236" s="200"/>
      <c r="V236" s="200"/>
      <c r="W236" s="200"/>
      <c r="X236" s="200"/>
      <c r="Y236" s="200"/>
      <c r="Z236" s="200"/>
    </row>
    <row r="237" spans="20:26" ht="40" customHeight="1" x14ac:dyDescent="0.35">
      <c r="T237" s="200"/>
      <c r="U237" s="200"/>
      <c r="V237" s="200"/>
      <c r="W237" s="200"/>
      <c r="X237" s="200"/>
      <c r="Y237" s="200"/>
      <c r="Z237" s="200"/>
    </row>
    <row r="238" spans="20:26" ht="40" customHeight="1" x14ac:dyDescent="0.35">
      <c r="T238" s="200"/>
      <c r="U238" s="200"/>
      <c r="V238" s="200"/>
      <c r="W238" s="200"/>
      <c r="X238" s="200"/>
      <c r="Y238" s="200"/>
      <c r="Z238" s="200"/>
    </row>
    <row r="239" spans="20:26" ht="40" customHeight="1" x14ac:dyDescent="0.35">
      <c r="T239" s="200"/>
      <c r="U239" s="200"/>
      <c r="V239" s="200"/>
      <c r="W239" s="200"/>
      <c r="X239" s="200"/>
      <c r="Y239" s="200"/>
      <c r="Z239" s="200"/>
    </row>
    <row r="240" spans="20:26" ht="40" customHeight="1" x14ac:dyDescent="0.35">
      <c r="T240" s="200"/>
      <c r="U240" s="200"/>
      <c r="V240" s="200"/>
      <c r="W240" s="200"/>
      <c r="X240" s="200"/>
      <c r="Y240" s="200"/>
      <c r="Z240" s="200"/>
    </row>
    <row r="241" spans="20:26" ht="40" customHeight="1" x14ac:dyDescent="0.35">
      <c r="T241" s="200"/>
      <c r="U241" s="200"/>
      <c r="V241" s="200"/>
      <c r="W241" s="200"/>
      <c r="X241" s="200"/>
      <c r="Y241" s="200"/>
      <c r="Z241" s="200"/>
    </row>
    <row r="242" spans="20:26" ht="40" customHeight="1" x14ac:dyDescent="0.35">
      <c r="T242" s="200"/>
      <c r="U242" s="200"/>
      <c r="V242" s="200"/>
      <c r="W242" s="200"/>
      <c r="X242" s="200"/>
      <c r="Y242" s="200"/>
      <c r="Z242" s="200"/>
    </row>
    <row r="243" spans="20:26" ht="40" customHeight="1" x14ac:dyDescent="0.35">
      <c r="T243" s="200"/>
      <c r="U243" s="200"/>
      <c r="V243" s="200"/>
      <c r="W243" s="200"/>
      <c r="X243" s="200"/>
      <c r="Y243" s="200"/>
      <c r="Z243" s="200"/>
    </row>
    <row r="244" spans="20:26" ht="40" customHeight="1" x14ac:dyDescent="0.35">
      <c r="T244" s="200"/>
      <c r="U244" s="200"/>
      <c r="V244" s="200"/>
      <c r="W244" s="200"/>
      <c r="X244" s="200"/>
      <c r="Y244" s="200"/>
      <c r="Z244" s="200"/>
    </row>
    <row r="245" spans="20:26" ht="40" customHeight="1" x14ac:dyDescent="0.35">
      <c r="T245" s="200"/>
      <c r="U245" s="200"/>
      <c r="V245" s="200"/>
      <c r="W245" s="200"/>
      <c r="X245" s="200"/>
      <c r="Y245" s="200"/>
      <c r="Z245" s="200"/>
    </row>
    <row r="246" spans="20:26" ht="40" customHeight="1" x14ac:dyDescent="0.35">
      <c r="T246" s="200"/>
      <c r="U246" s="200"/>
      <c r="V246" s="200"/>
      <c r="W246" s="200"/>
      <c r="X246" s="200"/>
      <c r="Y246" s="200"/>
      <c r="Z246" s="200"/>
    </row>
    <row r="247" spans="20:26" ht="40" customHeight="1" x14ac:dyDescent="0.35">
      <c r="T247" s="200"/>
      <c r="U247" s="200"/>
      <c r="V247" s="200"/>
      <c r="W247" s="200"/>
      <c r="X247" s="200"/>
      <c r="Y247" s="200"/>
      <c r="Z247" s="200"/>
    </row>
    <row r="248" spans="20:26" ht="40" customHeight="1" x14ac:dyDescent="0.35">
      <c r="T248" s="200"/>
      <c r="U248" s="200"/>
      <c r="V248" s="200"/>
      <c r="W248" s="200"/>
      <c r="X248" s="200"/>
      <c r="Y248" s="200"/>
      <c r="Z248" s="200"/>
    </row>
    <row r="249" spans="20:26" ht="40" customHeight="1" x14ac:dyDescent="0.35">
      <c r="T249" s="200"/>
      <c r="U249" s="200"/>
      <c r="V249" s="200"/>
      <c r="W249" s="200"/>
      <c r="X249" s="200"/>
      <c r="Y249" s="200"/>
      <c r="Z249" s="200"/>
    </row>
    <row r="250" spans="20:26" ht="40" customHeight="1" x14ac:dyDescent="0.35">
      <c r="T250" s="200"/>
      <c r="U250" s="200"/>
      <c r="V250" s="200"/>
      <c r="W250" s="200"/>
      <c r="X250" s="200"/>
      <c r="Y250" s="200"/>
      <c r="Z250" s="200"/>
    </row>
    <row r="251" spans="20:26" ht="40" customHeight="1" x14ac:dyDescent="0.35">
      <c r="T251" s="200"/>
      <c r="U251" s="200"/>
      <c r="V251" s="200"/>
      <c r="W251" s="200"/>
      <c r="X251" s="200"/>
      <c r="Y251" s="200"/>
      <c r="Z251" s="200"/>
    </row>
    <row r="252" spans="20:26" ht="40" customHeight="1" x14ac:dyDescent="0.35">
      <c r="T252" s="200"/>
      <c r="U252" s="200"/>
      <c r="V252" s="200"/>
      <c r="W252" s="200"/>
      <c r="X252" s="200"/>
      <c r="Y252" s="200"/>
      <c r="Z252" s="200"/>
    </row>
    <row r="253" spans="20:26" ht="40" customHeight="1" x14ac:dyDescent="0.35">
      <c r="T253" s="200"/>
      <c r="U253" s="200"/>
      <c r="V253" s="200"/>
      <c r="W253" s="200"/>
      <c r="X253" s="200"/>
      <c r="Y253" s="200"/>
      <c r="Z253" s="200"/>
    </row>
    <row r="254" spans="20:26" ht="40" customHeight="1" x14ac:dyDescent="0.35">
      <c r="T254" s="200"/>
      <c r="U254" s="200"/>
      <c r="V254" s="200"/>
      <c r="W254" s="200"/>
      <c r="X254" s="200"/>
      <c r="Y254" s="200"/>
      <c r="Z254" s="200"/>
    </row>
    <row r="255" spans="20:26" ht="40" customHeight="1" x14ac:dyDescent="0.35">
      <c r="T255" s="200"/>
      <c r="U255" s="200"/>
      <c r="V255" s="200"/>
      <c r="W255" s="200"/>
      <c r="X255" s="200"/>
      <c r="Y255" s="200"/>
      <c r="Z255" s="200"/>
    </row>
    <row r="256" spans="20:26" ht="40" customHeight="1" x14ac:dyDescent="0.35">
      <c r="T256" s="200"/>
      <c r="U256" s="200"/>
      <c r="V256" s="200"/>
      <c r="W256" s="200"/>
      <c r="X256" s="200"/>
      <c r="Y256" s="200"/>
      <c r="Z256" s="200"/>
    </row>
    <row r="257" spans="20:26" ht="40" customHeight="1" x14ac:dyDescent="0.35">
      <c r="T257" s="200"/>
      <c r="U257" s="200"/>
      <c r="V257" s="200"/>
      <c r="W257" s="200"/>
      <c r="X257" s="200"/>
      <c r="Y257" s="200"/>
      <c r="Z257" s="200"/>
    </row>
    <row r="258" spans="20:26" ht="40" customHeight="1" x14ac:dyDescent="0.35">
      <c r="T258" s="200"/>
      <c r="U258" s="200"/>
      <c r="V258" s="200"/>
      <c r="W258" s="200"/>
      <c r="X258" s="200"/>
      <c r="Y258" s="200"/>
      <c r="Z258" s="200"/>
    </row>
    <row r="259" spans="20:26" ht="40" customHeight="1" x14ac:dyDescent="0.35">
      <c r="T259" s="200"/>
      <c r="U259" s="200"/>
      <c r="V259" s="200"/>
      <c r="W259" s="200"/>
      <c r="X259" s="200"/>
      <c r="Y259" s="200"/>
      <c r="Z259" s="200"/>
    </row>
    <row r="260" spans="20:26" ht="40" customHeight="1" x14ac:dyDescent="0.35">
      <c r="T260" s="200"/>
      <c r="U260" s="200"/>
      <c r="V260" s="200"/>
      <c r="W260" s="200"/>
      <c r="X260" s="200"/>
      <c r="Y260" s="200"/>
      <c r="Z260" s="200"/>
    </row>
    <row r="261" spans="20:26" ht="40" customHeight="1" x14ac:dyDescent="0.35">
      <c r="T261" s="200"/>
      <c r="U261" s="200"/>
      <c r="V261" s="200"/>
      <c r="W261" s="200"/>
      <c r="X261" s="200"/>
      <c r="Y261" s="200"/>
      <c r="Z261" s="200"/>
    </row>
    <row r="262" spans="20:26" ht="40" customHeight="1" x14ac:dyDescent="0.35">
      <c r="T262" s="200"/>
      <c r="U262" s="200"/>
      <c r="V262" s="200"/>
      <c r="W262" s="200"/>
      <c r="X262" s="200"/>
      <c r="Y262" s="200"/>
      <c r="Z262" s="200"/>
    </row>
    <row r="263" spans="20:26" ht="40" customHeight="1" x14ac:dyDescent="0.35">
      <c r="T263" s="200"/>
      <c r="U263" s="200"/>
      <c r="V263" s="200"/>
      <c r="W263" s="200"/>
      <c r="X263" s="200"/>
      <c r="Y263" s="200"/>
      <c r="Z263" s="200"/>
    </row>
    <row r="264" spans="20:26" ht="40" customHeight="1" x14ac:dyDescent="0.35">
      <c r="T264" s="200"/>
      <c r="U264" s="200"/>
      <c r="V264" s="200"/>
      <c r="W264" s="200"/>
      <c r="X264" s="200"/>
      <c r="Y264" s="200"/>
      <c r="Z264" s="200"/>
    </row>
    <row r="265" spans="20:26" ht="40" customHeight="1" x14ac:dyDescent="0.35">
      <c r="T265" s="200"/>
      <c r="U265" s="200"/>
      <c r="V265" s="200"/>
      <c r="W265" s="200"/>
      <c r="X265" s="200"/>
      <c r="Y265" s="200"/>
      <c r="Z265" s="200"/>
    </row>
    <row r="266" spans="20:26" ht="40" customHeight="1" x14ac:dyDescent="0.35">
      <c r="T266" s="200"/>
      <c r="U266" s="200"/>
      <c r="V266" s="200"/>
      <c r="W266" s="200"/>
      <c r="X266" s="200"/>
      <c r="Y266" s="200"/>
      <c r="Z266" s="200"/>
    </row>
    <row r="267" spans="20:26" ht="40" customHeight="1" x14ac:dyDescent="0.35">
      <c r="T267" s="200"/>
      <c r="U267" s="200"/>
      <c r="V267" s="200"/>
      <c r="W267" s="200"/>
      <c r="X267" s="200"/>
      <c r="Y267" s="200"/>
      <c r="Z267" s="200"/>
    </row>
    <row r="268" spans="20:26" ht="40" customHeight="1" x14ac:dyDescent="0.35">
      <c r="T268" s="200"/>
      <c r="U268" s="200"/>
      <c r="V268" s="200"/>
      <c r="W268" s="200"/>
      <c r="X268" s="200"/>
      <c r="Y268" s="200"/>
      <c r="Z268" s="200"/>
    </row>
    <row r="269" spans="20:26" ht="40" customHeight="1" x14ac:dyDescent="0.35">
      <c r="T269" s="200"/>
      <c r="U269" s="200"/>
      <c r="V269" s="200"/>
      <c r="W269" s="200"/>
      <c r="X269" s="200"/>
      <c r="Y269" s="200"/>
      <c r="Z269" s="200"/>
    </row>
    <row r="270" spans="20:26" ht="40" customHeight="1" x14ac:dyDescent="0.35">
      <c r="T270" s="200"/>
      <c r="U270" s="200"/>
      <c r="V270" s="200"/>
      <c r="W270" s="200"/>
      <c r="X270" s="200"/>
      <c r="Y270" s="200"/>
      <c r="Z270" s="200"/>
    </row>
    <row r="271" spans="20:26" ht="40" customHeight="1" x14ac:dyDescent="0.35">
      <c r="T271" s="200"/>
      <c r="U271" s="200"/>
      <c r="V271" s="200"/>
      <c r="W271" s="200"/>
      <c r="X271" s="200"/>
      <c r="Y271" s="200"/>
      <c r="Z271" s="200"/>
    </row>
    <row r="272" spans="20:26" ht="40" customHeight="1" x14ac:dyDescent="0.35">
      <c r="T272" s="200"/>
      <c r="U272" s="200"/>
      <c r="V272" s="200"/>
      <c r="W272" s="200"/>
      <c r="X272" s="200"/>
      <c r="Y272" s="200"/>
      <c r="Z272" s="200"/>
    </row>
    <row r="273" spans="20:26" ht="40" customHeight="1" x14ac:dyDescent="0.35">
      <c r="T273" s="200"/>
      <c r="U273" s="200"/>
      <c r="V273" s="200"/>
      <c r="W273" s="200"/>
      <c r="X273" s="200"/>
      <c r="Y273" s="200"/>
      <c r="Z273" s="200"/>
    </row>
    <row r="274" spans="20:26" ht="40" customHeight="1" x14ac:dyDescent="0.35">
      <c r="T274" s="200"/>
      <c r="U274" s="200"/>
      <c r="V274" s="200"/>
      <c r="W274" s="200"/>
      <c r="X274" s="200"/>
      <c r="Y274" s="200"/>
      <c r="Z274" s="200"/>
    </row>
    <row r="275" spans="20:26" ht="40" customHeight="1" x14ac:dyDescent="0.35">
      <c r="T275" s="200"/>
      <c r="U275" s="200"/>
      <c r="V275" s="200"/>
      <c r="W275" s="200"/>
      <c r="X275" s="200"/>
      <c r="Y275" s="200"/>
      <c r="Z275" s="200"/>
    </row>
    <row r="276" spans="20:26" ht="40" customHeight="1" x14ac:dyDescent="0.35">
      <c r="T276" s="200"/>
      <c r="U276" s="200"/>
      <c r="V276" s="200"/>
      <c r="W276" s="200"/>
      <c r="X276" s="200"/>
      <c r="Y276" s="200"/>
      <c r="Z276" s="200"/>
    </row>
    <row r="277" spans="20:26" ht="40" customHeight="1" x14ac:dyDescent="0.35">
      <c r="T277" s="200"/>
      <c r="U277" s="200"/>
      <c r="V277" s="200"/>
      <c r="W277" s="200"/>
      <c r="X277" s="200"/>
      <c r="Y277" s="200"/>
      <c r="Z277" s="200"/>
    </row>
    <row r="278" spans="20:26" ht="40" customHeight="1" x14ac:dyDescent="0.35">
      <c r="T278" s="200"/>
      <c r="U278" s="200"/>
      <c r="V278" s="200"/>
      <c r="W278" s="200"/>
      <c r="X278" s="200"/>
      <c r="Y278" s="200"/>
      <c r="Z278" s="200"/>
    </row>
    <row r="279" spans="20:26" ht="40" customHeight="1" x14ac:dyDescent="0.35">
      <c r="T279" s="200"/>
      <c r="U279" s="200"/>
      <c r="V279" s="200"/>
      <c r="W279" s="200"/>
      <c r="X279" s="200"/>
      <c r="Y279" s="200"/>
      <c r="Z279" s="200"/>
    </row>
    <row r="280" spans="20:26" ht="40" customHeight="1" x14ac:dyDescent="0.35">
      <c r="T280" s="200"/>
      <c r="U280" s="200"/>
      <c r="V280" s="200"/>
      <c r="W280" s="200"/>
      <c r="X280" s="200"/>
      <c r="Y280" s="200"/>
      <c r="Z280" s="200"/>
    </row>
    <row r="281" spans="20:26" ht="40" customHeight="1" x14ac:dyDescent="0.35">
      <c r="T281" s="200"/>
      <c r="U281" s="200"/>
      <c r="V281" s="200"/>
      <c r="W281" s="200"/>
      <c r="X281" s="200"/>
      <c r="Y281" s="200"/>
      <c r="Z281" s="200"/>
    </row>
    <row r="282" spans="20:26" ht="40" customHeight="1" x14ac:dyDescent="0.35">
      <c r="T282" s="200"/>
      <c r="U282" s="200"/>
      <c r="V282" s="200"/>
      <c r="W282" s="200"/>
      <c r="X282" s="200"/>
      <c r="Y282" s="200"/>
      <c r="Z282" s="200"/>
    </row>
    <row r="283" spans="20:26" ht="40" customHeight="1" x14ac:dyDescent="0.35">
      <c r="T283" s="200"/>
      <c r="U283" s="200"/>
      <c r="V283" s="200"/>
      <c r="W283" s="200"/>
      <c r="X283" s="200"/>
      <c r="Y283" s="200"/>
      <c r="Z283" s="200"/>
    </row>
    <row r="284" spans="20:26" ht="40" customHeight="1" x14ac:dyDescent="0.35">
      <c r="T284" s="200"/>
      <c r="U284" s="200"/>
      <c r="V284" s="200"/>
      <c r="W284" s="200"/>
      <c r="X284" s="200"/>
      <c r="Y284" s="200"/>
      <c r="Z284" s="200"/>
    </row>
    <row r="285" spans="20:26" ht="40" customHeight="1" x14ac:dyDescent="0.35">
      <c r="T285" s="200"/>
      <c r="U285" s="200"/>
      <c r="V285" s="200"/>
      <c r="W285" s="200"/>
      <c r="X285" s="200"/>
      <c r="Y285" s="200"/>
      <c r="Z285" s="200"/>
    </row>
    <row r="286" spans="20:26" ht="40" customHeight="1" x14ac:dyDescent="0.35">
      <c r="T286" s="200"/>
      <c r="U286" s="200"/>
      <c r="V286" s="200"/>
      <c r="W286" s="200"/>
      <c r="X286" s="200"/>
      <c r="Y286" s="200"/>
      <c r="Z286" s="200"/>
    </row>
    <row r="287" spans="20:26" ht="40" customHeight="1" x14ac:dyDescent="0.35">
      <c r="T287" s="200"/>
      <c r="U287" s="200"/>
      <c r="V287" s="200"/>
      <c r="W287" s="200"/>
      <c r="X287" s="200"/>
      <c r="Y287" s="200"/>
      <c r="Z287" s="200"/>
    </row>
    <row r="288" spans="20:26" ht="40" customHeight="1" x14ac:dyDescent="0.35">
      <c r="T288" s="200"/>
      <c r="U288" s="200"/>
      <c r="V288" s="200"/>
      <c r="W288" s="200"/>
      <c r="X288" s="200"/>
      <c r="Y288" s="200"/>
      <c r="Z288" s="200"/>
    </row>
    <row r="289" spans="20:26" ht="40" customHeight="1" x14ac:dyDescent="0.35">
      <c r="T289" s="200"/>
      <c r="U289" s="200"/>
      <c r="V289" s="200"/>
      <c r="W289" s="200"/>
      <c r="X289" s="200"/>
      <c r="Y289" s="200"/>
      <c r="Z289" s="200"/>
    </row>
    <row r="290" spans="20:26" ht="40" customHeight="1" x14ac:dyDescent="0.35">
      <c r="T290" s="200"/>
      <c r="U290" s="200"/>
      <c r="V290" s="200"/>
      <c r="W290" s="200"/>
      <c r="X290" s="200"/>
      <c r="Y290" s="200"/>
      <c r="Z290" s="200"/>
    </row>
    <row r="291" spans="20:26" ht="40" customHeight="1" x14ac:dyDescent="0.35">
      <c r="T291" s="200"/>
      <c r="U291" s="200"/>
      <c r="V291" s="200"/>
      <c r="W291" s="200"/>
      <c r="X291" s="200"/>
      <c r="Y291" s="200"/>
      <c r="Z291" s="200"/>
    </row>
    <row r="292" spans="20:26" ht="40" customHeight="1" x14ac:dyDescent="0.35">
      <c r="T292" s="200"/>
      <c r="U292" s="200"/>
      <c r="V292" s="200"/>
      <c r="W292" s="200"/>
      <c r="X292" s="200"/>
      <c r="Y292" s="200"/>
      <c r="Z292" s="200"/>
    </row>
    <row r="293" spans="20:26" ht="40" customHeight="1" x14ac:dyDescent="0.35">
      <c r="T293" s="200"/>
      <c r="U293" s="200"/>
      <c r="V293" s="200"/>
      <c r="W293" s="200"/>
      <c r="X293" s="200"/>
      <c r="Y293" s="200"/>
      <c r="Z293" s="200"/>
    </row>
    <row r="294" spans="20:26" ht="40" customHeight="1" x14ac:dyDescent="0.35">
      <c r="T294" s="200"/>
      <c r="U294" s="200"/>
      <c r="V294" s="200"/>
      <c r="W294" s="200"/>
      <c r="X294" s="200"/>
      <c r="Y294" s="200"/>
      <c r="Z294" s="200"/>
    </row>
    <row r="295" spans="20:26" ht="40" customHeight="1" x14ac:dyDescent="0.35">
      <c r="T295" s="200"/>
      <c r="U295" s="200"/>
      <c r="V295" s="200"/>
      <c r="W295" s="200"/>
      <c r="X295" s="200"/>
      <c r="Y295" s="200"/>
      <c r="Z295" s="200"/>
    </row>
    <row r="296" spans="20:26" ht="40" customHeight="1" x14ac:dyDescent="0.35">
      <c r="T296" s="200"/>
      <c r="U296" s="200"/>
      <c r="V296" s="200"/>
      <c r="W296" s="200"/>
      <c r="X296" s="200"/>
      <c r="Y296" s="200"/>
      <c r="Z296" s="200"/>
    </row>
    <row r="297" spans="20:26" ht="40" customHeight="1" x14ac:dyDescent="0.35">
      <c r="T297" s="200"/>
      <c r="U297" s="200"/>
      <c r="V297" s="200"/>
      <c r="W297" s="200"/>
      <c r="X297" s="200"/>
      <c r="Y297" s="200"/>
      <c r="Z297" s="200"/>
    </row>
    <row r="298" spans="20:26" ht="40" customHeight="1" x14ac:dyDescent="0.35">
      <c r="T298" s="200"/>
      <c r="U298" s="200"/>
      <c r="V298" s="200"/>
      <c r="W298" s="200"/>
      <c r="X298" s="200"/>
      <c r="Y298" s="200"/>
      <c r="Z298" s="200"/>
    </row>
    <row r="299" spans="20:26" ht="40" customHeight="1" x14ac:dyDescent="0.35">
      <c r="T299" s="200"/>
      <c r="U299" s="200"/>
      <c r="V299" s="200"/>
      <c r="W299" s="200"/>
      <c r="X299" s="200"/>
      <c r="Y299" s="200"/>
      <c r="Z299" s="200"/>
    </row>
    <row r="300" spans="20:26" ht="40" customHeight="1" x14ac:dyDescent="0.35">
      <c r="T300" s="200"/>
      <c r="U300" s="200"/>
      <c r="V300" s="200"/>
      <c r="W300" s="200"/>
      <c r="X300" s="200"/>
      <c r="Y300" s="200"/>
      <c r="Z300" s="200"/>
    </row>
    <row r="301" spans="20:26" ht="40" customHeight="1" x14ac:dyDescent="0.35">
      <c r="T301" s="200"/>
      <c r="U301" s="200"/>
      <c r="V301" s="200"/>
      <c r="W301" s="200"/>
      <c r="X301" s="200"/>
      <c r="Y301" s="200"/>
      <c r="Z301" s="200"/>
    </row>
    <row r="302" spans="20:26" ht="40" customHeight="1" x14ac:dyDescent="0.35">
      <c r="T302" s="200"/>
      <c r="U302" s="200"/>
      <c r="V302" s="200"/>
      <c r="W302" s="200"/>
      <c r="X302" s="200"/>
      <c r="Y302" s="200"/>
      <c r="Z302" s="200"/>
    </row>
    <row r="303" spans="20:26" ht="40" customHeight="1" x14ac:dyDescent="0.35">
      <c r="T303" s="200"/>
      <c r="U303" s="200"/>
      <c r="V303" s="200"/>
      <c r="W303" s="200"/>
      <c r="X303" s="200"/>
      <c r="Y303" s="200"/>
      <c r="Z303" s="200"/>
    </row>
    <row r="304" spans="20:26" ht="40" customHeight="1" x14ac:dyDescent="0.35">
      <c r="T304" s="200"/>
      <c r="U304" s="200"/>
      <c r="V304" s="200"/>
      <c r="W304" s="200"/>
      <c r="X304" s="200"/>
      <c r="Y304" s="200"/>
      <c r="Z304" s="200"/>
    </row>
    <row r="305" spans="20:26" ht="40" customHeight="1" x14ac:dyDescent="0.35">
      <c r="T305" s="200"/>
      <c r="U305" s="200"/>
      <c r="V305" s="200"/>
      <c r="W305" s="200"/>
      <c r="X305" s="200"/>
      <c r="Y305" s="200"/>
      <c r="Z305" s="200"/>
    </row>
    <row r="306" spans="20:26" ht="40" customHeight="1" x14ac:dyDescent="0.35">
      <c r="T306" s="200"/>
      <c r="U306" s="200"/>
      <c r="V306" s="200"/>
      <c r="W306" s="200"/>
      <c r="X306" s="200"/>
      <c r="Y306" s="200"/>
      <c r="Z306" s="200"/>
    </row>
    <row r="307" spans="20:26" ht="40" customHeight="1" x14ac:dyDescent="0.35">
      <c r="T307" s="200"/>
      <c r="U307" s="200"/>
      <c r="V307" s="200"/>
      <c r="W307" s="200"/>
      <c r="X307" s="200"/>
      <c r="Y307" s="200"/>
      <c r="Z307" s="200"/>
    </row>
    <row r="308" spans="20:26" ht="40" customHeight="1" x14ac:dyDescent="0.35">
      <c r="T308" s="200"/>
      <c r="U308" s="200"/>
      <c r="V308" s="200"/>
      <c r="W308" s="200"/>
      <c r="X308" s="200"/>
      <c r="Y308" s="200"/>
      <c r="Z308" s="200"/>
    </row>
    <row r="309" spans="20:26" ht="40" customHeight="1" x14ac:dyDescent="0.35">
      <c r="T309" s="200"/>
      <c r="U309" s="200"/>
      <c r="V309" s="200"/>
      <c r="W309" s="200"/>
      <c r="X309" s="200"/>
      <c r="Y309" s="200"/>
      <c r="Z309" s="200"/>
    </row>
    <row r="310" spans="20:26" ht="40" customHeight="1" x14ac:dyDescent="0.35">
      <c r="T310" s="200"/>
      <c r="U310" s="200"/>
      <c r="V310" s="200"/>
      <c r="W310" s="200"/>
      <c r="X310" s="200"/>
      <c r="Y310" s="200"/>
      <c r="Z310" s="200"/>
    </row>
    <row r="311" spans="20:26" ht="40" customHeight="1" x14ac:dyDescent="0.35">
      <c r="T311" s="200"/>
      <c r="U311" s="200"/>
      <c r="V311" s="200"/>
      <c r="W311" s="200"/>
      <c r="X311" s="200"/>
      <c r="Y311" s="200"/>
      <c r="Z311" s="200"/>
    </row>
    <row r="312" spans="20:26" ht="40" customHeight="1" x14ac:dyDescent="0.35">
      <c r="T312" s="200"/>
      <c r="U312" s="200"/>
      <c r="V312" s="200"/>
      <c r="W312" s="200"/>
      <c r="X312" s="200"/>
      <c r="Y312" s="200"/>
      <c r="Z312" s="200"/>
    </row>
    <row r="313" spans="20:26" ht="40" customHeight="1" x14ac:dyDescent="0.35">
      <c r="T313" s="200"/>
      <c r="U313" s="200"/>
      <c r="V313" s="200"/>
      <c r="W313" s="200"/>
      <c r="X313" s="200"/>
      <c r="Y313" s="200"/>
      <c r="Z313" s="200"/>
    </row>
    <row r="314" spans="20:26" ht="40" customHeight="1" x14ac:dyDescent="0.35">
      <c r="T314" s="200"/>
      <c r="U314" s="200"/>
      <c r="V314" s="200"/>
      <c r="W314" s="200"/>
      <c r="X314" s="200"/>
      <c r="Y314" s="200"/>
      <c r="Z314" s="200"/>
    </row>
    <row r="315" spans="20:26" ht="40" customHeight="1" x14ac:dyDescent="0.35">
      <c r="T315" s="200"/>
      <c r="U315" s="200"/>
      <c r="V315" s="200"/>
      <c r="W315" s="200"/>
      <c r="X315" s="200"/>
      <c r="Y315" s="200"/>
      <c r="Z315" s="200"/>
    </row>
    <row r="316" spans="20:26" ht="40" customHeight="1" x14ac:dyDescent="0.35">
      <c r="T316" s="200"/>
      <c r="U316" s="200"/>
      <c r="V316" s="200"/>
      <c r="W316" s="200"/>
      <c r="X316" s="200"/>
      <c r="Y316" s="200"/>
      <c r="Z316" s="200"/>
    </row>
    <row r="317" spans="20:26" ht="40" customHeight="1" x14ac:dyDescent="0.35">
      <c r="T317" s="200"/>
      <c r="U317" s="200"/>
      <c r="V317" s="200"/>
      <c r="W317" s="200"/>
      <c r="X317" s="200"/>
      <c r="Y317" s="200"/>
      <c r="Z317" s="200"/>
    </row>
    <row r="318" spans="20:26" ht="40" customHeight="1" x14ac:dyDescent="0.35">
      <c r="T318" s="200"/>
      <c r="U318" s="200"/>
      <c r="V318" s="200"/>
      <c r="W318" s="200"/>
      <c r="X318" s="200"/>
      <c r="Y318" s="200"/>
      <c r="Z318" s="200"/>
    </row>
    <row r="319" spans="20:26" ht="40" customHeight="1" x14ac:dyDescent="0.35">
      <c r="T319" s="200"/>
      <c r="U319" s="200"/>
      <c r="V319" s="200"/>
      <c r="W319" s="200"/>
      <c r="X319" s="200"/>
      <c r="Y319" s="200"/>
      <c r="Z319" s="200"/>
    </row>
    <row r="320" spans="20:26" ht="40" customHeight="1" x14ac:dyDescent="0.35">
      <c r="T320" s="200"/>
      <c r="U320" s="200"/>
      <c r="V320" s="200"/>
      <c r="W320" s="200"/>
      <c r="X320" s="200"/>
      <c r="Y320" s="200"/>
      <c r="Z320" s="200"/>
    </row>
    <row r="321" spans="20:26" ht="40" customHeight="1" x14ac:dyDescent="0.35">
      <c r="T321" s="200"/>
      <c r="U321" s="200"/>
      <c r="V321" s="200"/>
      <c r="W321" s="200"/>
      <c r="X321" s="200"/>
      <c r="Y321" s="200"/>
      <c r="Z321" s="200"/>
    </row>
    <row r="322" spans="20:26" ht="40" customHeight="1" x14ac:dyDescent="0.35">
      <c r="T322" s="200"/>
      <c r="U322" s="200"/>
      <c r="V322" s="200"/>
      <c r="W322" s="200"/>
      <c r="X322" s="200"/>
      <c r="Y322" s="200"/>
      <c r="Z322" s="200"/>
    </row>
    <row r="323" spans="20:26" ht="40" customHeight="1" x14ac:dyDescent="0.35">
      <c r="T323" s="200"/>
      <c r="U323" s="200"/>
      <c r="V323" s="200"/>
      <c r="W323" s="200"/>
      <c r="X323" s="200"/>
      <c r="Y323" s="200"/>
      <c r="Z323" s="200"/>
    </row>
    <row r="324" spans="20:26" ht="40" customHeight="1" x14ac:dyDescent="0.35">
      <c r="T324" s="200"/>
      <c r="U324" s="200"/>
      <c r="V324" s="200"/>
      <c r="W324" s="200"/>
      <c r="X324" s="200"/>
      <c r="Y324" s="200"/>
      <c r="Z324" s="200"/>
    </row>
    <row r="325" spans="20:26" ht="40" customHeight="1" x14ac:dyDescent="0.35">
      <c r="T325" s="200"/>
      <c r="U325" s="200"/>
      <c r="V325" s="200"/>
      <c r="W325" s="200"/>
      <c r="X325" s="200"/>
      <c r="Y325" s="200"/>
      <c r="Z325" s="200"/>
    </row>
    <row r="326" spans="20:26" ht="40" customHeight="1" x14ac:dyDescent="0.35">
      <c r="T326" s="200"/>
      <c r="U326" s="200"/>
      <c r="V326" s="200"/>
      <c r="W326" s="200"/>
      <c r="X326" s="200"/>
      <c r="Y326" s="200"/>
      <c r="Z326" s="200"/>
    </row>
    <row r="327" spans="20:26" ht="40" customHeight="1" x14ac:dyDescent="0.35">
      <c r="T327" s="200"/>
      <c r="U327" s="200"/>
      <c r="V327" s="200"/>
      <c r="W327" s="200"/>
      <c r="X327" s="200"/>
      <c r="Y327" s="200"/>
      <c r="Z327" s="200"/>
    </row>
    <row r="328" spans="20:26" ht="40" customHeight="1" x14ac:dyDescent="0.35">
      <c r="T328" s="200"/>
      <c r="U328" s="200"/>
      <c r="V328" s="200"/>
      <c r="W328" s="200"/>
      <c r="X328" s="200"/>
      <c r="Y328" s="200"/>
      <c r="Z328" s="200"/>
    </row>
    <row r="329" spans="20:26" ht="40" customHeight="1" x14ac:dyDescent="0.35">
      <c r="T329" s="200"/>
      <c r="U329" s="200"/>
      <c r="V329" s="200"/>
      <c r="W329" s="200"/>
      <c r="X329" s="200"/>
      <c r="Y329" s="200"/>
      <c r="Z329" s="200"/>
    </row>
    <row r="330" spans="20:26" ht="40" customHeight="1" x14ac:dyDescent="0.35">
      <c r="T330" s="200"/>
      <c r="U330" s="200"/>
      <c r="V330" s="200"/>
      <c r="W330" s="200"/>
      <c r="X330" s="200"/>
      <c r="Y330" s="200"/>
      <c r="Z330" s="200"/>
    </row>
    <row r="331" spans="20:26" ht="40" customHeight="1" x14ac:dyDescent="0.35">
      <c r="T331" s="200"/>
      <c r="U331" s="200"/>
      <c r="V331" s="200"/>
      <c r="W331" s="200"/>
      <c r="X331" s="200"/>
      <c r="Y331" s="200"/>
      <c r="Z331" s="200"/>
    </row>
    <row r="332" spans="20:26" ht="40" customHeight="1" x14ac:dyDescent="0.35">
      <c r="T332" s="200"/>
      <c r="U332" s="200"/>
      <c r="V332" s="200"/>
      <c r="W332" s="200"/>
      <c r="X332" s="200"/>
      <c r="Y332" s="200"/>
      <c r="Z332" s="200"/>
    </row>
    <row r="333" spans="20:26" ht="40" customHeight="1" x14ac:dyDescent="0.35">
      <c r="T333" s="200"/>
      <c r="U333" s="200"/>
      <c r="V333" s="200"/>
      <c r="W333" s="200"/>
      <c r="X333" s="200"/>
      <c r="Y333" s="200"/>
      <c r="Z333" s="200"/>
    </row>
    <row r="334" spans="20:26" ht="40" customHeight="1" x14ac:dyDescent="0.35">
      <c r="T334" s="200"/>
      <c r="U334" s="200"/>
      <c r="V334" s="200"/>
      <c r="W334" s="200"/>
      <c r="X334" s="200"/>
      <c r="Y334" s="200"/>
      <c r="Z334" s="200"/>
    </row>
    <row r="335" spans="20:26" ht="40" customHeight="1" x14ac:dyDescent="0.35">
      <c r="T335" s="200"/>
      <c r="U335" s="200"/>
      <c r="V335" s="200"/>
      <c r="W335" s="200"/>
      <c r="X335" s="200"/>
      <c r="Y335" s="200"/>
      <c r="Z335" s="200"/>
    </row>
    <row r="336" spans="20:26" ht="40" customHeight="1" x14ac:dyDescent="0.35">
      <c r="T336" s="200"/>
      <c r="U336" s="200"/>
      <c r="V336" s="200"/>
      <c r="W336" s="200"/>
      <c r="X336" s="200"/>
      <c r="Y336" s="200"/>
      <c r="Z336" s="200"/>
    </row>
    <row r="337" spans="20:26" ht="40" customHeight="1" x14ac:dyDescent="0.35">
      <c r="T337" s="200"/>
      <c r="U337" s="200"/>
      <c r="V337" s="200"/>
      <c r="W337" s="200"/>
      <c r="X337" s="200"/>
      <c r="Y337" s="200"/>
      <c r="Z337" s="200"/>
    </row>
    <row r="338" spans="20:26" ht="40" customHeight="1" x14ac:dyDescent="0.35">
      <c r="T338" s="200"/>
      <c r="U338" s="200"/>
      <c r="V338" s="200"/>
      <c r="W338" s="200"/>
      <c r="X338" s="200"/>
      <c r="Y338" s="200"/>
      <c r="Z338" s="200"/>
    </row>
    <row r="339" spans="20:26" ht="40" customHeight="1" x14ac:dyDescent="0.35">
      <c r="T339" s="200"/>
      <c r="U339" s="200"/>
      <c r="V339" s="200"/>
      <c r="W339" s="200"/>
      <c r="X339" s="200"/>
      <c r="Y339" s="200"/>
      <c r="Z339" s="200"/>
    </row>
    <row r="340" spans="20:26" ht="40" customHeight="1" x14ac:dyDescent="0.35">
      <c r="T340" s="200"/>
      <c r="U340" s="200"/>
      <c r="V340" s="200"/>
      <c r="W340" s="200"/>
      <c r="X340" s="200"/>
      <c r="Y340" s="200"/>
      <c r="Z340" s="200"/>
    </row>
    <row r="341" spans="20:26" ht="40" customHeight="1" x14ac:dyDescent="0.35">
      <c r="T341" s="200"/>
      <c r="U341" s="200"/>
      <c r="V341" s="200"/>
      <c r="W341" s="200"/>
      <c r="X341" s="200"/>
      <c r="Y341" s="200"/>
      <c r="Z341" s="200"/>
    </row>
    <row r="342" spans="20:26" ht="40" customHeight="1" x14ac:dyDescent="0.35">
      <c r="T342" s="200"/>
      <c r="U342" s="200"/>
      <c r="V342" s="200"/>
      <c r="W342" s="200"/>
      <c r="X342" s="200"/>
      <c r="Y342" s="200"/>
      <c r="Z342" s="200"/>
    </row>
    <row r="343" spans="20:26" ht="40" customHeight="1" x14ac:dyDescent="0.35">
      <c r="T343" s="200"/>
      <c r="U343" s="200"/>
      <c r="V343" s="200"/>
      <c r="W343" s="200"/>
      <c r="X343" s="200"/>
      <c r="Y343" s="200"/>
      <c r="Z343" s="200"/>
    </row>
    <row r="344" spans="20:26" ht="40" customHeight="1" x14ac:dyDescent="0.35">
      <c r="T344" s="200"/>
      <c r="U344" s="200"/>
      <c r="V344" s="200"/>
      <c r="W344" s="200"/>
      <c r="X344" s="200"/>
      <c r="Y344" s="200"/>
      <c r="Z344" s="200"/>
    </row>
    <row r="345" spans="20:26" ht="40" customHeight="1" x14ac:dyDescent="0.35">
      <c r="T345" s="200"/>
      <c r="U345" s="200"/>
      <c r="V345" s="200"/>
      <c r="W345" s="200"/>
      <c r="X345" s="200"/>
      <c r="Y345" s="200"/>
      <c r="Z345" s="200"/>
    </row>
    <row r="346" spans="20:26" ht="40" customHeight="1" x14ac:dyDescent="0.35">
      <c r="T346" s="200"/>
      <c r="U346" s="200"/>
      <c r="V346" s="200"/>
      <c r="W346" s="200"/>
      <c r="X346" s="200"/>
      <c r="Y346" s="200"/>
      <c r="Z346" s="200"/>
    </row>
    <row r="347" spans="20:26" ht="40" customHeight="1" x14ac:dyDescent="0.35">
      <c r="T347" s="200"/>
      <c r="U347" s="200"/>
      <c r="V347" s="200"/>
      <c r="W347" s="200"/>
      <c r="X347" s="200"/>
      <c r="Y347" s="200"/>
      <c r="Z347" s="200"/>
    </row>
    <row r="348" spans="20:26" ht="40" customHeight="1" x14ac:dyDescent="0.35">
      <c r="T348" s="200"/>
      <c r="U348" s="200"/>
      <c r="V348" s="200"/>
      <c r="W348" s="200"/>
      <c r="X348" s="200"/>
      <c r="Y348" s="200"/>
      <c r="Z348" s="200"/>
    </row>
    <row r="349" spans="20:26" ht="40" customHeight="1" x14ac:dyDescent="0.35">
      <c r="T349" s="200"/>
      <c r="U349" s="200"/>
      <c r="V349" s="200"/>
      <c r="W349" s="200"/>
      <c r="X349" s="200"/>
      <c r="Y349" s="200"/>
      <c r="Z349" s="200"/>
    </row>
    <row r="350" spans="20:26" ht="40" customHeight="1" x14ac:dyDescent="0.35">
      <c r="T350" s="200"/>
      <c r="U350" s="200"/>
      <c r="V350" s="200"/>
      <c r="W350" s="200"/>
      <c r="X350" s="200"/>
      <c r="Y350" s="200"/>
      <c r="Z350" s="200"/>
    </row>
    <row r="351" spans="20:26" ht="40" customHeight="1" x14ac:dyDescent="0.35">
      <c r="T351" s="200"/>
      <c r="U351" s="200"/>
      <c r="V351" s="200"/>
      <c r="W351" s="200"/>
      <c r="X351" s="200"/>
      <c r="Y351" s="200"/>
      <c r="Z351" s="200"/>
    </row>
    <row r="352" spans="20:26" ht="40" customHeight="1" x14ac:dyDescent="0.35">
      <c r="T352" s="200"/>
      <c r="U352" s="200"/>
      <c r="V352" s="200"/>
      <c r="W352" s="200"/>
      <c r="X352" s="200"/>
      <c r="Y352" s="200"/>
      <c r="Z352" s="200"/>
    </row>
    <row r="353" spans="20:26" ht="40" customHeight="1" x14ac:dyDescent="0.35">
      <c r="T353" s="200"/>
      <c r="U353" s="200"/>
      <c r="V353" s="200"/>
      <c r="W353" s="200"/>
      <c r="X353" s="200"/>
      <c r="Y353" s="200"/>
      <c r="Z353" s="200"/>
    </row>
    <row r="354" spans="20:26" ht="40" customHeight="1" x14ac:dyDescent="0.35">
      <c r="T354" s="200"/>
      <c r="U354" s="200"/>
      <c r="V354" s="200"/>
      <c r="W354" s="200"/>
      <c r="X354" s="200"/>
      <c r="Y354" s="200"/>
      <c r="Z354" s="200"/>
    </row>
    <row r="355" spans="20:26" ht="40" customHeight="1" x14ac:dyDescent="0.35">
      <c r="T355" s="200"/>
      <c r="U355" s="200"/>
      <c r="V355" s="200"/>
      <c r="W355" s="200"/>
      <c r="X355" s="200"/>
      <c r="Y355" s="200"/>
      <c r="Z355" s="200"/>
    </row>
    <row r="356" spans="20:26" ht="40" customHeight="1" x14ac:dyDescent="0.35">
      <c r="T356" s="200"/>
      <c r="U356" s="200"/>
      <c r="V356" s="200"/>
      <c r="W356" s="200"/>
      <c r="X356" s="200"/>
      <c r="Y356" s="200"/>
      <c r="Z356" s="200"/>
    </row>
    <row r="357" spans="20:26" ht="40" customHeight="1" x14ac:dyDescent="0.35">
      <c r="T357" s="200"/>
      <c r="U357" s="200"/>
      <c r="V357" s="200"/>
      <c r="W357" s="200"/>
      <c r="X357" s="200"/>
      <c r="Y357" s="200"/>
      <c r="Z357" s="200"/>
    </row>
    <row r="358" spans="20:26" ht="40" customHeight="1" x14ac:dyDescent="0.35">
      <c r="T358" s="200"/>
      <c r="U358" s="200"/>
      <c r="V358" s="200"/>
      <c r="W358" s="200"/>
      <c r="X358" s="200"/>
      <c r="Y358" s="200"/>
      <c r="Z358" s="200"/>
    </row>
    <row r="359" spans="20:26" ht="40" customHeight="1" x14ac:dyDescent="0.35">
      <c r="T359" s="200"/>
      <c r="U359" s="200"/>
      <c r="V359" s="200"/>
      <c r="W359" s="200"/>
      <c r="X359" s="200"/>
      <c r="Y359" s="200"/>
      <c r="Z359" s="200"/>
    </row>
    <row r="360" spans="20:26" ht="40" customHeight="1" x14ac:dyDescent="0.35">
      <c r="T360" s="200"/>
      <c r="U360" s="200"/>
      <c r="V360" s="200"/>
      <c r="W360" s="200"/>
      <c r="X360" s="200"/>
      <c r="Y360" s="200"/>
      <c r="Z360" s="200"/>
    </row>
    <row r="361" spans="20:26" ht="40" customHeight="1" x14ac:dyDescent="0.35">
      <c r="T361" s="200"/>
      <c r="U361" s="200"/>
      <c r="V361" s="200"/>
      <c r="W361" s="200"/>
      <c r="X361" s="200"/>
      <c r="Y361" s="200"/>
      <c r="Z361" s="200"/>
    </row>
    <row r="362" spans="20:26" ht="40" customHeight="1" x14ac:dyDescent="0.35">
      <c r="T362" s="200"/>
      <c r="U362" s="200"/>
      <c r="V362" s="200"/>
      <c r="W362" s="200"/>
      <c r="X362" s="200"/>
      <c r="Y362" s="200"/>
      <c r="Z362" s="200"/>
    </row>
    <row r="363" spans="20:26" ht="40" customHeight="1" x14ac:dyDescent="0.35">
      <c r="T363" s="200"/>
      <c r="U363" s="200"/>
      <c r="V363" s="200"/>
      <c r="W363" s="200"/>
      <c r="X363" s="200"/>
      <c r="Y363" s="200"/>
      <c r="Z363" s="200"/>
    </row>
    <row r="364" spans="20:26" ht="40" customHeight="1" x14ac:dyDescent="0.35">
      <c r="T364" s="200"/>
      <c r="U364" s="200"/>
      <c r="V364" s="200"/>
      <c r="W364" s="200"/>
      <c r="X364" s="200"/>
      <c r="Y364" s="200"/>
      <c r="Z364" s="200"/>
    </row>
    <row r="365" spans="20:26" ht="40" customHeight="1" x14ac:dyDescent="0.35">
      <c r="T365" s="200"/>
      <c r="U365" s="200"/>
      <c r="V365" s="200"/>
      <c r="W365" s="200"/>
      <c r="X365" s="200"/>
      <c r="Y365" s="200"/>
      <c r="Z365" s="200"/>
    </row>
    <row r="366" spans="20:26" ht="40" customHeight="1" x14ac:dyDescent="0.35">
      <c r="T366" s="200"/>
      <c r="U366" s="200"/>
      <c r="V366" s="200"/>
      <c r="W366" s="200"/>
      <c r="X366" s="200"/>
      <c r="Y366" s="200"/>
      <c r="Z366" s="200"/>
    </row>
    <row r="367" spans="20:26" ht="40" customHeight="1" x14ac:dyDescent="0.35">
      <c r="T367" s="200"/>
      <c r="U367" s="200"/>
      <c r="V367" s="200"/>
      <c r="W367" s="200"/>
      <c r="X367" s="200"/>
      <c r="Y367" s="200"/>
      <c r="Z367" s="200"/>
    </row>
    <row r="368" spans="20:26" ht="40" customHeight="1" x14ac:dyDescent="0.35">
      <c r="T368" s="200"/>
      <c r="U368" s="200"/>
      <c r="V368" s="200"/>
      <c r="W368" s="200"/>
      <c r="X368" s="200"/>
      <c r="Y368" s="200"/>
      <c r="Z368" s="200"/>
    </row>
    <row r="369" spans="20:26" ht="40" customHeight="1" x14ac:dyDescent="0.35">
      <c r="T369" s="200"/>
      <c r="U369" s="200"/>
      <c r="V369" s="200"/>
      <c r="W369" s="200"/>
      <c r="X369" s="200"/>
      <c r="Y369" s="200"/>
      <c r="Z369" s="200"/>
    </row>
    <row r="370" spans="20:26" ht="40" customHeight="1" x14ac:dyDescent="0.35">
      <c r="T370" s="200"/>
      <c r="U370" s="200"/>
      <c r="V370" s="200"/>
      <c r="W370" s="200"/>
      <c r="X370" s="200"/>
      <c r="Y370" s="200"/>
      <c r="Z370" s="200"/>
    </row>
    <row r="371" spans="20:26" ht="40" customHeight="1" x14ac:dyDescent="0.35">
      <c r="T371" s="200"/>
      <c r="U371" s="200"/>
      <c r="V371" s="200"/>
      <c r="W371" s="200"/>
      <c r="X371" s="200"/>
      <c r="Y371" s="200"/>
      <c r="Z371" s="200"/>
    </row>
    <row r="372" spans="20:26" ht="40" customHeight="1" x14ac:dyDescent="0.35">
      <c r="T372" s="200"/>
      <c r="U372" s="200"/>
      <c r="V372" s="200"/>
      <c r="W372" s="200"/>
      <c r="X372" s="200"/>
      <c r="Y372" s="200"/>
      <c r="Z372" s="200"/>
    </row>
    <row r="373" spans="20:26" ht="40" customHeight="1" x14ac:dyDescent="0.35">
      <c r="T373" s="200"/>
      <c r="U373" s="200"/>
      <c r="V373" s="200"/>
      <c r="W373" s="200"/>
      <c r="X373" s="200"/>
      <c r="Y373" s="200"/>
      <c r="Z373" s="200"/>
    </row>
    <row r="374" spans="20:26" ht="40" customHeight="1" x14ac:dyDescent="0.35">
      <c r="T374" s="200"/>
      <c r="U374" s="200"/>
      <c r="V374" s="200"/>
      <c r="W374" s="200"/>
      <c r="X374" s="200"/>
      <c r="Y374" s="200"/>
      <c r="Z374" s="200"/>
    </row>
    <row r="375" spans="20:26" ht="40" customHeight="1" x14ac:dyDescent="0.35">
      <c r="T375" s="200"/>
      <c r="U375" s="200"/>
      <c r="V375" s="200"/>
      <c r="W375" s="200"/>
      <c r="X375" s="200"/>
      <c r="Y375" s="200"/>
      <c r="Z375" s="200"/>
    </row>
    <row r="376" spans="20:26" ht="40" customHeight="1" x14ac:dyDescent="0.35">
      <c r="T376" s="200"/>
      <c r="U376" s="200"/>
      <c r="V376" s="200"/>
      <c r="W376" s="200"/>
      <c r="X376" s="200"/>
      <c r="Y376" s="200"/>
      <c r="Z376" s="200"/>
    </row>
    <row r="377" spans="20:26" ht="40" customHeight="1" x14ac:dyDescent="0.35">
      <c r="T377" s="200"/>
      <c r="U377" s="200"/>
      <c r="V377" s="200"/>
      <c r="W377" s="200"/>
      <c r="X377" s="200"/>
      <c r="Y377" s="200"/>
      <c r="Z377" s="200"/>
    </row>
    <row r="378" spans="20:26" ht="40" customHeight="1" x14ac:dyDescent="0.35">
      <c r="T378" s="200"/>
      <c r="U378" s="200"/>
      <c r="V378" s="200"/>
      <c r="W378" s="200"/>
      <c r="X378" s="200"/>
      <c r="Y378" s="200"/>
      <c r="Z378" s="200"/>
    </row>
    <row r="379" spans="20:26" ht="40" customHeight="1" x14ac:dyDescent="0.35">
      <c r="T379" s="200"/>
      <c r="U379" s="200"/>
      <c r="V379" s="200"/>
      <c r="W379" s="200"/>
      <c r="X379" s="200"/>
      <c r="Y379" s="200"/>
      <c r="Z379" s="200"/>
    </row>
    <row r="380" spans="20:26" ht="40" customHeight="1" x14ac:dyDescent="0.35">
      <c r="T380" s="200"/>
      <c r="U380" s="200"/>
      <c r="V380" s="200"/>
      <c r="W380" s="200"/>
      <c r="X380" s="200"/>
      <c r="Y380" s="200"/>
      <c r="Z380" s="200"/>
    </row>
    <row r="381" spans="20:26" ht="40" customHeight="1" x14ac:dyDescent="0.35">
      <c r="T381" s="200"/>
      <c r="U381" s="200"/>
      <c r="V381" s="200"/>
      <c r="W381" s="200"/>
      <c r="X381" s="200"/>
      <c r="Y381" s="200"/>
      <c r="Z381" s="200"/>
    </row>
    <row r="382" spans="20:26" ht="40" customHeight="1" x14ac:dyDescent="0.35">
      <c r="T382" s="200"/>
      <c r="U382" s="200"/>
      <c r="V382" s="200"/>
      <c r="W382" s="200"/>
      <c r="X382" s="200"/>
      <c r="Y382" s="200"/>
      <c r="Z382" s="200"/>
    </row>
    <row r="383" spans="20:26" ht="40" customHeight="1" x14ac:dyDescent="0.35">
      <c r="T383" s="200"/>
      <c r="U383" s="200"/>
      <c r="V383" s="200"/>
      <c r="W383" s="200"/>
      <c r="X383" s="200"/>
      <c r="Y383" s="200"/>
      <c r="Z383" s="200"/>
    </row>
    <row r="384" spans="20:26" ht="40" customHeight="1" x14ac:dyDescent="0.35">
      <c r="T384" s="200"/>
      <c r="U384" s="200"/>
      <c r="V384" s="200"/>
      <c r="W384" s="200"/>
      <c r="X384" s="200"/>
      <c r="Y384" s="200"/>
      <c r="Z384" s="200"/>
    </row>
    <row r="385" spans="20:26" ht="40" customHeight="1" x14ac:dyDescent="0.35">
      <c r="T385" s="200"/>
      <c r="U385" s="200"/>
      <c r="V385" s="200"/>
      <c r="W385" s="200"/>
      <c r="X385" s="200"/>
      <c r="Y385" s="200"/>
      <c r="Z385" s="200"/>
    </row>
    <row r="386" spans="20:26" ht="40" customHeight="1" x14ac:dyDescent="0.35">
      <c r="T386" s="200"/>
      <c r="U386" s="200"/>
      <c r="V386" s="200"/>
      <c r="W386" s="200"/>
      <c r="X386" s="200"/>
      <c r="Y386" s="200"/>
      <c r="Z386" s="200"/>
    </row>
    <row r="387" spans="20:26" ht="40" customHeight="1" x14ac:dyDescent="0.35">
      <c r="T387" s="200"/>
      <c r="U387" s="200"/>
      <c r="V387" s="200"/>
      <c r="W387" s="200"/>
      <c r="X387" s="200"/>
      <c r="Y387" s="200"/>
      <c r="Z387" s="200"/>
    </row>
    <row r="388" spans="20:26" ht="40" customHeight="1" x14ac:dyDescent="0.35">
      <c r="T388" s="200"/>
      <c r="U388" s="200"/>
      <c r="V388" s="200"/>
      <c r="W388" s="200"/>
      <c r="X388" s="200"/>
      <c r="Y388" s="200"/>
      <c r="Z388" s="200"/>
    </row>
    <row r="389" spans="20:26" ht="40" customHeight="1" x14ac:dyDescent="0.35">
      <c r="T389" s="200"/>
      <c r="U389" s="200"/>
      <c r="V389" s="200"/>
      <c r="W389" s="200"/>
      <c r="X389" s="200"/>
      <c r="Y389" s="200"/>
      <c r="Z389" s="200"/>
    </row>
    <row r="390" spans="20:26" ht="40" customHeight="1" x14ac:dyDescent="0.35">
      <c r="T390" s="200"/>
      <c r="U390" s="200"/>
      <c r="V390" s="200"/>
      <c r="W390" s="200"/>
      <c r="X390" s="200"/>
      <c r="Y390" s="200"/>
      <c r="Z390" s="200"/>
    </row>
    <row r="391" spans="20:26" ht="40" customHeight="1" x14ac:dyDescent="0.35">
      <c r="T391" s="200"/>
      <c r="U391" s="200"/>
      <c r="V391" s="200"/>
      <c r="W391" s="200"/>
      <c r="X391" s="200"/>
      <c r="Y391" s="200"/>
      <c r="Z391" s="200"/>
    </row>
    <row r="392" spans="20:26" ht="40" customHeight="1" x14ac:dyDescent="0.35">
      <c r="T392" s="200"/>
      <c r="U392" s="200"/>
      <c r="V392" s="200"/>
      <c r="W392" s="200"/>
      <c r="X392" s="200"/>
      <c r="Y392" s="200"/>
      <c r="Z392" s="200"/>
    </row>
    <row r="393" spans="20:26" ht="40" customHeight="1" x14ac:dyDescent="0.35">
      <c r="T393" s="200"/>
      <c r="U393" s="200"/>
      <c r="V393" s="200"/>
      <c r="W393" s="200"/>
      <c r="X393" s="200"/>
      <c r="Y393" s="200"/>
      <c r="Z393" s="200"/>
    </row>
    <row r="394" spans="20:26" ht="40" customHeight="1" x14ac:dyDescent="0.35">
      <c r="T394" s="200"/>
      <c r="U394" s="200"/>
      <c r="V394" s="200"/>
      <c r="W394" s="200"/>
      <c r="X394" s="200"/>
      <c r="Y394" s="200"/>
      <c r="Z394" s="200"/>
    </row>
    <row r="395" spans="20:26" ht="40" customHeight="1" x14ac:dyDescent="0.35">
      <c r="T395" s="200"/>
      <c r="U395" s="200"/>
      <c r="V395" s="200"/>
      <c r="W395" s="200"/>
      <c r="X395" s="200"/>
      <c r="Y395" s="200"/>
      <c r="Z395" s="200"/>
    </row>
    <row r="396" spans="20:26" ht="40" customHeight="1" x14ac:dyDescent="0.35">
      <c r="T396" s="200"/>
      <c r="U396" s="200"/>
      <c r="V396" s="200"/>
      <c r="W396" s="200"/>
      <c r="X396" s="200"/>
      <c r="Y396" s="200"/>
      <c r="Z396" s="200"/>
    </row>
    <row r="397" spans="20:26" ht="40" customHeight="1" x14ac:dyDescent="0.35">
      <c r="T397" s="200"/>
      <c r="U397" s="200"/>
      <c r="V397" s="200"/>
      <c r="W397" s="200"/>
      <c r="X397" s="200"/>
      <c r="Y397" s="200"/>
      <c r="Z397" s="200"/>
    </row>
    <row r="398" spans="20:26" ht="40" customHeight="1" x14ac:dyDescent="0.35">
      <c r="T398" s="200"/>
      <c r="U398" s="200"/>
      <c r="V398" s="200"/>
      <c r="W398" s="200"/>
      <c r="X398" s="200"/>
      <c r="Y398" s="200"/>
      <c r="Z398" s="200"/>
    </row>
    <row r="399" spans="20:26" ht="40" customHeight="1" x14ac:dyDescent="0.35">
      <c r="T399" s="200"/>
      <c r="U399" s="200"/>
      <c r="V399" s="200"/>
      <c r="W399" s="200"/>
      <c r="X399" s="200"/>
      <c r="Y399" s="200"/>
      <c r="Z399" s="200"/>
    </row>
    <row r="400" spans="20:26" ht="40" customHeight="1" x14ac:dyDescent="0.35">
      <c r="T400" s="200"/>
      <c r="U400" s="200"/>
      <c r="V400" s="200"/>
      <c r="W400" s="200"/>
      <c r="X400" s="200"/>
      <c r="Y400" s="200"/>
      <c r="Z400" s="200"/>
    </row>
    <row r="401" spans="20:26" ht="40" customHeight="1" x14ac:dyDescent="0.35">
      <c r="T401" s="200"/>
      <c r="U401" s="200"/>
      <c r="V401" s="200"/>
      <c r="W401" s="200"/>
      <c r="X401" s="200"/>
      <c r="Y401" s="200"/>
      <c r="Z401" s="200"/>
    </row>
    <row r="402" spans="20:26" ht="40" customHeight="1" x14ac:dyDescent="0.35">
      <c r="T402" s="200"/>
      <c r="U402" s="200"/>
      <c r="V402" s="200"/>
      <c r="W402" s="200"/>
      <c r="X402" s="200"/>
      <c r="Y402" s="200"/>
      <c r="Z402" s="200"/>
    </row>
    <row r="403" spans="20:26" ht="40" customHeight="1" x14ac:dyDescent="0.35">
      <c r="T403" s="200"/>
      <c r="U403" s="200"/>
      <c r="V403" s="200"/>
      <c r="W403" s="200"/>
      <c r="X403" s="200"/>
      <c r="Y403" s="200"/>
      <c r="Z403" s="200"/>
    </row>
    <row r="404" spans="20:26" ht="40" customHeight="1" x14ac:dyDescent="0.35">
      <c r="T404" s="200"/>
      <c r="U404" s="200"/>
      <c r="V404" s="200"/>
      <c r="W404" s="200"/>
      <c r="X404" s="200"/>
      <c r="Y404" s="200"/>
      <c r="Z404" s="200"/>
    </row>
    <row r="405" spans="20:26" ht="40" customHeight="1" x14ac:dyDescent="0.35">
      <c r="T405" s="200"/>
      <c r="U405" s="200"/>
      <c r="V405" s="200"/>
      <c r="W405" s="200"/>
      <c r="X405" s="200"/>
      <c r="Y405" s="200"/>
      <c r="Z405" s="200"/>
    </row>
    <row r="406" spans="20:26" ht="40" customHeight="1" x14ac:dyDescent="0.35">
      <c r="T406" s="200"/>
      <c r="U406" s="200"/>
      <c r="V406" s="200"/>
      <c r="W406" s="200"/>
      <c r="X406" s="200"/>
      <c r="Y406" s="200"/>
      <c r="Z406" s="200"/>
    </row>
    <row r="407" spans="20:26" ht="40" customHeight="1" x14ac:dyDescent="0.35">
      <c r="T407" s="200"/>
      <c r="U407" s="200"/>
      <c r="V407" s="200"/>
      <c r="W407" s="200"/>
      <c r="X407" s="200"/>
      <c r="Y407" s="200"/>
      <c r="Z407" s="200"/>
    </row>
    <row r="408" spans="20:26" ht="40" customHeight="1" x14ac:dyDescent="0.35">
      <c r="T408" s="200"/>
      <c r="U408" s="200"/>
      <c r="V408" s="200"/>
      <c r="W408" s="200"/>
      <c r="X408" s="200"/>
      <c r="Y408" s="200"/>
      <c r="Z408" s="200"/>
    </row>
    <row r="409" spans="20:26" ht="40" customHeight="1" x14ac:dyDescent="0.35">
      <c r="T409" s="200"/>
      <c r="U409" s="200"/>
      <c r="V409" s="200"/>
      <c r="W409" s="200"/>
      <c r="X409" s="200"/>
      <c r="Y409" s="200"/>
      <c r="Z409" s="200"/>
    </row>
    <row r="410" spans="20:26" ht="40" customHeight="1" x14ac:dyDescent="0.35">
      <c r="T410" s="200"/>
      <c r="U410" s="200"/>
      <c r="V410" s="200"/>
      <c r="W410" s="200"/>
      <c r="X410" s="200"/>
      <c r="Y410" s="200"/>
      <c r="Z410" s="200"/>
    </row>
    <row r="411" spans="20:26" ht="40" customHeight="1" x14ac:dyDescent="0.35">
      <c r="T411" s="200"/>
      <c r="U411" s="200"/>
      <c r="V411" s="200"/>
      <c r="W411" s="200"/>
      <c r="X411" s="200"/>
      <c r="Y411" s="200"/>
      <c r="Z411" s="200"/>
    </row>
    <row r="412" spans="20:26" ht="40" customHeight="1" x14ac:dyDescent="0.35">
      <c r="T412" s="200"/>
      <c r="U412" s="200"/>
      <c r="V412" s="200"/>
      <c r="W412" s="200"/>
      <c r="X412" s="200"/>
      <c r="Y412" s="200"/>
      <c r="Z412" s="200"/>
    </row>
    <row r="413" spans="20:26" ht="40" customHeight="1" x14ac:dyDescent="0.35">
      <c r="T413" s="200"/>
      <c r="U413" s="200"/>
      <c r="V413" s="200"/>
      <c r="W413" s="200"/>
      <c r="X413" s="200"/>
      <c r="Y413" s="200"/>
      <c r="Z413" s="200"/>
    </row>
    <row r="414" spans="20:26" ht="40" customHeight="1" x14ac:dyDescent="0.35">
      <c r="T414" s="200"/>
      <c r="U414" s="200"/>
      <c r="V414" s="200"/>
      <c r="W414" s="200"/>
      <c r="X414" s="200"/>
      <c r="Y414" s="200"/>
      <c r="Z414" s="200"/>
    </row>
    <row r="415" spans="20:26" ht="40" customHeight="1" x14ac:dyDescent="0.35">
      <c r="T415" s="200"/>
      <c r="U415" s="200"/>
      <c r="V415" s="200"/>
      <c r="W415" s="200"/>
      <c r="X415" s="200"/>
      <c r="Y415" s="200"/>
      <c r="Z415" s="200"/>
    </row>
    <row r="416" spans="20:26" ht="40" customHeight="1" x14ac:dyDescent="0.35">
      <c r="T416" s="200"/>
      <c r="U416" s="200"/>
      <c r="V416" s="200"/>
      <c r="W416" s="200"/>
      <c r="X416" s="200"/>
      <c r="Y416" s="200"/>
      <c r="Z416" s="200"/>
    </row>
    <row r="417" spans="20:26" ht="40" customHeight="1" x14ac:dyDescent="0.35">
      <c r="T417" s="200"/>
      <c r="U417" s="200"/>
      <c r="V417" s="200"/>
      <c r="W417" s="200"/>
      <c r="X417" s="200"/>
      <c r="Y417" s="200"/>
      <c r="Z417" s="200"/>
    </row>
    <row r="418" spans="20:26" ht="40" customHeight="1" x14ac:dyDescent="0.35">
      <c r="T418" s="200"/>
      <c r="U418" s="200"/>
      <c r="V418" s="200"/>
      <c r="W418" s="200"/>
      <c r="X418" s="200"/>
      <c r="Y418" s="200"/>
      <c r="Z418" s="200"/>
    </row>
    <row r="419" spans="20:26" ht="40" customHeight="1" x14ac:dyDescent="0.35">
      <c r="T419" s="200"/>
      <c r="U419" s="200"/>
      <c r="V419" s="200"/>
      <c r="W419" s="200"/>
      <c r="X419" s="200"/>
      <c r="Y419" s="200"/>
      <c r="Z419" s="200"/>
    </row>
    <row r="420" spans="20:26" ht="40" customHeight="1" x14ac:dyDescent="0.35">
      <c r="T420" s="200"/>
      <c r="U420" s="200"/>
      <c r="V420" s="200"/>
      <c r="W420" s="200"/>
      <c r="X420" s="200"/>
      <c r="Y420" s="200"/>
      <c r="Z420" s="200"/>
    </row>
    <row r="421" spans="20:26" ht="40" customHeight="1" x14ac:dyDescent="0.35">
      <c r="T421" s="200"/>
      <c r="U421" s="200"/>
      <c r="V421" s="200"/>
      <c r="W421" s="200"/>
      <c r="X421" s="200"/>
      <c r="Y421" s="200"/>
      <c r="Z421" s="200"/>
    </row>
    <row r="422" spans="20:26" ht="40" customHeight="1" x14ac:dyDescent="0.35">
      <c r="T422" s="200"/>
      <c r="U422" s="200"/>
      <c r="V422" s="200"/>
      <c r="W422" s="200"/>
      <c r="X422" s="200"/>
      <c r="Y422" s="200"/>
      <c r="Z422" s="200"/>
    </row>
    <row r="423" spans="20:26" ht="40" customHeight="1" x14ac:dyDescent="0.35">
      <c r="T423" s="200"/>
      <c r="U423" s="200"/>
      <c r="V423" s="200"/>
      <c r="W423" s="200"/>
      <c r="X423" s="200"/>
      <c r="Y423" s="200"/>
      <c r="Z423" s="200"/>
    </row>
    <row r="424" spans="20:26" ht="40" customHeight="1" x14ac:dyDescent="0.35">
      <c r="T424" s="200"/>
      <c r="U424" s="200"/>
      <c r="V424" s="200"/>
      <c r="W424" s="200"/>
      <c r="X424" s="200"/>
      <c r="Y424" s="200"/>
      <c r="Z424" s="200"/>
    </row>
    <row r="425" spans="20:26" ht="40" customHeight="1" x14ac:dyDescent="0.35">
      <c r="T425" s="200"/>
      <c r="U425" s="200"/>
      <c r="V425" s="200"/>
      <c r="W425" s="200"/>
      <c r="X425" s="200"/>
      <c r="Y425" s="200"/>
      <c r="Z425" s="200"/>
    </row>
    <row r="426" spans="20:26" ht="40" customHeight="1" x14ac:dyDescent="0.35">
      <c r="T426" s="200"/>
      <c r="U426" s="200"/>
      <c r="V426" s="200"/>
      <c r="W426" s="200"/>
      <c r="X426" s="200"/>
      <c r="Y426" s="200"/>
      <c r="Z426" s="200"/>
    </row>
    <row r="427" spans="20:26" ht="40" customHeight="1" x14ac:dyDescent="0.35">
      <c r="T427" s="200"/>
      <c r="U427" s="200"/>
      <c r="V427" s="200"/>
      <c r="W427" s="200"/>
      <c r="X427" s="200"/>
      <c r="Y427" s="200"/>
      <c r="Z427" s="200"/>
    </row>
    <row r="428" spans="20:26" ht="40" customHeight="1" x14ac:dyDescent="0.35">
      <c r="T428" s="200"/>
      <c r="U428" s="200"/>
      <c r="V428" s="200"/>
      <c r="W428" s="200"/>
      <c r="X428" s="200"/>
      <c r="Y428" s="200"/>
      <c r="Z428" s="200"/>
    </row>
    <row r="429" spans="20:26" ht="40" customHeight="1" x14ac:dyDescent="0.35">
      <c r="T429" s="200"/>
      <c r="U429" s="200"/>
      <c r="V429" s="200"/>
      <c r="W429" s="200"/>
      <c r="X429" s="200"/>
      <c r="Y429" s="200"/>
      <c r="Z429" s="200"/>
    </row>
    <row r="430" spans="20:26" ht="40" customHeight="1" x14ac:dyDescent="0.35">
      <c r="T430" s="200"/>
      <c r="U430" s="200"/>
      <c r="V430" s="200"/>
      <c r="W430" s="200"/>
      <c r="X430" s="200"/>
      <c r="Y430" s="200"/>
      <c r="Z430" s="200"/>
    </row>
    <row r="431" spans="20:26" ht="40" customHeight="1" x14ac:dyDescent="0.35">
      <c r="T431" s="200"/>
      <c r="U431" s="200"/>
      <c r="V431" s="200"/>
      <c r="W431" s="200"/>
      <c r="X431" s="200"/>
      <c r="Y431" s="200"/>
      <c r="Z431" s="200"/>
    </row>
    <row r="432" spans="20:26" ht="40" customHeight="1" x14ac:dyDescent="0.35">
      <c r="T432" s="200"/>
      <c r="U432" s="200"/>
      <c r="V432" s="200"/>
      <c r="W432" s="200"/>
      <c r="X432" s="200"/>
      <c r="Y432" s="200"/>
      <c r="Z432" s="200"/>
    </row>
    <row r="433" spans="20:26" ht="40" customHeight="1" x14ac:dyDescent="0.35">
      <c r="T433" s="200"/>
      <c r="U433" s="200"/>
      <c r="V433" s="200"/>
      <c r="W433" s="200"/>
      <c r="X433" s="200"/>
      <c r="Y433" s="200"/>
      <c r="Z433" s="200"/>
    </row>
    <row r="434" spans="20:26" ht="40" customHeight="1" x14ac:dyDescent="0.35">
      <c r="T434" s="200"/>
      <c r="U434" s="200"/>
      <c r="V434" s="200"/>
      <c r="W434" s="200"/>
      <c r="X434" s="200"/>
      <c r="Y434" s="200"/>
      <c r="Z434" s="200"/>
    </row>
    <row r="435" spans="20:26" ht="40" customHeight="1" x14ac:dyDescent="0.35">
      <c r="T435" s="200"/>
      <c r="U435" s="200"/>
      <c r="V435" s="200"/>
      <c r="W435" s="200"/>
      <c r="X435" s="200"/>
      <c r="Y435" s="200"/>
      <c r="Z435" s="200"/>
    </row>
    <row r="436" spans="20:26" ht="40" customHeight="1" x14ac:dyDescent="0.35">
      <c r="T436" s="200"/>
      <c r="U436" s="200"/>
      <c r="V436" s="200"/>
      <c r="W436" s="200"/>
      <c r="X436" s="200"/>
      <c r="Y436" s="200"/>
      <c r="Z436" s="200"/>
    </row>
    <row r="437" spans="20:26" ht="40" customHeight="1" x14ac:dyDescent="0.35">
      <c r="T437" s="200"/>
      <c r="U437" s="200"/>
      <c r="V437" s="200"/>
      <c r="W437" s="200"/>
      <c r="X437" s="200"/>
      <c r="Y437" s="200"/>
      <c r="Z437" s="200"/>
    </row>
    <row r="438" spans="20:26" ht="40" customHeight="1" x14ac:dyDescent="0.35">
      <c r="T438" s="200"/>
      <c r="U438" s="200"/>
      <c r="V438" s="200"/>
      <c r="W438" s="200"/>
      <c r="X438" s="200"/>
      <c r="Y438" s="200"/>
      <c r="Z438" s="200"/>
    </row>
    <row r="439" spans="20:26" ht="40" customHeight="1" x14ac:dyDescent="0.35">
      <c r="T439" s="200"/>
      <c r="U439" s="200"/>
      <c r="V439" s="200"/>
      <c r="W439" s="200"/>
      <c r="X439" s="200"/>
      <c r="Y439" s="200"/>
      <c r="Z439" s="200"/>
    </row>
    <row r="440" spans="20:26" ht="40" customHeight="1" x14ac:dyDescent="0.35">
      <c r="T440" s="200"/>
      <c r="U440" s="200"/>
      <c r="V440" s="200"/>
      <c r="W440" s="200"/>
      <c r="X440" s="200"/>
      <c r="Y440" s="200"/>
      <c r="Z440" s="200"/>
    </row>
    <row r="441" spans="20:26" ht="40" customHeight="1" x14ac:dyDescent="0.35">
      <c r="T441" s="200"/>
      <c r="U441" s="200"/>
      <c r="V441" s="200"/>
      <c r="W441" s="200"/>
      <c r="X441" s="200"/>
      <c r="Y441" s="200"/>
      <c r="Z441" s="200"/>
    </row>
    <row r="442" spans="20:26" ht="40" customHeight="1" x14ac:dyDescent="0.35">
      <c r="T442" s="200"/>
      <c r="U442" s="200"/>
      <c r="V442" s="200"/>
      <c r="W442" s="200"/>
      <c r="X442" s="200"/>
      <c r="Y442" s="200"/>
      <c r="Z442" s="200"/>
    </row>
    <row r="443" spans="20:26" ht="40" customHeight="1" x14ac:dyDescent="0.35">
      <c r="T443" s="200"/>
      <c r="U443" s="200"/>
      <c r="V443" s="200"/>
      <c r="W443" s="200"/>
      <c r="X443" s="200"/>
      <c r="Y443" s="200"/>
      <c r="Z443" s="200"/>
    </row>
    <row r="444" spans="20:26" ht="40" customHeight="1" x14ac:dyDescent="0.35">
      <c r="T444" s="200"/>
      <c r="U444" s="200"/>
      <c r="V444" s="200"/>
      <c r="W444" s="200"/>
      <c r="X444" s="200"/>
      <c r="Y444" s="200"/>
      <c r="Z444" s="200"/>
    </row>
    <row r="445" spans="20:26" ht="40" customHeight="1" x14ac:dyDescent="0.35">
      <c r="T445" s="200"/>
      <c r="U445" s="200"/>
      <c r="V445" s="200"/>
      <c r="W445" s="200"/>
      <c r="X445" s="200"/>
      <c r="Y445" s="200"/>
      <c r="Z445" s="200"/>
    </row>
    <row r="446" spans="20:26" ht="40" customHeight="1" x14ac:dyDescent="0.35">
      <c r="T446" s="200"/>
      <c r="U446" s="200"/>
      <c r="V446" s="200"/>
      <c r="W446" s="200"/>
      <c r="X446" s="200"/>
      <c r="Y446" s="200"/>
      <c r="Z446" s="200"/>
    </row>
    <row r="447" spans="20:26" ht="40" customHeight="1" x14ac:dyDescent="0.35">
      <c r="T447" s="200"/>
      <c r="U447" s="200"/>
      <c r="V447" s="200"/>
      <c r="W447" s="200"/>
      <c r="X447" s="200"/>
      <c r="Y447" s="200"/>
      <c r="Z447" s="200"/>
    </row>
    <row r="448" spans="20:26" ht="40" customHeight="1" x14ac:dyDescent="0.35">
      <c r="T448" s="200"/>
      <c r="U448" s="200"/>
      <c r="V448" s="200"/>
      <c r="W448" s="200"/>
      <c r="X448" s="200"/>
      <c r="Y448" s="200"/>
      <c r="Z448" s="200"/>
    </row>
    <row r="449" spans="20:26" ht="40" customHeight="1" x14ac:dyDescent="0.35">
      <c r="T449" s="200"/>
      <c r="U449" s="200"/>
      <c r="V449" s="200"/>
      <c r="W449" s="200"/>
      <c r="X449" s="200"/>
      <c r="Y449" s="200"/>
      <c r="Z449" s="200"/>
    </row>
    <row r="450" spans="20:26" ht="40" customHeight="1" x14ac:dyDescent="0.35">
      <c r="T450" s="200"/>
      <c r="U450" s="200"/>
      <c r="V450" s="200"/>
      <c r="W450" s="200"/>
      <c r="X450" s="200"/>
      <c r="Y450" s="200"/>
      <c r="Z450" s="200"/>
    </row>
    <row r="451" spans="20:26" ht="40" customHeight="1" x14ac:dyDescent="0.35">
      <c r="T451" s="200"/>
      <c r="U451" s="200"/>
      <c r="V451" s="200"/>
      <c r="W451" s="200"/>
      <c r="X451" s="200"/>
      <c r="Y451" s="200"/>
      <c r="Z451" s="200"/>
    </row>
    <row r="452" spans="20:26" ht="40" customHeight="1" x14ac:dyDescent="0.35">
      <c r="T452" s="200"/>
      <c r="U452" s="200"/>
      <c r="V452" s="200"/>
      <c r="W452" s="200"/>
      <c r="X452" s="200"/>
      <c r="Y452" s="200"/>
      <c r="Z452" s="200"/>
    </row>
    <row r="453" spans="20:26" ht="40" customHeight="1" x14ac:dyDescent="0.35">
      <c r="T453" s="200"/>
      <c r="U453" s="200"/>
      <c r="V453" s="200"/>
      <c r="W453" s="200"/>
      <c r="X453" s="200"/>
      <c r="Y453" s="200"/>
      <c r="Z453" s="200"/>
    </row>
    <row r="454" spans="20:26" ht="40" customHeight="1" x14ac:dyDescent="0.35">
      <c r="T454" s="200"/>
      <c r="U454" s="200"/>
      <c r="V454" s="200"/>
      <c r="W454" s="200"/>
      <c r="X454" s="200"/>
      <c r="Y454" s="200"/>
      <c r="Z454" s="200"/>
    </row>
    <row r="455" spans="20:26" ht="40" customHeight="1" x14ac:dyDescent="0.35">
      <c r="T455" s="200"/>
      <c r="U455" s="200"/>
      <c r="V455" s="200"/>
      <c r="W455" s="200"/>
      <c r="X455" s="200"/>
      <c r="Y455" s="200"/>
      <c r="Z455" s="200"/>
    </row>
    <row r="456" spans="20:26" ht="40" customHeight="1" x14ac:dyDescent="0.35">
      <c r="T456" s="200"/>
      <c r="U456" s="200"/>
      <c r="V456" s="200"/>
      <c r="W456" s="200"/>
      <c r="X456" s="200"/>
      <c r="Y456" s="200"/>
      <c r="Z456" s="200"/>
    </row>
    <row r="457" spans="20:26" ht="40" customHeight="1" x14ac:dyDescent="0.35">
      <c r="T457" s="200"/>
      <c r="U457" s="200"/>
      <c r="V457" s="200"/>
      <c r="W457" s="200"/>
      <c r="X457" s="200"/>
      <c r="Y457" s="200"/>
      <c r="Z457" s="200"/>
    </row>
    <row r="458" spans="20:26" ht="40" customHeight="1" x14ac:dyDescent="0.35">
      <c r="T458" s="200"/>
      <c r="U458" s="200"/>
      <c r="V458" s="200"/>
      <c r="W458" s="200"/>
      <c r="X458" s="200"/>
      <c r="Y458" s="200"/>
      <c r="Z458" s="200"/>
    </row>
    <row r="459" spans="20:26" ht="40" customHeight="1" x14ac:dyDescent="0.35">
      <c r="T459" s="200"/>
      <c r="U459" s="200"/>
      <c r="V459" s="200"/>
      <c r="W459" s="200"/>
      <c r="X459" s="200"/>
      <c r="Y459" s="200"/>
      <c r="Z459" s="200"/>
    </row>
    <row r="460" spans="20:26" ht="40" customHeight="1" x14ac:dyDescent="0.35">
      <c r="T460" s="200"/>
      <c r="U460" s="200"/>
      <c r="V460" s="200"/>
      <c r="W460" s="200"/>
      <c r="X460" s="200"/>
      <c r="Y460" s="200"/>
      <c r="Z460" s="200"/>
    </row>
    <row r="461" spans="20:26" ht="40" customHeight="1" x14ac:dyDescent="0.35">
      <c r="T461" s="200"/>
      <c r="U461" s="200"/>
      <c r="V461" s="200"/>
      <c r="W461" s="200"/>
      <c r="X461" s="200"/>
      <c r="Y461" s="200"/>
      <c r="Z461" s="200"/>
    </row>
    <row r="462" spans="20:26" ht="40" customHeight="1" x14ac:dyDescent="0.35">
      <c r="T462" s="200"/>
      <c r="U462" s="200"/>
      <c r="V462" s="200"/>
      <c r="W462" s="200"/>
      <c r="X462" s="200"/>
      <c r="Y462" s="200"/>
      <c r="Z462" s="200"/>
    </row>
    <row r="463" spans="20:26" ht="40" customHeight="1" x14ac:dyDescent="0.35">
      <c r="T463" s="200"/>
      <c r="U463" s="200"/>
      <c r="V463" s="200"/>
      <c r="W463" s="200"/>
      <c r="X463" s="200"/>
      <c r="Y463" s="200"/>
      <c r="Z463" s="200"/>
    </row>
    <row r="464" spans="20:26" ht="40" customHeight="1" x14ac:dyDescent="0.35">
      <c r="T464" s="200"/>
      <c r="U464" s="200"/>
      <c r="V464" s="200"/>
      <c r="W464" s="200"/>
      <c r="X464" s="200"/>
      <c r="Y464" s="200"/>
      <c r="Z464" s="200"/>
    </row>
    <row r="465" spans="20:26" ht="40" customHeight="1" x14ac:dyDescent="0.35">
      <c r="T465" s="200"/>
      <c r="U465" s="200"/>
      <c r="V465" s="200"/>
      <c r="W465" s="200"/>
      <c r="X465" s="200"/>
      <c r="Y465" s="200"/>
      <c r="Z465" s="200"/>
    </row>
    <row r="466" spans="20:26" ht="40" customHeight="1" x14ac:dyDescent="0.35">
      <c r="T466" s="200"/>
      <c r="U466" s="200"/>
      <c r="V466" s="200"/>
      <c r="W466" s="200"/>
      <c r="X466" s="200"/>
      <c r="Y466" s="200"/>
      <c r="Z466" s="200"/>
    </row>
    <row r="467" spans="20:26" ht="40" customHeight="1" x14ac:dyDescent="0.35">
      <c r="T467" s="200"/>
      <c r="U467" s="200"/>
      <c r="V467" s="200"/>
      <c r="W467" s="200"/>
      <c r="X467" s="200"/>
      <c r="Y467" s="200"/>
      <c r="Z467" s="200"/>
    </row>
    <row r="468" spans="20:26" ht="40" customHeight="1" x14ac:dyDescent="0.35">
      <c r="T468" s="200"/>
      <c r="U468" s="200"/>
      <c r="V468" s="200"/>
      <c r="W468" s="200"/>
      <c r="X468" s="200"/>
      <c r="Y468" s="200"/>
      <c r="Z468" s="200"/>
    </row>
    <row r="469" spans="20:26" ht="40" customHeight="1" x14ac:dyDescent="0.35">
      <c r="T469" s="200"/>
      <c r="U469" s="200"/>
      <c r="V469" s="200"/>
      <c r="W469" s="200"/>
      <c r="X469" s="200"/>
      <c r="Y469" s="200"/>
      <c r="Z469" s="200"/>
    </row>
    <row r="470" spans="20:26" ht="40" customHeight="1" x14ac:dyDescent="0.35">
      <c r="T470" s="200"/>
      <c r="U470" s="200"/>
      <c r="V470" s="200"/>
      <c r="W470" s="200"/>
      <c r="X470" s="200"/>
      <c r="Y470" s="200"/>
      <c r="Z470" s="200"/>
    </row>
    <row r="471" spans="20:26" ht="40" customHeight="1" x14ac:dyDescent="0.35">
      <c r="T471" s="200"/>
      <c r="U471" s="200"/>
      <c r="V471" s="200"/>
      <c r="W471" s="200"/>
      <c r="X471" s="200"/>
      <c r="Y471" s="200"/>
      <c r="Z471" s="200"/>
    </row>
    <row r="472" spans="20:26" ht="40" customHeight="1" x14ac:dyDescent="0.35">
      <c r="T472" s="200"/>
      <c r="U472" s="200"/>
      <c r="V472" s="200"/>
      <c r="W472" s="200"/>
      <c r="X472" s="200"/>
      <c r="Y472" s="200"/>
      <c r="Z472" s="200"/>
    </row>
    <row r="473" spans="20:26" ht="40" customHeight="1" x14ac:dyDescent="0.35">
      <c r="T473" s="200"/>
      <c r="U473" s="200"/>
      <c r="V473" s="200"/>
      <c r="W473" s="200"/>
      <c r="X473" s="200"/>
      <c r="Y473" s="200"/>
      <c r="Z473" s="200"/>
    </row>
    <row r="474" spans="20:26" ht="40" customHeight="1" x14ac:dyDescent="0.35">
      <c r="T474" s="200"/>
      <c r="U474" s="200"/>
      <c r="V474" s="200"/>
      <c r="W474" s="200"/>
      <c r="X474" s="200"/>
      <c r="Y474" s="200"/>
      <c r="Z474" s="200"/>
    </row>
    <row r="475" spans="20:26" ht="40" customHeight="1" x14ac:dyDescent="0.35">
      <c r="T475" s="200"/>
      <c r="U475" s="200"/>
      <c r="V475" s="200"/>
      <c r="W475" s="200"/>
      <c r="X475" s="200"/>
      <c r="Y475" s="200"/>
      <c r="Z475" s="200"/>
    </row>
    <row r="476" spans="20:26" ht="40" customHeight="1" x14ac:dyDescent="0.35">
      <c r="T476" s="200"/>
      <c r="U476" s="200"/>
      <c r="V476" s="200"/>
      <c r="W476" s="200"/>
      <c r="X476" s="200"/>
      <c r="Y476" s="200"/>
      <c r="Z476" s="200"/>
    </row>
    <row r="477" spans="20:26" ht="40" customHeight="1" x14ac:dyDescent="0.35">
      <c r="T477" s="200"/>
      <c r="U477" s="200"/>
      <c r="V477" s="200"/>
      <c r="W477" s="200"/>
      <c r="X477" s="200"/>
      <c r="Y477" s="200"/>
      <c r="Z477" s="200"/>
    </row>
    <row r="478" spans="20:26" ht="40" customHeight="1" x14ac:dyDescent="0.35">
      <c r="T478" s="200"/>
      <c r="U478" s="200"/>
      <c r="V478" s="200"/>
      <c r="W478" s="200"/>
      <c r="X478" s="200"/>
      <c r="Y478" s="200"/>
      <c r="Z478" s="200"/>
    </row>
    <row r="479" spans="20:26" ht="40" customHeight="1" x14ac:dyDescent="0.35">
      <c r="T479" s="200"/>
      <c r="U479" s="200"/>
      <c r="V479" s="200"/>
      <c r="W479" s="200"/>
      <c r="X479" s="200"/>
      <c r="Y479" s="200"/>
      <c r="Z479" s="200"/>
    </row>
    <row r="480" spans="20:26" ht="40" customHeight="1" x14ac:dyDescent="0.35">
      <c r="T480" s="200"/>
      <c r="U480" s="200"/>
      <c r="V480" s="200"/>
      <c r="W480" s="200"/>
      <c r="X480" s="200"/>
      <c r="Y480" s="200"/>
      <c r="Z480" s="200"/>
    </row>
    <row r="481" spans="20:26" ht="40" customHeight="1" x14ac:dyDescent="0.35">
      <c r="T481" s="200"/>
      <c r="U481" s="200"/>
      <c r="V481" s="200"/>
      <c r="W481" s="200"/>
      <c r="X481" s="200"/>
      <c r="Y481" s="200"/>
      <c r="Z481" s="200"/>
    </row>
    <row r="482" spans="20:26" ht="40" customHeight="1" x14ac:dyDescent="0.35">
      <c r="T482" s="200"/>
      <c r="U482" s="200"/>
      <c r="V482" s="200"/>
      <c r="W482" s="200"/>
      <c r="X482" s="200"/>
      <c r="Y482" s="200"/>
      <c r="Z482" s="200"/>
    </row>
    <row r="483" spans="20:26" ht="40" customHeight="1" x14ac:dyDescent="0.35">
      <c r="T483" s="200"/>
      <c r="U483" s="200"/>
      <c r="V483" s="200"/>
      <c r="W483" s="200"/>
      <c r="X483" s="200"/>
      <c r="Y483" s="200"/>
      <c r="Z483" s="200"/>
    </row>
    <row r="484" spans="20:26" ht="40" customHeight="1" x14ac:dyDescent="0.35">
      <c r="T484" s="200"/>
      <c r="U484" s="200"/>
      <c r="V484" s="200"/>
      <c r="W484" s="200"/>
      <c r="X484" s="200"/>
      <c r="Y484" s="200"/>
      <c r="Z484" s="200"/>
    </row>
    <row r="485" spans="20:26" ht="40" customHeight="1" x14ac:dyDescent="0.35">
      <c r="T485" s="200"/>
      <c r="U485" s="200"/>
      <c r="V485" s="200"/>
      <c r="W485" s="200"/>
      <c r="X485" s="200"/>
      <c r="Y485" s="200"/>
      <c r="Z485" s="200"/>
    </row>
    <row r="486" spans="20:26" ht="40" customHeight="1" x14ac:dyDescent="0.35">
      <c r="T486" s="200"/>
      <c r="U486" s="200"/>
      <c r="V486" s="200"/>
      <c r="W486" s="200"/>
      <c r="X486" s="200"/>
      <c r="Y486" s="200"/>
      <c r="Z486" s="200"/>
    </row>
    <row r="487" spans="20:26" ht="40" customHeight="1" x14ac:dyDescent="0.35">
      <c r="T487" s="200"/>
      <c r="U487" s="200"/>
      <c r="V487" s="200"/>
      <c r="W487" s="200"/>
      <c r="X487" s="200"/>
      <c r="Y487" s="200"/>
      <c r="Z487" s="200"/>
    </row>
    <row r="488" spans="20:26" ht="40" customHeight="1" x14ac:dyDescent="0.35">
      <c r="T488" s="200"/>
      <c r="U488" s="200"/>
      <c r="V488" s="200"/>
      <c r="W488" s="200"/>
      <c r="X488" s="200"/>
      <c r="Y488" s="200"/>
      <c r="Z488" s="200"/>
    </row>
    <row r="489" spans="20:26" ht="40" customHeight="1" x14ac:dyDescent="0.35">
      <c r="T489" s="200"/>
      <c r="U489" s="200"/>
      <c r="V489" s="200"/>
      <c r="W489" s="200"/>
      <c r="X489" s="200"/>
      <c r="Y489" s="200"/>
      <c r="Z489" s="200"/>
    </row>
    <row r="490" spans="20:26" ht="40" customHeight="1" x14ac:dyDescent="0.35">
      <c r="T490" s="200"/>
      <c r="U490" s="200"/>
      <c r="V490" s="200"/>
      <c r="W490" s="200"/>
      <c r="X490" s="200"/>
      <c r="Y490" s="200"/>
      <c r="Z490" s="200"/>
    </row>
    <row r="491" spans="20:26" ht="40" customHeight="1" x14ac:dyDescent="0.35">
      <c r="T491" s="200"/>
      <c r="U491" s="200"/>
      <c r="V491" s="200"/>
      <c r="W491" s="200"/>
      <c r="X491" s="200"/>
      <c r="Y491" s="200"/>
      <c r="Z491" s="200"/>
    </row>
    <row r="492" spans="20:26" ht="40" customHeight="1" x14ac:dyDescent="0.35">
      <c r="T492" s="200"/>
      <c r="U492" s="200"/>
      <c r="V492" s="200"/>
      <c r="W492" s="200"/>
      <c r="X492" s="200"/>
      <c r="Y492" s="200"/>
      <c r="Z492" s="200"/>
    </row>
    <row r="493" spans="20:26" ht="40" customHeight="1" x14ac:dyDescent="0.35">
      <c r="T493" s="200"/>
      <c r="U493" s="200"/>
      <c r="V493" s="200"/>
      <c r="W493" s="200"/>
      <c r="X493" s="200"/>
      <c r="Y493" s="200"/>
      <c r="Z493" s="200"/>
    </row>
    <row r="494" spans="20:26" ht="40" customHeight="1" x14ac:dyDescent="0.35">
      <c r="T494" s="200"/>
      <c r="U494" s="200"/>
      <c r="V494" s="200"/>
      <c r="W494" s="200"/>
      <c r="X494" s="200"/>
      <c r="Y494" s="200"/>
      <c r="Z494" s="200"/>
    </row>
    <row r="495" spans="20:26" ht="40" customHeight="1" x14ac:dyDescent="0.35">
      <c r="T495" s="200"/>
      <c r="U495" s="200"/>
      <c r="V495" s="200"/>
      <c r="W495" s="200"/>
      <c r="X495" s="200"/>
      <c r="Y495" s="200"/>
      <c r="Z495" s="200"/>
    </row>
    <row r="496" spans="20:26" ht="40" customHeight="1" x14ac:dyDescent="0.35">
      <c r="T496" s="200"/>
      <c r="U496" s="200"/>
      <c r="V496" s="200"/>
      <c r="W496" s="200"/>
      <c r="X496" s="200"/>
      <c r="Y496" s="200"/>
      <c r="Z496" s="200"/>
    </row>
    <row r="497" spans="20:26" ht="40" customHeight="1" x14ac:dyDescent="0.35">
      <c r="T497" s="200"/>
      <c r="U497" s="200"/>
      <c r="V497" s="200"/>
      <c r="W497" s="200"/>
      <c r="X497" s="200"/>
      <c r="Y497" s="200"/>
      <c r="Z497" s="200"/>
    </row>
    <row r="498" spans="20:26" ht="40" customHeight="1" x14ac:dyDescent="0.35">
      <c r="T498" s="200"/>
      <c r="U498" s="200"/>
      <c r="V498" s="200"/>
      <c r="W498" s="200"/>
      <c r="X498" s="200"/>
      <c r="Y498" s="200"/>
      <c r="Z498" s="200"/>
    </row>
    <row r="499" spans="20:26" ht="40" customHeight="1" x14ac:dyDescent="0.35">
      <c r="T499" s="200"/>
      <c r="U499" s="200"/>
      <c r="V499" s="200"/>
      <c r="W499" s="200"/>
      <c r="X499" s="200"/>
      <c r="Y499" s="200"/>
      <c r="Z499" s="200"/>
    </row>
    <row r="500" spans="20:26" ht="40" customHeight="1" x14ac:dyDescent="0.35">
      <c r="T500" s="200"/>
      <c r="U500" s="200"/>
      <c r="V500" s="200"/>
      <c r="W500" s="200"/>
      <c r="X500" s="200"/>
      <c r="Y500" s="200"/>
      <c r="Z500" s="200"/>
    </row>
    <row r="501" spans="20:26" ht="40" customHeight="1" x14ac:dyDescent="0.35">
      <c r="T501" s="200"/>
      <c r="U501" s="200"/>
      <c r="V501" s="200"/>
      <c r="W501" s="200"/>
      <c r="X501" s="200"/>
      <c r="Y501" s="200"/>
      <c r="Z501" s="200"/>
    </row>
    <row r="502" spans="20:26" ht="40" customHeight="1" x14ac:dyDescent="0.35">
      <c r="T502" s="200"/>
      <c r="U502" s="200"/>
      <c r="V502" s="200"/>
      <c r="W502" s="200"/>
      <c r="X502" s="200"/>
      <c r="Y502" s="200"/>
      <c r="Z502" s="200"/>
    </row>
    <row r="503" spans="20:26" ht="40" customHeight="1" x14ac:dyDescent="0.35">
      <c r="T503" s="200"/>
      <c r="U503" s="200"/>
      <c r="V503" s="200"/>
      <c r="W503" s="200"/>
      <c r="X503" s="200"/>
      <c r="Y503" s="200"/>
      <c r="Z503" s="200"/>
    </row>
    <row r="504" spans="20:26" ht="40" customHeight="1" x14ac:dyDescent="0.35">
      <c r="T504" s="200"/>
      <c r="U504" s="200"/>
      <c r="V504" s="200"/>
      <c r="W504" s="200"/>
      <c r="X504" s="200"/>
      <c r="Y504" s="200"/>
      <c r="Z504" s="200"/>
    </row>
    <row r="505" spans="20:26" ht="40" customHeight="1" x14ac:dyDescent="0.35">
      <c r="T505" s="200"/>
      <c r="U505" s="200"/>
      <c r="V505" s="200"/>
      <c r="W505" s="200"/>
      <c r="X505" s="200"/>
      <c r="Y505" s="200"/>
      <c r="Z505" s="200"/>
    </row>
    <row r="506" spans="20:26" ht="40" customHeight="1" x14ac:dyDescent="0.35">
      <c r="T506" s="200"/>
      <c r="U506" s="200"/>
      <c r="V506" s="200"/>
      <c r="W506" s="200"/>
      <c r="X506" s="200"/>
      <c r="Y506" s="200"/>
      <c r="Z506" s="200"/>
    </row>
    <row r="507" spans="20:26" ht="40" customHeight="1" x14ac:dyDescent="0.35">
      <c r="T507" s="200"/>
      <c r="U507" s="200"/>
      <c r="V507" s="200"/>
      <c r="W507" s="200"/>
      <c r="X507" s="200"/>
      <c r="Y507" s="200"/>
      <c r="Z507" s="200"/>
    </row>
    <row r="508" spans="20:26" ht="40" customHeight="1" x14ac:dyDescent="0.35">
      <c r="T508" s="200"/>
      <c r="U508" s="200"/>
      <c r="V508" s="200"/>
      <c r="W508" s="200"/>
      <c r="X508" s="200"/>
      <c r="Y508" s="200"/>
      <c r="Z508" s="200"/>
    </row>
    <row r="509" spans="20:26" ht="40" customHeight="1" x14ac:dyDescent="0.35">
      <c r="T509" s="200"/>
      <c r="U509" s="200"/>
      <c r="V509" s="200"/>
      <c r="W509" s="200"/>
      <c r="X509" s="200"/>
      <c r="Y509" s="200"/>
      <c r="Z509" s="200"/>
    </row>
    <row r="510" spans="20:26" ht="40" customHeight="1" x14ac:dyDescent="0.35">
      <c r="T510" s="200"/>
      <c r="U510" s="200"/>
      <c r="V510" s="200"/>
      <c r="W510" s="200"/>
      <c r="X510" s="200"/>
      <c r="Y510" s="200"/>
      <c r="Z510" s="200"/>
    </row>
    <row r="511" spans="20:26" ht="40" customHeight="1" x14ac:dyDescent="0.35">
      <c r="T511" s="200"/>
      <c r="U511" s="200"/>
      <c r="V511" s="200"/>
      <c r="W511" s="200"/>
      <c r="X511" s="200"/>
      <c r="Y511" s="200"/>
      <c r="Z511" s="200"/>
    </row>
    <row r="512" spans="20:26" ht="40" customHeight="1" x14ac:dyDescent="0.35">
      <c r="T512" s="200"/>
      <c r="U512" s="200"/>
      <c r="V512" s="200"/>
      <c r="W512" s="200"/>
      <c r="X512" s="200"/>
      <c r="Y512" s="200"/>
      <c r="Z512" s="200"/>
    </row>
    <row r="513" spans="20:26" ht="40" customHeight="1" x14ac:dyDescent="0.35">
      <c r="T513" s="200"/>
      <c r="U513" s="200"/>
      <c r="V513" s="200"/>
      <c r="W513" s="200"/>
      <c r="X513" s="200"/>
      <c r="Y513" s="200"/>
      <c r="Z513" s="200"/>
    </row>
    <row r="514" spans="20:26" ht="40" customHeight="1" x14ac:dyDescent="0.35">
      <c r="T514" s="200"/>
      <c r="U514" s="200"/>
      <c r="V514" s="200"/>
      <c r="W514" s="200"/>
      <c r="X514" s="200"/>
      <c r="Y514" s="200"/>
      <c r="Z514" s="200"/>
    </row>
    <row r="515" spans="20:26" ht="40" customHeight="1" x14ac:dyDescent="0.35">
      <c r="T515" s="200"/>
      <c r="U515" s="200"/>
      <c r="V515" s="200"/>
      <c r="W515" s="200"/>
      <c r="X515" s="200"/>
      <c r="Y515" s="200"/>
      <c r="Z515" s="200"/>
    </row>
    <row r="516" spans="20:26" ht="40" customHeight="1" x14ac:dyDescent="0.35">
      <c r="T516" s="200"/>
      <c r="U516" s="200"/>
      <c r="V516" s="200"/>
      <c r="W516" s="200"/>
      <c r="X516" s="200"/>
      <c r="Y516" s="200"/>
      <c r="Z516" s="200"/>
    </row>
    <row r="517" spans="20:26" ht="40" customHeight="1" x14ac:dyDescent="0.35">
      <c r="T517" s="200"/>
      <c r="U517" s="200"/>
      <c r="V517" s="200"/>
      <c r="W517" s="200"/>
      <c r="X517" s="200"/>
      <c r="Y517" s="200"/>
      <c r="Z517" s="200"/>
    </row>
    <row r="518" spans="20:26" ht="40" customHeight="1" x14ac:dyDescent="0.35">
      <c r="T518" s="200"/>
      <c r="U518" s="200"/>
      <c r="V518" s="200"/>
      <c r="W518" s="200"/>
      <c r="X518" s="200"/>
      <c r="Y518" s="200"/>
      <c r="Z518" s="200"/>
    </row>
    <row r="519" spans="20:26" ht="40" customHeight="1" x14ac:dyDescent="0.35">
      <c r="T519" s="200"/>
      <c r="U519" s="200"/>
      <c r="V519" s="200"/>
      <c r="W519" s="200"/>
      <c r="X519" s="200"/>
      <c r="Y519" s="200"/>
      <c r="Z519" s="200"/>
    </row>
    <row r="520" spans="20:26" ht="40" customHeight="1" x14ac:dyDescent="0.35">
      <c r="T520" s="200"/>
      <c r="U520" s="200"/>
      <c r="V520" s="200"/>
      <c r="W520" s="200"/>
      <c r="X520" s="200"/>
      <c r="Y520" s="200"/>
      <c r="Z520" s="200"/>
    </row>
    <row r="521" spans="20:26" ht="40" customHeight="1" x14ac:dyDescent="0.35">
      <c r="T521" s="200"/>
      <c r="U521" s="200"/>
      <c r="V521" s="200"/>
      <c r="W521" s="200"/>
      <c r="X521" s="200"/>
      <c r="Y521" s="200"/>
      <c r="Z521" s="200"/>
    </row>
    <row r="522" spans="20:26" ht="40" customHeight="1" x14ac:dyDescent="0.35">
      <c r="T522" s="200"/>
      <c r="U522" s="200"/>
      <c r="V522" s="200"/>
      <c r="W522" s="200"/>
      <c r="X522" s="200"/>
      <c r="Y522" s="200"/>
      <c r="Z522" s="200"/>
    </row>
    <row r="523" spans="20:26" ht="40" customHeight="1" x14ac:dyDescent="0.35">
      <c r="T523" s="200"/>
      <c r="U523" s="200"/>
      <c r="V523" s="200"/>
      <c r="W523" s="200"/>
      <c r="X523" s="200"/>
      <c r="Y523" s="200"/>
      <c r="Z523" s="200"/>
    </row>
    <row r="524" spans="20:26" ht="40" customHeight="1" x14ac:dyDescent="0.35">
      <c r="T524" s="200"/>
      <c r="U524" s="200"/>
      <c r="V524" s="200"/>
      <c r="W524" s="200"/>
      <c r="X524" s="200"/>
      <c r="Y524" s="200"/>
      <c r="Z524" s="200"/>
    </row>
    <row r="525" spans="20:26" ht="40" customHeight="1" x14ac:dyDescent="0.35">
      <c r="T525" s="200"/>
      <c r="U525" s="200"/>
      <c r="V525" s="200"/>
      <c r="W525" s="200"/>
      <c r="X525" s="200"/>
      <c r="Y525" s="200"/>
      <c r="Z525" s="200"/>
    </row>
    <row r="526" spans="20:26" ht="40" customHeight="1" x14ac:dyDescent="0.35">
      <c r="T526" s="200"/>
      <c r="U526" s="200"/>
      <c r="V526" s="200"/>
      <c r="W526" s="200"/>
      <c r="X526" s="200"/>
      <c r="Y526" s="200"/>
      <c r="Z526" s="200"/>
    </row>
    <row r="527" spans="20:26" ht="40" customHeight="1" x14ac:dyDescent="0.35">
      <c r="T527" s="200"/>
      <c r="U527" s="200"/>
      <c r="V527" s="200"/>
      <c r="W527" s="200"/>
      <c r="X527" s="200"/>
      <c r="Y527" s="200"/>
      <c r="Z527" s="200"/>
    </row>
    <row r="528" spans="20:26" ht="40" customHeight="1" x14ac:dyDescent="0.35">
      <c r="T528" s="200"/>
      <c r="U528" s="200"/>
      <c r="V528" s="200"/>
      <c r="W528" s="200"/>
      <c r="X528" s="200"/>
      <c r="Y528" s="200"/>
      <c r="Z528" s="200"/>
    </row>
    <row r="529" spans="20:26" ht="40" customHeight="1" x14ac:dyDescent="0.35">
      <c r="T529" s="200"/>
      <c r="U529" s="200"/>
      <c r="V529" s="200"/>
      <c r="W529" s="200"/>
      <c r="X529" s="200"/>
      <c r="Y529" s="200"/>
      <c r="Z529" s="200"/>
    </row>
    <row r="530" spans="20:26" ht="40" customHeight="1" x14ac:dyDescent="0.35">
      <c r="T530" s="200"/>
      <c r="U530" s="200"/>
      <c r="V530" s="200"/>
      <c r="W530" s="200"/>
      <c r="X530" s="200"/>
      <c r="Y530" s="200"/>
      <c r="Z530" s="200"/>
    </row>
    <row r="531" spans="20:26" ht="40" customHeight="1" x14ac:dyDescent="0.35">
      <c r="T531" s="200"/>
      <c r="U531" s="200"/>
      <c r="V531" s="200"/>
      <c r="W531" s="200"/>
      <c r="X531" s="200"/>
      <c r="Y531" s="200"/>
      <c r="Z531" s="200"/>
    </row>
    <row r="532" spans="20:26" ht="40" customHeight="1" x14ac:dyDescent="0.35">
      <c r="T532" s="200"/>
      <c r="U532" s="200"/>
      <c r="V532" s="200"/>
      <c r="W532" s="200"/>
      <c r="X532" s="200"/>
      <c r="Y532" s="200"/>
      <c r="Z532" s="200"/>
    </row>
    <row r="533" spans="20:26" ht="40" customHeight="1" x14ac:dyDescent="0.35">
      <c r="T533" s="200"/>
      <c r="U533" s="200"/>
      <c r="V533" s="200"/>
      <c r="W533" s="200"/>
      <c r="X533" s="200"/>
      <c r="Y533" s="200"/>
      <c r="Z533" s="200"/>
    </row>
    <row r="534" spans="20:26" ht="40" customHeight="1" x14ac:dyDescent="0.35">
      <c r="T534" s="200"/>
      <c r="U534" s="200"/>
      <c r="V534" s="200"/>
      <c r="W534" s="200"/>
      <c r="X534" s="200"/>
      <c r="Y534" s="200"/>
      <c r="Z534" s="200"/>
    </row>
    <row r="535" spans="20:26" ht="40" customHeight="1" x14ac:dyDescent="0.35">
      <c r="T535" s="200"/>
      <c r="U535" s="200"/>
      <c r="V535" s="200"/>
      <c r="W535" s="200"/>
      <c r="X535" s="200"/>
      <c r="Y535" s="200"/>
      <c r="Z535" s="200"/>
    </row>
    <row r="536" spans="20:26" ht="40" customHeight="1" x14ac:dyDescent="0.35">
      <c r="T536" s="200"/>
      <c r="U536" s="200"/>
      <c r="V536" s="200"/>
      <c r="W536" s="200"/>
      <c r="X536" s="200"/>
      <c r="Y536" s="200"/>
      <c r="Z536" s="200"/>
    </row>
    <row r="537" spans="20:26" ht="40" customHeight="1" x14ac:dyDescent="0.35">
      <c r="T537" s="200"/>
      <c r="U537" s="200"/>
      <c r="V537" s="200"/>
      <c r="W537" s="200"/>
      <c r="X537" s="200"/>
      <c r="Y537" s="200"/>
      <c r="Z537" s="200"/>
    </row>
    <row r="538" spans="20:26" ht="40" customHeight="1" x14ac:dyDescent="0.35">
      <c r="T538" s="200"/>
      <c r="U538" s="200"/>
      <c r="V538" s="200"/>
      <c r="W538" s="200"/>
      <c r="X538" s="200"/>
      <c r="Y538" s="200"/>
      <c r="Z538" s="200"/>
    </row>
    <row r="539" spans="20:26" ht="40" customHeight="1" x14ac:dyDescent="0.35">
      <c r="T539" s="200"/>
      <c r="U539" s="200"/>
      <c r="V539" s="200"/>
      <c r="W539" s="200"/>
      <c r="X539" s="200"/>
      <c r="Y539" s="200"/>
      <c r="Z539" s="200"/>
    </row>
    <row r="540" spans="20:26" ht="40" customHeight="1" x14ac:dyDescent="0.35">
      <c r="T540" s="200"/>
      <c r="U540" s="200"/>
      <c r="V540" s="200"/>
      <c r="W540" s="200"/>
      <c r="X540" s="200"/>
      <c r="Y540" s="200"/>
      <c r="Z540" s="200"/>
    </row>
    <row r="541" spans="20:26" ht="40" customHeight="1" x14ac:dyDescent="0.35">
      <c r="T541" s="200"/>
      <c r="U541" s="200"/>
      <c r="V541" s="200"/>
      <c r="W541" s="200"/>
      <c r="X541" s="200"/>
      <c r="Y541" s="200"/>
      <c r="Z541" s="200"/>
    </row>
    <row r="542" spans="20:26" ht="40" customHeight="1" x14ac:dyDescent="0.35">
      <c r="T542" s="200"/>
      <c r="U542" s="200"/>
      <c r="V542" s="200"/>
      <c r="W542" s="200"/>
      <c r="X542" s="200"/>
      <c r="Y542" s="200"/>
      <c r="Z542" s="200"/>
    </row>
    <row r="543" spans="20:26" ht="40" customHeight="1" x14ac:dyDescent="0.35">
      <c r="T543" s="200"/>
      <c r="U543" s="200"/>
      <c r="V543" s="200"/>
      <c r="W543" s="200"/>
      <c r="X543" s="200"/>
      <c r="Y543" s="200"/>
      <c r="Z543" s="200"/>
    </row>
    <row r="544" spans="20:26" ht="40" customHeight="1" x14ac:dyDescent="0.35">
      <c r="T544" s="200"/>
      <c r="U544" s="200"/>
      <c r="V544" s="200"/>
      <c r="W544" s="200"/>
      <c r="X544" s="200"/>
      <c r="Y544" s="200"/>
      <c r="Z544" s="200"/>
    </row>
    <row r="545" spans="20:26" ht="40" customHeight="1" x14ac:dyDescent="0.35">
      <c r="T545" s="200"/>
      <c r="U545" s="200"/>
      <c r="V545" s="200"/>
      <c r="W545" s="200"/>
      <c r="X545" s="200"/>
      <c r="Y545" s="200"/>
      <c r="Z545" s="200"/>
    </row>
    <row r="546" spans="20:26" ht="40" customHeight="1" x14ac:dyDescent="0.35">
      <c r="T546" s="200"/>
      <c r="U546" s="200"/>
      <c r="V546" s="200"/>
      <c r="W546" s="200"/>
      <c r="X546" s="200"/>
      <c r="Y546" s="200"/>
      <c r="Z546" s="200"/>
    </row>
    <row r="547" spans="20:26" ht="40" customHeight="1" x14ac:dyDescent="0.35">
      <c r="T547" s="200"/>
      <c r="U547" s="200"/>
      <c r="V547" s="200"/>
      <c r="W547" s="200"/>
      <c r="X547" s="200"/>
      <c r="Y547" s="200"/>
      <c r="Z547" s="200"/>
    </row>
    <row r="548" spans="20:26" ht="40" customHeight="1" x14ac:dyDescent="0.35">
      <c r="T548" s="200"/>
      <c r="U548" s="200"/>
      <c r="V548" s="200"/>
      <c r="W548" s="200"/>
      <c r="X548" s="200"/>
      <c r="Y548" s="200"/>
      <c r="Z548" s="200"/>
    </row>
    <row r="549" spans="20:26" ht="40" customHeight="1" x14ac:dyDescent="0.35">
      <c r="T549" s="200"/>
      <c r="U549" s="200"/>
      <c r="V549" s="200"/>
      <c r="W549" s="200"/>
      <c r="X549" s="200"/>
      <c r="Y549" s="200"/>
      <c r="Z549" s="200"/>
    </row>
    <row r="550" spans="20:26" ht="40" customHeight="1" x14ac:dyDescent="0.35">
      <c r="T550" s="200"/>
      <c r="U550" s="200"/>
      <c r="V550" s="200"/>
      <c r="W550" s="200"/>
      <c r="X550" s="200"/>
      <c r="Y550" s="200"/>
      <c r="Z550" s="200"/>
    </row>
    <row r="551" spans="20:26" ht="40" customHeight="1" x14ac:dyDescent="0.35">
      <c r="T551" s="200"/>
      <c r="U551" s="200"/>
      <c r="V551" s="200"/>
      <c r="W551" s="200"/>
      <c r="X551" s="200"/>
      <c r="Y551" s="200"/>
      <c r="Z551" s="200"/>
    </row>
    <row r="552" spans="20:26" ht="40" customHeight="1" x14ac:dyDescent="0.35">
      <c r="T552" s="200"/>
      <c r="U552" s="200"/>
      <c r="V552" s="200"/>
      <c r="W552" s="200"/>
      <c r="X552" s="200"/>
      <c r="Y552" s="200"/>
      <c r="Z552" s="200"/>
    </row>
    <row r="553" spans="20:26" ht="40" customHeight="1" x14ac:dyDescent="0.35">
      <c r="T553" s="200"/>
      <c r="U553" s="200"/>
      <c r="V553" s="200"/>
      <c r="W553" s="200"/>
      <c r="X553" s="200"/>
      <c r="Y553" s="200"/>
      <c r="Z553" s="200"/>
    </row>
    <row r="554" spans="20:26" ht="40" customHeight="1" x14ac:dyDescent="0.35">
      <c r="T554" s="200"/>
      <c r="U554" s="200"/>
      <c r="V554" s="200"/>
      <c r="W554" s="200"/>
      <c r="X554" s="200"/>
      <c r="Y554" s="200"/>
      <c r="Z554" s="200"/>
    </row>
    <row r="555" spans="20:26" ht="40" customHeight="1" x14ac:dyDescent="0.35">
      <c r="T555" s="200"/>
      <c r="U555" s="200"/>
      <c r="V555" s="200"/>
      <c r="W555" s="200"/>
      <c r="X555" s="200"/>
      <c r="Y555" s="200"/>
      <c r="Z555" s="200"/>
    </row>
    <row r="556" spans="20:26" ht="40" customHeight="1" x14ac:dyDescent="0.35">
      <c r="T556" s="200"/>
      <c r="U556" s="200"/>
      <c r="V556" s="200"/>
      <c r="W556" s="200"/>
      <c r="X556" s="200"/>
      <c r="Y556" s="200"/>
      <c r="Z556" s="200"/>
    </row>
    <row r="557" spans="20:26" ht="40" customHeight="1" x14ac:dyDescent="0.35">
      <c r="T557" s="200"/>
      <c r="U557" s="200"/>
      <c r="V557" s="200"/>
      <c r="W557" s="200"/>
      <c r="X557" s="200"/>
      <c r="Y557" s="200"/>
      <c r="Z557" s="200"/>
    </row>
    <row r="558" spans="20:26" ht="40" customHeight="1" x14ac:dyDescent="0.35">
      <c r="T558" s="200"/>
      <c r="U558" s="200"/>
      <c r="V558" s="200"/>
      <c r="W558" s="200"/>
      <c r="X558" s="200"/>
      <c r="Y558" s="200"/>
      <c r="Z558" s="200"/>
    </row>
    <row r="559" spans="20:26" ht="40" customHeight="1" x14ac:dyDescent="0.35">
      <c r="T559" s="200"/>
      <c r="U559" s="200"/>
      <c r="V559" s="200"/>
      <c r="W559" s="200"/>
      <c r="X559" s="200"/>
      <c r="Y559" s="200"/>
      <c r="Z559" s="200"/>
    </row>
    <row r="560" spans="20:26" ht="40" customHeight="1" x14ac:dyDescent="0.35">
      <c r="T560" s="200"/>
      <c r="U560" s="200"/>
      <c r="V560" s="200"/>
      <c r="W560" s="200"/>
      <c r="X560" s="200"/>
      <c r="Y560" s="200"/>
      <c r="Z560" s="200"/>
    </row>
    <row r="561" spans="20:26" ht="40" customHeight="1" x14ac:dyDescent="0.35">
      <c r="T561" s="200"/>
      <c r="U561" s="200"/>
      <c r="V561" s="200"/>
      <c r="W561" s="200"/>
      <c r="X561" s="200"/>
      <c r="Y561" s="200"/>
      <c r="Z561" s="200"/>
    </row>
    <row r="562" spans="20:26" ht="40" customHeight="1" x14ac:dyDescent="0.35">
      <c r="T562" s="200"/>
      <c r="U562" s="200"/>
      <c r="V562" s="200"/>
      <c r="W562" s="200"/>
      <c r="X562" s="200"/>
      <c r="Y562" s="200"/>
      <c r="Z562" s="200"/>
    </row>
    <row r="563" spans="20:26" ht="40" customHeight="1" x14ac:dyDescent="0.35">
      <c r="T563" s="200"/>
      <c r="U563" s="200"/>
      <c r="V563" s="200"/>
      <c r="W563" s="200"/>
      <c r="X563" s="200"/>
      <c r="Y563" s="200"/>
      <c r="Z563" s="200"/>
    </row>
    <row r="564" spans="20:26" ht="40" customHeight="1" x14ac:dyDescent="0.35">
      <c r="T564" s="200"/>
      <c r="U564" s="200"/>
      <c r="V564" s="200"/>
      <c r="W564" s="200"/>
      <c r="X564" s="200"/>
      <c r="Y564" s="200"/>
      <c r="Z564" s="200"/>
    </row>
    <row r="565" spans="20:26" ht="40" customHeight="1" x14ac:dyDescent="0.35">
      <c r="T565" s="200"/>
      <c r="U565" s="200"/>
      <c r="V565" s="200"/>
      <c r="W565" s="200"/>
      <c r="X565" s="200"/>
      <c r="Y565" s="200"/>
      <c r="Z565" s="200"/>
    </row>
    <row r="566" spans="20:26" ht="40" customHeight="1" x14ac:dyDescent="0.35">
      <c r="T566" s="200"/>
      <c r="U566" s="200"/>
      <c r="V566" s="200"/>
      <c r="W566" s="200"/>
      <c r="X566" s="200"/>
      <c r="Y566" s="200"/>
      <c r="Z566" s="200"/>
    </row>
    <row r="567" spans="20:26" ht="40" customHeight="1" x14ac:dyDescent="0.35">
      <c r="T567" s="200"/>
      <c r="U567" s="200"/>
      <c r="V567" s="200"/>
      <c r="W567" s="200"/>
      <c r="X567" s="200"/>
      <c r="Y567" s="200"/>
      <c r="Z567" s="200"/>
    </row>
    <row r="568" spans="20:26" ht="40" customHeight="1" x14ac:dyDescent="0.35">
      <c r="T568" s="200"/>
      <c r="U568" s="200"/>
      <c r="V568" s="200"/>
      <c r="W568" s="200"/>
      <c r="X568" s="200"/>
      <c r="Y568" s="200"/>
      <c r="Z568" s="200"/>
    </row>
    <row r="569" spans="20:26" ht="40" customHeight="1" x14ac:dyDescent="0.35">
      <c r="T569" s="200"/>
      <c r="U569" s="200"/>
      <c r="V569" s="200"/>
      <c r="W569" s="200"/>
      <c r="X569" s="200"/>
      <c r="Y569" s="200"/>
      <c r="Z569" s="200"/>
    </row>
    <row r="570" spans="20:26" ht="40" customHeight="1" x14ac:dyDescent="0.35">
      <c r="T570" s="200"/>
      <c r="U570" s="200"/>
      <c r="V570" s="200"/>
      <c r="W570" s="200"/>
      <c r="X570" s="200"/>
      <c r="Y570" s="200"/>
      <c r="Z570" s="200"/>
    </row>
    <row r="571" spans="20:26" ht="40" customHeight="1" x14ac:dyDescent="0.35">
      <c r="T571" s="200"/>
      <c r="U571" s="200"/>
      <c r="V571" s="200"/>
      <c r="W571" s="200"/>
      <c r="X571" s="200"/>
      <c r="Y571" s="200"/>
      <c r="Z571" s="200"/>
    </row>
    <row r="572" spans="20:26" ht="40" customHeight="1" x14ac:dyDescent="0.35">
      <c r="T572" s="200"/>
      <c r="U572" s="200"/>
      <c r="V572" s="200"/>
      <c r="W572" s="200"/>
      <c r="X572" s="200"/>
      <c r="Y572" s="200"/>
      <c r="Z572" s="200"/>
    </row>
    <row r="573" spans="20:26" ht="40" customHeight="1" x14ac:dyDescent="0.35">
      <c r="T573" s="200"/>
      <c r="U573" s="200"/>
      <c r="V573" s="200"/>
      <c r="W573" s="200"/>
      <c r="X573" s="200"/>
      <c r="Y573" s="200"/>
      <c r="Z573" s="200"/>
    </row>
    <row r="574" spans="20:26" ht="40" customHeight="1" x14ac:dyDescent="0.35">
      <c r="T574" s="200"/>
      <c r="U574" s="200"/>
      <c r="V574" s="200"/>
      <c r="W574" s="200"/>
      <c r="X574" s="200"/>
      <c r="Y574" s="200"/>
      <c r="Z574" s="200"/>
    </row>
    <row r="575" spans="20:26" ht="40" customHeight="1" x14ac:dyDescent="0.35">
      <c r="T575" s="200"/>
      <c r="U575" s="200"/>
      <c r="V575" s="200"/>
      <c r="W575" s="200"/>
      <c r="X575" s="200"/>
      <c r="Y575" s="200"/>
      <c r="Z575" s="200"/>
    </row>
    <row r="576" spans="20:26" ht="40" customHeight="1" x14ac:dyDescent="0.35">
      <c r="T576" s="200"/>
      <c r="U576" s="200"/>
      <c r="V576" s="200"/>
      <c r="W576" s="200"/>
      <c r="X576" s="200"/>
      <c r="Y576" s="200"/>
      <c r="Z576" s="200"/>
    </row>
    <row r="577" spans="20:26" ht="40" customHeight="1" x14ac:dyDescent="0.35">
      <c r="T577" s="200"/>
      <c r="U577" s="200"/>
      <c r="V577" s="200"/>
      <c r="W577" s="200"/>
      <c r="X577" s="200"/>
      <c r="Y577" s="200"/>
      <c r="Z577" s="200"/>
    </row>
    <row r="578" spans="20:26" ht="40" customHeight="1" x14ac:dyDescent="0.35">
      <c r="T578" s="200"/>
      <c r="U578" s="200"/>
      <c r="V578" s="200"/>
      <c r="W578" s="200"/>
      <c r="X578" s="200"/>
      <c r="Y578" s="200"/>
      <c r="Z578" s="200"/>
    </row>
    <row r="579" spans="20:26" ht="40" customHeight="1" x14ac:dyDescent="0.35">
      <c r="T579" s="200"/>
      <c r="U579" s="200"/>
      <c r="V579" s="200"/>
      <c r="W579" s="200"/>
      <c r="X579" s="200"/>
      <c r="Y579" s="200"/>
      <c r="Z579" s="200"/>
    </row>
    <row r="580" spans="20:26" ht="40" customHeight="1" x14ac:dyDescent="0.35">
      <c r="T580" s="200"/>
      <c r="U580" s="200"/>
      <c r="V580" s="200"/>
      <c r="W580" s="200"/>
      <c r="X580" s="200"/>
      <c r="Y580" s="200"/>
      <c r="Z580" s="200"/>
    </row>
    <row r="581" spans="20:26" ht="40" customHeight="1" x14ac:dyDescent="0.35">
      <c r="T581" s="200"/>
      <c r="U581" s="200"/>
      <c r="V581" s="200"/>
      <c r="W581" s="200"/>
      <c r="X581" s="200"/>
      <c r="Y581" s="200"/>
      <c r="Z581" s="200"/>
    </row>
    <row r="582" spans="20:26" ht="40" customHeight="1" x14ac:dyDescent="0.35">
      <c r="T582" s="200"/>
      <c r="U582" s="200"/>
      <c r="V582" s="200"/>
      <c r="W582" s="200"/>
      <c r="X582" s="200"/>
      <c r="Y582" s="200"/>
      <c r="Z582" s="200"/>
    </row>
    <row r="583" spans="20:26" ht="40" customHeight="1" x14ac:dyDescent="0.35">
      <c r="T583" s="200"/>
      <c r="U583" s="200"/>
      <c r="V583" s="200"/>
      <c r="W583" s="200"/>
      <c r="X583" s="200"/>
      <c r="Y583" s="200"/>
      <c r="Z583" s="200"/>
    </row>
    <row r="584" spans="20:26" ht="40" customHeight="1" x14ac:dyDescent="0.35">
      <c r="T584" s="200"/>
      <c r="U584" s="200"/>
      <c r="V584" s="200"/>
      <c r="W584" s="200"/>
      <c r="X584" s="200"/>
      <c r="Y584" s="200"/>
      <c r="Z584" s="200"/>
    </row>
    <row r="585" spans="20:26" ht="40" customHeight="1" x14ac:dyDescent="0.35">
      <c r="T585" s="200"/>
      <c r="U585" s="200"/>
      <c r="V585" s="200"/>
      <c r="W585" s="200"/>
      <c r="X585" s="200"/>
      <c r="Y585" s="200"/>
      <c r="Z585" s="200"/>
    </row>
    <row r="586" spans="20:26" ht="40" customHeight="1" x14ac:dyDescent="0.35">
      <c r="T586" s="200"/>
      <c r="U586" s="200"/>
      <c r="V586" s="200"/>
      <c r="W586" s="200"/>
      <c r="X586" s="200"/>
      <c r="Y586" s="200"/>
      <c r="Z586" s="200"/>
    </row>
    <row r="587" spans="20:26" ht="40" customHeight="1" x14ac:dyDescent="0.35">
      <c r="T587" s="200"/>
      <c r="U587" s="200"/>
      <c r="V587" s="200"/>
      <c r="W587" s="200"/>
      <c r="X587" s="200"/>
      <c r="Y587" s="200"/>
      <c r="Z587" s="200"/>
    </row>
    <row r="588" spans="20:26" ht="40" customHeight="1" x14ac:dyDescent="0.35">
      <c r="T588" s="200"/>
      <c r="U588" s="200"/>
      <c r="V588" s="200"/>
      <c r="W588" s="200"/>
      <c r="X588" s="200"/>
      <c r="Y588" s="200"/>
      <c r="Z588" s="200"/>
    </row>
    <row r="589" spans="20:26" ht="40" customHeight="1" x14ac:dyDescent="0.35">
      <c r="T589" s="200"/>
      <c r="U589" s="200"/>
      <c r="V589" s="200"/>
      <c r="W589" s="200"/>
      <c r="X589" s="200"/>
      <c r="Y589" s="200"/>
      <c r="Z589" s="200"/>
    </row>
    <row r="590" spans="20:26" ht="40" customHeight="1" x14ac:dyDescent="0.35">
      <c r="T590" s="200"/>
      <c r="U590" s="200"/>
      <c r="V590" s="200"/>
      <c r="W590" s="200"/>
      <c r="X590" s="200"/>
      <c r="Y590" s="200"/>
      <c r="Z590" s="200"/>
    </row>
    <row r="591" spans="20:26" ht="40" customHeight="1" x14ac:dyDescent="0.35">
      <c r="T591" s="200"/>
      <c r="U591" s="200"/>
      <c r="V591" s="200"/>
      <c r="W591" s="200"/>
      <c r="X591" s="200"/>
      <c r="Y591" s="200"/>
      <c r="Z591" s="200"/>
    </row>
    <row r="592" spans="20:26" ht="40" customHeight="1" x14ac:dyDescent="0.35">
      <c r="T592" s="200"/>
      <c r="U592" s="200"/>
      <c r="V592" s="200"/>
      <c r="W592" s="200"/>
      <c r="X592" s="200"/>
      <c r="Y592" s="200"/>
      <c r="Z592" s="200"/>
    </row>
    <row r="593" spans="20:26" ht="40" customHeight="1" x14ac:dyDescent="0.35">
      <c r="T593" s="200"/>
      <c r="U593" s="200"/>
      <c r="V593" s="200"/>
      <c r="W593" s="200"/>
      <c r="X593" s="200"/>
      <c r="Y593" s="200"/>
      <c r="Z593" s="200"/>
    </row>
    <row r="594" spans="20:26" ht="40" customHeight="1" x14ac:dyDescent="0.35">
      <c r="T594" s="200"/>
      <c r="U594" s="200"/>
      <c r="V594" s="200"/>
      <c r="W594" s="200"/>
      <c r="X594" s="200"/>
      <c r="Y594" s="200"/>
      <c r="Z594" s="200"/>
    </row>
    <row r="595" spans="20:26" ht="40" customHeight="1" x14ac:dyDescent="0.35">
      <c r="T595" s="200"/>
      <c r="U595" s="200"/>
      <c r="V595" s="200"/>
      <c r="W595" s="200"/>
      <c r="X595" s="200"/>
      <c r="Y595" s="200"/>
      <c r="Z595" s="200"/>
    </row>
    <row r="596" spans="20:26" ht="40" customHeight="1" x14ac:dyDescent="0.35">
      <c r="T596" s="200"/>
      <c r="U596" s="200"/>
      <c r="V596" s="200"/>
      <c r="W596" s="200"/>
      <c r="X596" s="200"/>
      <c r="Y596" s="200"/>
      <c r="Z596" s="200"/>
    </row>
    <row r="597" spans="20:26" ht="40" customHeight="1" x14ac:dyDescent="0.35">
      <c r="T597" s="200"/>
      <c r="U597" s="200"/>
      <c r="V597" s="200"/>
      <c r="W597" s="200"/>
      <c r="X597" s="200"/>
      <c r="Y597" s="200"/>
      <c r="Z597" s="200"/>
    </row>
    <row r="598" spans="20:26" ht="40" customHeight="1" x14ac:dyDescent="0.35">
      <c r="T598" s="200"/>
      <c r="U598" s="200"/>
      <c r="V598" s="200"/>
      <c r="W598" s="200"/>
      <c r="X598" s="200"/>
      <c r="Y598" s="200"/>
      <c r="Z598" s="200"/>
    </row>
    <row r="599" spans="20:26" ht="40" customHeight="1" x14ac:dyDescent="0.35">
      <c r="T599" s="200"/>
      <c r="U599" s="200"/>
      <c r="V599" s="200"/>
      <c r="W599" s="200"/>
      <c r="X599" s="200"/>
      <c r="Y599" s="200"/>
      <c r="Z599" s="200"/>
    </row>
    <row r="600" spans="20:26" ht="40" customHeight="1" x14ac:dyDescent="0.35">
      <c r="T600" s="200"/>
      <c r="U600" s="200"/>
      <c r="V600" s="200"/>
      <c r="W600" s="200"/>
      <c r="X600" s="200"/>
      <c r="Y600" s="200"/>
      <c r="Z600" s="200"/>
    </row>
    <row r="601" spans="20:26" ht="40" customHeight="1" x14ac:dyDescent="0.35">
      <c r="T601" s="200"/>
      <c r="U601" s="200"/>
      <c r="V601" s="200"/>
      <c r="W601" s="200"/>
      <c r="X601" s="200"/>
      <c r="Y601" s="200"/>
      <c r="Z601" s="200"/>
    </row>
    <row r="602" spans="20:26" ht="40" customHeight="1" x14ac:dyDescent="0.35">
      <c r="T602" s="200"/>
      <c r="U602" s="200"/>
      <c r="V602" s="200"/>
      <c r="W602" s="200"/>
      <c r="X602" s="200"/>
      <c r="Y602" s="200"/>
      <c r="Z602" s="200"/>
    </row>
    <row r="603" spans="20:26" ht="40" customHeight="1" x14ac:dyDescent="0.35">
      <c r="T603" s="200"/>
      <c r="U603" s="200"/>
      <c r="V603" s="200"/>
      <c r="W603" s="200"/>
      <c r="X603" s="200"/>
      <c r="Y603" s="200"/>
      <c r="Z603" s="200"/>
    </row>
    <row r="604" spans="20:26" ht="40" customHeight="1" x14ac:dyDescent="0.35">
      <c r="T604" s="200"/>
      <c r="U604" s="200"/>
      <c r="V604" s="200"/>
      <c r="W604" s="200"/>
      <c r="X604" s="200"/>
      <c r="Y604" s="200"/>
      <c r="Z604" s="200"/>
    </row>
    <row r="605" spans="20:26" ht="40" customHeight="1" x14ac:dyDescent="0.35">
      <c r="T605" s="200"/>
      <c r="U605" s="200"/>
      <c r="V605" s="200"/>
      <c r="W605" s="200"/>
      <c r="X605" s="200"/>
      <c r="Y605" s="200"/>
      <c r="Z605" s="200"/>
    </row>
    <row r="606" spans="20:26" ht="40" customHeight="1" x14ac:dyDescent="0.35">
      <c r="T606" s="200"/>
      <c r="U606" s="200"/>
      <c r="V606" s="200"/>
      <c r="W606" s="200"/>
      <c r="X606" s="200"/>
      <c r="Y606" s="200"/>
      <c r="Z606" s="200"/>
    </row>
    <row r="607" spans="20:26" ht="40" customHeight="1" x14ac:dyDescent="0.35">
      <c r="T607" s="200"/>
      <c r="U607" s="200"/>
      <c r="V607" s="200"/>
      <c r="W607" s="200"/>
      <c r="X607" s="200"/>
      <c r="Y607" s="200"/>
      <c r="Z607" s="200"/>
    </row>
    <row r="608" spans="20:26" ht="40" customHeight="1" x14ac:dyDescent="0.35">
      <c r="T608" s="200"/>
      <c r="U608" s="200"/>
      <c r="V608" s="200"/>
      <c r="W608" s="200"/>
      <c r="X608" s="200"/>
      <c r="Y608" s="200"/>
      <c r="Z608" s="200"/>
    </row>
    <row r="609" spans="20:26" ht="40" customHeight="1" x14ac:dyDescent="0.35">
      <c r="T609" s="200"/>
      <c r="U609" s="200"/>
      <c r="V609" s="200"/>
      <c r="W609" s="200"/>
      <c r="X609" s="200"/>
      <c r="Y609" s="200"/>
      <c r="Z609" s="200"/>
    </row>
    <row r="610" spans="20:26" ht="40" customHeight="1" x14ac:dyDescent="0.35">
      <c r="T610" s="200"/>
      <c r="U610" s="200"/>
      <c r="V610" s="200"/>
      <c r="W610" s="200"/>
      <c r="X610" s="200"/>
      <c r="Y610" s="200"/>
      <c r="Z610" s="200"/>
    </row>
    <row r="611" spans="20:26" ht="40" customHeight="1" x14ac:dyDescent="0.35">
      <c r="T611" s="200"/>
      <c r="U611" s="200"/>
      <c r="V611" s="200"/>
      <c r="W611" s="200"/>
      <c r="X611" s="200"/>
      <c r="Y611" s="200"/>
      <c r="Z611" s="200"/>
    </row>
    <row r="612" spans="20:26" ht="40" customHeight="1" x14ac:dyDescent="0.35">
      <c r="T612" s="200"/>
      <c r="U612" s="200"/>
      <c r="V612" s="200"/>
      <c r="W612" s="200"/>
      <c r="X612" s="200"/>
      <c r="Y612" s="200"/>
      <c r="Z612" s="200"/>
    </row>
    <row r="613" spans="20:26" ht="40" customHeight="1" x14ac:dyDescent="0.35">
      <c r="T613" s="200"/>
      <c r="U613" s="200"/>
      <c r="V613" s="200"/>
      <c r="W613" s="200"/>
      <c r="X613" s="200"/>
      <c r="Y613" s="200"/>
      <c r="Z613" s="200"/>
    </row>
    <row r="614" spans="20:26" ht="40" customHeight="1" x14ac:dyDescent="0.35">
      <c r="T614" s="200"/>
      <c r="U614" s="200"/>
      <c r="V614" s="200"/>
      <c r="W614" s="200"/>
      <c r="X614" s="200"/>
      <c r="Y614" s="200"/>
      <c r="Z614" s="200"/>
    </row>
    <row r="615" spans="20:26" ht="40" customHeight="1" x14ac:dyDescent="0.35">
      <c r="T615" s="200"/>
      <c r="U615" s="200"/>
      <c r="V615" s="200"/>
      <c r="W615" s="200"/>
      <c r="X615" s="200"/>
      <c r="Y615" s="200"/>
      <c r="Z615" s="200"/>
    </row>
    <row r="616" spans="20:26" ht="40" customHeight="1" x14ac:dyDescent="0.35">
      <c r="T616" s="200"/>
      <c r="U616" s="200"/>
      <c r="V616" s="200"/>
      <c r="W616" s="200"/>
      <c r="X616" s="200"/>
      <c r="Y616" s="200"/>
      <c r="Z616" s="200"/>
    </row>
    <row r="617" spans="20:26" ht="40" customHeight="1" x14ac:dyDescent="0.35">
      <c r="T617" s="200"/>
      <c r="U617" s="200"/>
      <c r="V617" s="200"/>
      <c r="W617" s="200"/>
      <c r="X617" s="200"/>
      <c r="Y617" s="200"/>
      <c r="Z617" s="200"/>
    </row>
    <row r="618" spans="20:26" ht="40" customHeight="1" x14ac:dyDescent="0.35">
      <c r="T618" s="200"/>
      <c r="U618" s="200"/>
      <c r="V618" s="200"/>
      <c r="W618" s="200"/>
      <c r="X618" s="200"/>
      <c r="Y618" s="200"/>
      <c r="Z618" s="200"/>
    </row>
    <row r="619" spans="20:26" ht="40" customHeight="1" x14ac:dyDescent="0.35">
      <c r="T619" s="200"/>
      <c r="U619" s="200"/>
      <c r="V619" s="200"/>
      <c r="W619" s="200"/>
      <c r="X619" s="200"/>
      <c r="Y619" s="200"/>
      <c r="Z619" s="200"/>
    </row>
    <row r="620" spans="20:26" ht="40" customHeight="1" x14ac:dyDescent="0.35">
      <c r="T620" s="200"/>
      <c r="U620" s="200"/>
      <c r="V620" s="200"/>
      <c r="W620" s="200"/>
      <c r="X620" s="200"/>
      <c r="Y620" s="200"/>
      <c r="Z620" s="200"/>
    </row>
    <row r="621" spans="20:26" ht="40" customHeight="1" x14ac:dyDescent="0.35">
      <c r="T621" s="200"/>
      <c r="U621" s="200"/>
      <c r="V621" s="200"/>
      <c r="W621" s="200"/>
      <c r="X621" s="200"/>
      <c r="Y621" s="200"/>
      <c r="Z621" s="200"/>
    </row>
    <row r="622" spans="20:26" ht="40" customHeight="1" x14ac:dyDescent="0.35">
      <c r="T622" s="200"/>
      <c r="U622" s="200"/>
      <c r="V622" s="200"/>
      <c r="W622" s="200"/>
      <c r="X622" s="200"/>
      <c r="Y622" s="200"/>
      <c r="Z622" s="200"/>
    </row>
    <row r="623" spans="20:26" ht="40" customHeight="1" x14ac:dyDescent="0.35">
      <c r="T623" s="200"/>
      <c r="U623" s="200"/>
      <c r="V623" s="200"/>
      <c r="W623" s="200"/>
      <c r="X623" s="200"/>
      <c r="Y623" s="200"/>
      <c r="Z623" s="200"/>
    </row>
    <row r="624" spans="20:26" ht="40" customHeight="1" x14ac:dyDescent="0.35">
      <c r="T624" s="200"/>
      <c r="U624" s="200"/>
      <c r="V624" s="200"/>
      <c r="W624" s="200"/>
      <c r="X624" s="200"/>
      <c r="Y624" s="200"/>
      <c r="Z624" s="200"/>
    </row>
    <row r="625" spans="20:26" ht="40" customHeight="1" x14ac:dyDescent="0.35">
      <c r="T625" s="200"/>
      <c r="U625" s="200"/>
      <c r="V625" s="200"/>
      <c r="W625" s="200"/>
      <c r="X625" s="200"/>
      <c r="Y625" s="200"/>
      <c r="Z625" s="200"/>
    </row>
    <row r="626" spans="20:26" ht="40" customHeight="1" x14ac:dyDescent="0.35">
      <c r="T626" s="200"/>
      <c r="U626" s="200"/>
      <c r="V626" s="200"/>
      <c r="W626" s="200"/>
      <c r="X626" s="200"/>
      <c r="Y626" s="200"/>
      <c r="Z626" s="200"/>
    </row>
    <row r="627" spans="20:26" ht="40" customHeight="1" x14ac:dyDescent="0.35">
      <c r="T627" s="200"/>
      <c r="U627" s="200"/>
      <c r="V627" s="200"/>
      <c r="W627" s="200"/>
      <c r="X627" s="200"/>
      <c r="Y627" s="200"/>
      <c r="Z627" s="200"/>
    </row>
    <row r="628" spans="20:26" ht="40" customHeight="1" x14ac:dyDescent="0.35">
      <c r="T628" s="200"/>
      <c r="U628" s="200"/>
      <c r="V628" s="200"/>
      <c r="W628" s="200"/>
      <c r="X628" s="200"/>
      <c r="Y628" s="200"/>
      <c r="Z628" s="200"/>
    </row>
    <row r="629" spans="20:26" ht="40" customHeight="1" x14ac:dyDescent="0.35">
      <c r="T629" s="200"/>
      <c r="U629" s="200"/>
      <c r="V629" s="200"/>
      <c r="W629" s="200"/>
      <c r="X629" s="200"/>
      <c r="Y629" s="200"/>
      <c r="Z629" s="200"/>
    </row>
    <row r="630" spans="20:26" ht="40" customHeight="1" x14ac:dyDescent="0.35">
      <c r="T630" s="200"/>
      <c r="U630" s="200"/>
      <c r="V630" s="200"/>
      <c r="W630" s="200"/>
      <c r="X630" s="200"/>
      <c r="Y630" s="200"/>
      <c r="Z630" s="200"/>
    </row>
    <row r="631" spans="20:26" ht="40" customHeight="1" x14ac:dyDescent="0.35">
      <c r="T631" s="200"/>
      <c r="U631" s="200"/>
      <c r="V631" s="200"/>
      <c r="W631" s="200"/>
      <c r="X631" s="200"/>
      <c r="Y631" s="200"/>
      <c r="Z631" s="200"/>
    </row>
    <row r="632" spans="20:26" ht="40" customHeight="1" x14ac:dyDescent="0.35">
      <c r="T632" s="200"/>
      <c r="U632" s="200"/>
      <c r="V632" s="200"/>
      <c r="W632" s="200"/>
      <c r="X632" s="200"/>
      <c r="Y632" s="200"/>
      <c r="Z632" s="200"/>
    </row>
    <row r="633" spans="20:26" ht="40" customHeight="1" x14ac:dyDescent="0.35">
      <c r="T633" s="200"/>
      <c r="U633" s="200"/>
      <c r="V633" s="200"/>
      <c r="W633" s="200"/>
      <c r="X633" s="200"/>
      <c r="Y633" s="200"/>
      <c r="Z633" s="200"/>
    </row>
    <row r="634" spans="20:26" ht="40" customHeight="1" x14ac:dyDescent="0.35">
      <c r="T634" s="200"/>
      <c r="U634" s="200"/>
      <c r="V634" s="200"/>
      <c r="W634" s="200"/>
      <c r="X634" s="200"/>
      <c r="Y634" s="200"/>
      <c r="Z634" s="200"/>
    </row>
    <row r="635" spans="20:26" ht="40" customHeight="1" x14ac:dyDescent="0.35">
      <c r="T635" s="200"/>
      <c r="U635" s="200"/>
      <c r="V635" s="200"/>
      <c r="W635" s="200"/>
      <c r="X635" s="200"/>
      <c r="Y635" s="200"/>
      <c r="Z635" s="200"/>
    </row>
    <row r="636" spans="20:26" ht="40" customHeight="1" x14ac:dyDescent="0.35">
      <c r="T636" s="200"/>
      <c r="U636" s="200"/>
      <c r="V636" s="200"/>
      <c r="W636" s="200"/>
      <c r="X636" s="200"/>
      <c r="Y636" s="200"/>
      <c r="Z636" s="200"/>
    </row>
    <row r="637" spans="20:26" ht="40" customHeight="1" x14ac:dyDescent="0.35">
      <c r="T637" s="200"/>
      <c r="U637" s="200"/>
      <c r="V637" s="200"/>
      <c r="W637" s="200"/>
      <c r="X637" s="200"/>
      <c r="Y637" s="200"/>
      <c r="Z637" s="200"/>
    </row>
    <row r="638" spans="20:26" ht="40" customHeight="1" x14ac:dyDescent="0.35">
      <c r="T638" s="200"/>
      <c r="U638" s="200"/>
      <c r="V638" s="200"/>
      <c r="W638" s="200"/>
      <c r="X638" s="200"/>
      <c r="Y638" s="200"/>
      <c r="Z638" s="200"/>
    </row>
    <row r="639" spans="20:26" ht="40" customHeight="1" x14ac:dyDescent="0.35">
      <c r="T639" s="200"/>
      <c r="U639" s="200"/>
      <c r="V639" s="200"/>
      <c r="W639" s="200"/>
      <c r="X639" s="200"/>
      <c r="Y639" s="200"/>
      <c r="Z639" s="200"/>
    </row>
    <row r="640" spans="20:26" ht="40" customHeight="1" x14ac:dyDescent="0.35">
      <c r="T640" s="200"/>
      <c r="U640" s="200"/>
      <c r="V640" s="200"/>
      <c r="W640" s="200"/>
      <c r="X640" s="200"/>
      <c r="Y640" s="200"/>
      <c r="Z640" s="200"/>
    </row>
    <row r="641" spans="20:26" ht="40" customHeight="1" x14ac:dyDescent="0.35">
      <c r="T641" s="200"/>
      <c r="U641" s="200"/>
      <c r="V641" s="200"/>
      <c r="W641" s="200"/>
      <c r="X641" s="200"/>
      <c r="Y641" s="200"/>
      <c r="Z641" s="200"/>
    </row>
    <row r="642" spans="20:26" ht="40" customHeight="1" x14ac:dyDescent="0.35">
      <c r="T642" s="200"/>
      <c r="U642" s="200"/>
      <c r="V642" s="200"/>
      <c r="W642" s="200"/>
      <c r="X642" s="200"/>
      <c r="Y642" s="200"/>
      <c r="Z642" s="200"/>
    </row>
    <row r="643" spans="20:26" ht="40" customHeight="1" x14ac:dyDescent="0.35">
      <c r="T643" s="200"/>
      <c r="U643" s="200"/>
      <c r="V643" s="200"/>
      <c r="W643" s="200"/>
      <c r="X643" s="200"/>
      <c r="Y643" s="200"/>
      <c r="Z643" s="200"/>
    </row>
    <row r="644" spans="20:26" ht="40" customHeight="1" x14ac:dyDescent="0.35">
      <c r="T644" s="200"/>
      <c r="U644" s="200"/>
      <c r="V644" s="200"/>
      <c r="W644" s="200"/>
      <c r="X644" s="200"/>
      <c r="Y644" s="200"/>
      <c r="Z644" s="200"/>
    </row>
    <row r="645" spans="20:26" ht="40" customHeight="1" x14ac:dyDescent="0.35">
      <c r="T645" s="200"/>
      <c r="U645" s="200"/>
      <c r="V645" s="200"/>
      <c r="W645" s="200"/>
      <c r="X645" s="200"/>
      <c r="Y645" s="200"/>
      <c r="Z645" s="200"/>
    </row>
    <row r="646" spans="20:26" ht="40" customHeight="1" x14ac:dyDescent="0.35">
      <c r="T646" s="200"/>
      <c r="U646" s="200"/>
      <c r="V646" s="200"/>
      <c r="W646" s="200"/>
      <c r="X646" s="200"/>
      <c r="Y646" s="200"/>
      <c r="Z646" s="200"/>
    </row>
    <row r="647" spans="20:26" ht="40" customHeight="1" x14ac:dyDescent="0.35">
      <c r="T647" s="200"/>
      <c r="U647" s="200"/>
      <c r="V647" s="200"/>
      <c r="W647" s="200"/>
      <c r="X647" s="200"/>
      <c r="Y647" s="200"/>
      <c r="Z647" s="200"/>
    </row>
    <row r="648" spans="20:26" ht="40" customHeight="1" x14ac:dyDescent="0.35">
      <c r="T648" s="200"/>
      <c r="U648" s="200"/>
      <c r="V648" s="200"/>
      <c r="W648" s="200"/>
      <c r="X648" s="200"/>
      <c r="Y648" s="200"/>
      <c r="Z648" s="200"/>
    </row>
    <row r="649" spans="20:26" ht="40" customHeight="1" x14ac:dyDescent="0.35">
      <c r="T649" s="200"/>
      <c r="U649" s="200"/>
      <c r="V649" s="200"/>
      <c r="W649" s="200"/>
      <c r="X649" s="200"/>
      <c r="Y649" s="200"/>
      <c r="Z649" s="200"/>
    </row>
  </sheetData>
  <mergeCells count="22">
    <mergeCell ref="X1:X2"/>
    <mergeCell ref="Y1:Y2"/>
    <mergeCell ref="U1:U2"/>
    <mergeCell ref="T1:T2"/>
    <mergeCell ref="AI1:AI2"/>
    <mergeCell ref="AD1:AD2"/>
    <mergeCell ref="A1:B1"/>
    <mergeCell ref="C1:I1"/>
    <mergeCell ref="K1:S1"/>
    <mergeCell ref="AK1:AK2"/>
    <mergeCell ref="A2:S2"/>
    <mergeCell ref="AF1:AF2"/>
    <mergeCell ref="AG1:AG2"/>
    <mergeCell ref="AH1:AH2"/>
    <mergeCell ref="AE1:AE2"/>
    <mergeCell ref="AJ1:AJ2"/>
    <mergeCell ref="Z1:Z2"/>
    <mergeCell ref="AA1:AA2"/>
    <mergeCell ref="AB1:AB2"/>
    <mergeCell ref="AC1:AC2"/>
    <mergeCell ref="V1:V2"/>
    <mergeCell ref="W1:W2"/>
  </mergeCells>
  <conditionalFormatting sqref="AA4:AE37 AA39:AE58">
    <cfRule type="cellIs" dxfId="14" priority="2" stopIfTrue="1" operator="greaterThan">
      <formula>0</formula>
    </cfRule>
    <cfRule type="cellIs" dxfId="13" priority="3" stopIfTrue="1" operator="greaterThan">
      <formula>0</formula>
    </cfRule>
    <cfRule type="cellIs" dxfId="12" priority="4" stopIfTrue="1" operator="greaterThan">
      <formula>0</formula>
    </cfRule>
  </conditionalFormatting>
  <conditionalFormatting sqref="T4:AK37">
    <cfRule type="cellIs" dxfId="11" priority="1" operator="greaterThan">
      <formula>0</formula>
    </cfRule>
  </conditionalFormatting>
  <hyperlinks>
    <hyperlink ref="D478" r:id="rId1" display="https://www.havan.com.br/mangueira-para-gas-de-cozinha-glp-1-20m-durin-05207.html" xr:uid="{C7B8CBBE-D272-46B8-8C0E-FE16E9543EAC}"/>
  </hyperlinks>
  <pageMargins left="0.511811024" right="0.511811024" top="0.78740157499999996" bottom="0.78740157499999996" header="0.31496062000000002" footer="0.31496062000000002"/>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4D2D8-3803-4747-966C-3AE0DE62DAE4}">
  <sheetPr>
    <tabColor rgb="FF92D050"/>
  </sheetPr>
  <dimension ref="A1:BG649"/>
  <sheetViews>
    <sheetView topLeftCell="Z32" zoomScale="80" zoomScaleNormal="80" workbookViewId="0">
      <selection activeCell="AL49" sqref="AL49"/>
    </sheetView>
  </sheetViews>
  <sheetFormatPr defaultColWidth="9.7265625" defaultRowHeight="26" x14ac:dyDescent="0.35"/>
  <cols>
    <col min="1" max="1" width="10.7265625" style="1" customWidth="1"/>
    <col min="2" max="2" width="32.54296875" style="19" customWidth="1"/>
    <col min="3" max="3" width="47.1796875" style="23" customWidth="1"/>
    <col min="4" max="4" width="16.26953125" style="24" customWidth="1"/>
    <col min="5" max="5" width="13.453125" style="24" customWidth="1"/>
    <col min="6" max="6" width="14.81640625" style="1" customWidth="1"/>
    <col min="7" max="7" width="10" style="1" customWidth="1"/>
    <col min="8" max="8" width="16.7265625" style="1" customWidth="1"/>
    <col min="9" max="9" width="16.1796875" style="17" bestFit="1" customWidth="1"/>
    <col min="10" max="10" width="14.54296875" style="4" bestFit="1" customWidth="1"/>
    <col min="11" max="13" width="13.81640625" style="4" customWidth="1"/>
    <col min="14" max="14" width="18.54296875" style="4" customWidth="1"/>
    <col min="15" max="17" width="13.81640625" style="4" customWidth="1"/>
    <col min="18" max="18" width="13.26953125" style="16" customWidth="1"/>
    <col min="19" max="19" width="12.54296875" style="5" customWidth="1"/>
    <col min="20" max="31" width="13.7265625" style="6" customWidth="1"/>
    <col min="32" max="47" width="13.7265625" style="2" customWidth="1"/>
    <col min="48" max="16384" width="9.7265625" style="2"/>
  </cols>
  <sheetData>
    <row r="1" spans="1:47" ht="40" customHeight="1" x14ac:dyDescent="0.35">
      <c r="A1" s="322" t="s">
        <v>109</v>
      </c>
      <c r="B1" s="323"/>
      <c r="C1" s="322" t="s">
        <v>186</v>
      </c>
      <c r="D1" s="322"/>
      <c r="E1" s="322"/>
      <c r="F1" s="322"/>
      <c r="G1" s="322"/>
      <c r="H1" s="322"/>
      <c r="I1" s="322"/>
      <c r="J1" s="82"/>
      <c r="K1" s="322" t="s">
        <v>110</v>
      </c>
      <c r="L1" s="323"/>
      <c r="M1" s="323"/>
      <c r="N1" s="323"/>
      <c r="O1" s="323"/>
      <c r="P1" s="323"/>
      <c r="Q1" s="323"/>
      <c r="R1" s="323"/>
      <c r="S1" s="322"/>
      <c r="T1" s="328" t="s">
        <v>474</v>
      </c>
      <c r="U1" s="328" t="s">
        <v>475</v>
      </c>
      <c r="V1" s="328" t="s">
        <v>476</v>
      </c>
      <c r="W1" s="328" t="s">
        <v>477</v>
      </c>
      <c r="X1" s="328" t="s">
        <v>478</v>
      </c>
      <c r="Y1" s="328" t="s">
        <v>479</v>
      </c>
      <c r="Z1" s="328" t="s">
        <v>480</v>
      </c>
      <c r="AA1" s="328" t="s">
        <v>481</v>
      </c>
      <c r="AB1" s="328" t="s">
        <v>482</v>
      </c>
      <c r="AC1" s="328" t="s">
        <v>483</v>
      </c>
      <c r="AD1" s="328" t="s">
        <v>484</v>
      </c>
      <c r="AE1" s="328" t="s">
        <v>485</v>
      </c>
      <c r="AF1" s="328" t="s">
        <v>486</v>
      </c>
      <c r="AG1" s="328" t="s">
        <v>487</v>
      </c>
      <c r="AH1" s="328" t="s">
        <v>488</v>
      </c>
      <c r="AI1" s="328" t="s">
        <v>489</v>
      </c>
      <c r="AJ1" s="328" t="s">
        <v>490</v>
      </c>
      <c r="AK1" s="328" t="s">
        <v>491</v>
      </c>
      <c r="AL1" s="328" t="s">
        <v>492</v>
      </c>
      <c r="AM1" s="328" t="s">
        <v>493</v>
      </c>
      <c r="AN1" s="328" t="s">
        <v>494</v>
      </c>
      <c r="AO1" s="328" t="s">
        <v>495</v>
      </c>
      <c r="AP1" s="328" t="s">
        <v>496</v>
      </c>
      <c r="AQ1" s="328" t="s">
        <v>497</v>
      </c>
      <c r="AR1" s="327" t="s">
        <v>22</v>
      </c>
      <c r="AS1" s="327" t="s">
        <v>22</v>
      </c>
      <c r="AT1" s="327" t="s">
        <v>22</v>
      </c>
      <c r="AU1" s="327" t="s">
        <v>22</v>
      </c>
    </row>
    <row r="2" spans="1:47" ht="40" customHeight="1" x14ac:dyDescent="0.35">
      <c r="A2" s="322" t="s">
        <v>280</v>
      </c>
      <c r="B2" s="323"/>
      <c r="C2" s="322"/>
      <c r="D2" s="322"/>
      <c r="E2" s="322"/>
      <c r="F2" s="322"/>
      <c r="G2" s="322"/>
      <c r="H2" s="322"/>
      <c r="I2" s="322"/>
      <c r="J2" s="322"/>
      <c r="K2" s="322"/>
      <c r="L2" s="323"/>
      <c r="M2" s="323"/>
      <c r="N2" s="323"/>
      <c r="O2" s="323"/>
      <c r="P2" s="323"/>
      <c r="Q2" s="323"/>
      <c r="R2" s="323"/>
      <c r="S2" s="323"/>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7"/>
      <c r="AS2" s="327"/>
      <c r="AT2" s="327"/>
      <c r="AU2" s="327"/>
    </row>
    <row r="3" spans="1:47" s="3" customFormat="1" ht="57.25" customHeight="1" x14ac:dyDescent="0.25">
      <c r="A3" s="20" t="s">
        <v>10</v>
      </c>
      <c r="B3" s="21" t="s">
        <v>6</v>
      </c>
      <c r="C3" s="20" t="s">
        <v>21</v>
      </c>
      <c r="D3" s="20" t="s">
        <v>13</v>
      </c>
      <c r="E3" s="21" t="s">
        <v>14</v>
      </c>
      <c r="F3" s="21" t="s">
        <v>15</v>
      </c>
      <c r="G3" s="21" t="s">
        <v>16</v>
      </c>
      <c r="H3" s="21" t="s">
        <v>7</v>
      </c>
      <c r="I3" s="22" t="s">
        <v>11</v>
      </c>
      <c r="J3" s="21" t="s">
        <v>12</v>
      </c>
      <c r="K3" s="39" t="s">
        <v>104</v>
      </c>
      <c r="L3" s="39" t="s">
        <v>105</v>
      </c>
      <c r="M3" s="39" t="s">
        <v>100</v>
      </c>
      <c r="N3" s="39" t="s">
        <v>28</v>
      </c>
      <c r="O3" s="39" t="s">
        <v>101</v>
      </c>
      <c r="P3" s="39" t="s">
        <v>102</v>
      </c>
      <c r="Q3" s="39" t="s">
        <v>103</v>
      </c>
      <c r="R3" s="25" t="s">
        <v>0</v>
      </c>
      <c r="S3" s="26" t="s">
        <v>2</v>
      </c>
      <c r="T3" s="193">
        <v>45342</v>
      </c>
      <c r="U3" s="193">
        <v>45342</v>
      </c>
      <c r="V3" s="193">
        <v>45342</v>
      </c>
      <c r="W3" s="193">
        <v>45342</v>
      </c>
      <c r="X3" s="193">
        <v>45342</v>
      </c>
      <c r="Y3" s="193">
        <v>45342</v>
      </c>
      <c r="Z3" s="193">
        <v>45751</v>
      </c>
      <c r="AA3" s="193">
        <v>45751</v>
      </c>
      <c r="AB3" s="193">
        <v>45751</v>
      </c>
      <c r="AC3" s="193">
        <v>45751</v>
      </c>
      <c r="AD3" s="193">
        <v>45754</v>
      </c>
      <c r="AE3" s="193">
        <v>45797</v>
      </c>
      <c r="AF3" s="193">
        <v>45798</v>
      </c>
      <c r="AG3" s="193">
        <v>45798</v>
      </c>
      <c r="AH3" s="193">
        <v>45804</v>
      </c>
      <c r="AI3" s="193">
        <v>45835</v>
      </c>
      <c r="AJ3" s="193">
        <v>45835</v>
      </c>
      <c r="AK3" s="193">
        <v>45838</v>
      </c>
      <c r="AL3" s="193">
        <v>45835</v>
      </c>
      <c r="AM3" s="193">
        <v>45840</v>
      </c>
      <c r="AN3" s="193">
        <v>45856</v>
      </c>
      <c r="AO3" s="193">
        <v>45856</v>
      </c>
      <c r="AP3" s="193">
        <v>45856</v>
      </c>
      <c r="AQ3" s="193">
        <v>45869</v>
      </c>
      <c r="AR3" s="27" t="s">
        <v>1</v>
      </c>
      <c r="AS3" s="27" t="s">
        <v>1</v>
      </c>
      <c r="AT3" s="27" t="s">
        <v>1</v>
      </c>
      <c r="AU3" s="27" t="s">
        <v>1</v>
      </c>
    </row>
    <row r="4" spans="1:47" ht="40" customHeight="1" x14ac:dyDescent="0.35">
      <c r="A4" s="88">
        <v>1</v>
      </c>
      <c r="B4" s="89" t="s">
        <v>111</v>
      </c>
      <c r="C4" s="166" t="s">
        <v>237</v>
      </c>
      <c r="D4" s="96" t="s">
        <v>123</v>
      </c>
      <c r="E4" s="100">
        <v>1703</v>
      </c>
      <c r="F4" s="104">
        <v>504220643</v>
      </c>
      <c r="G4" s="35" t="s">
        <v>172</v>
      </c>
      <c r="H4" s="35" t="s">
        <v>181</v>
      </c>
      <c r="I4" s="107">
        <v>7.5</v>
      </c>
      <c r="J4" s="8">
        <v>1720</v>
      </c>
      <c r="K4" s="45">
        <f>IF(SUM(T4:AU4)&gt;J4+M4,J4+M4,SUM(T4:AU4))</f>
        <v>880</v>
      </c>
      <c r="L4" s="45">
        <f>(SUM(T4:AU4))</f>
        <v>880</v>
      </c>
      <c r="M4" s="55"/>
      <c r="N4" s="54">
        <f>ROUND(IF(J4*0.25-0.5&lt;0,0,J4*0.25-0.5),0)-Q4-O4</f>
        <v>430</v>
      </c>
      <c r="O4" s="55"/>
      <c r="P4" s="55"/>
      <c r="Q4" s="55"/>
      <c r="R4" s="13">
        <f>J4+M4+O4+P4-L4</f>
        <v>840</v>
      </c>
      <c r="S4" s="14" t="str">
        <f t="shared" ref="S4:S38" si="0">IF(R4&lt;0,"ATENÇÃO","OK")</f>
        <v>OK</v>
      </c>
      <c r="T4" s="194"/>
      <c r="U4" s="194"/>
      <c r="V4" s="194"/>
      <c r="W4" s="195"/>
      <c r="X4" s="195"/>
      <c r="Y4" s="195"/>
      <c r="Z4" s="195"/>
      <c r="AA4" s="194"/>
      <c r="AB4" s="196">
        <v>320</v>
      </c>
      <c r="AC4" s="194"/>
      <c r="AD4" s="194"/>
      <c r="AE4" s="194"/>
      <c r="AF4" s="195"/>
      <c r="AG4" s="195"/>
      <c r="AH4" s="195"/>
      <c r="AI4" s="195"/>
      <c r="AJ4" s="226">
        <v>320</v>
      </c>
      <c r="AK4" s="195"/>
      <c r="AL4" s="195"/>
      <c r="AM4" s="195"/>
      <c r="AN4" s="195"/>
      <c r="AO4" s="226">
        <v>240</v>
      </c>
      <c r="AP4" s="195"/>
      <c r="AQ4" s="195"/>
      <c r="AR4" s="117"/>
      <c r="AS4" s="117"/>
      <c r="AT4" s="29"/>
      <c r="AU4" s="29"/>
    </row>
    <row r="5" spans="1:47" ht="40" customHeight="1" x14ac:dyDescent="0.35">
      <c r="A5" s="90">
        <v>2</v>
      </c>
      <c r="B5" s="91" t="s">
        <v>112</v>
      </c>
      <c r="C5" s="167" t="s">
        <v>238</v>
      </c>
      <c r="D5" s="97" t="s">
        <v>124</v>
      </c>
      <c r="E5" s="101">
        <v>1703</v>
      </c>
      <c r="F5" s="105" t="s">
        <v>139</v>
      </c>
      <c r="G5" s="106" t="s">
        <v>173</v>
      </c>
      <c r="H5" s="106" t="s">
        <v>181</v>
      </c>
      <c r="I5" s="108">
        <v>16.600000000000001</v>
      </c>
      <c r="J5" s="8">
        <v>2630</v>
      </c>
      <c r="K5" s="45">
        <f t="shared" ref="K5:K37" si="1">IF(SUM(T5:AU5)&gt;J5+M5,J5+M5,SUM(T5:AU5))</f>
        <v>1250</v>
      </c>
      <c r="L5" s="45">
        <f t="shared" ref="L5:L37" si="2">(SUM(T5:AU5))</f>
        <v>1250</v>
      </c>
      <c r="M5" s="55"/>
      <c r="N5" s="54">
        <f t="shared" ref="N5:N37" si="3">ROUND(IF(J5*0.25-0.5&lt;0,0,J5*0.25-0.5),0)-Q5-O5</f>
        <v>657</v>
      </c>
      <c r="O5" s="55"/>
      <c r="P5" s="55"/>
      <c r="Q5" s="55"/>
      <c r="R5" s="13">
        <f t="shared" ref="R5:R37" si="4">J5+M5+O5+P5-L5</f>
        <v>1380</v>
      </c>
      <c r="S5" s="14" t="str">
        <f>IF(R5&lt;0,"ATENÇÃO","OK")</f>
        <v>OK</v>
      </c>
      <c r="T5" s="194"/>
      <c r="U5" s="194"/>
      <c r="V5" s="196">
        <v>250</v>
      </c>
      <c r="W5" s="195"/>
      <c r="X5" s="195"/>
      <c r="Y5" s="195"/>
      <c r="Z5" s="195"/>
      <c r="AA5" s="196">
        <v>250</v>
      </c>
      <c r="AB5" s="194"/>
      <c r="AC5" s="194"/>
      <c r="AD5" s="194"/>
      <c r="AE5" s="194"/>
      <c r="AF5" s="226">
        <v>250</v>
      </c>
      <c r="AG5" s="195"/>
      <c r="AH5" s="195"/>
      <c r="AI5" s="195"/>
      <c r="AJ5" s="195"/>
      <c r="AK5" s="226">
        <v>250</v>
      </c>
      <c r="AL5" s="195"/>
      <c r="AM5" s="195"/>
      <c r="AN5" s="226">
        <v>250</v>
      </c>
      <c r="AO5" s="195"/>
      <c r="AP5" s="195"/>
      <c r="AQ5" s="195"/>
      <c r="AR5" s="117"/>
      <c r="AS5" s="117"/>
      <c r="AT5" s="29"/>
      <c r="AU5" s="29"/>
    </row>
    <row r="6" spans="1:47" ht="40" customHeight="1" x14ac:dyDescent="0.35">
      <c r="A6" s="92">
        <v>3</v>
      </c>
      <c r="B6" s="93" t="s">
        <v>113</v>
      </c>
      <c r="C6" s="166" t="s">
        <v>239</v>
      </c>
      <c r="D6" s="96" t="s">
        <v>124</v>
      </c>
      <c r="E6" s="102">
        <v>1703</v>
      </c>
      <c r="F6" s="104" t="s">
        <v>140</v>
      </c>
      <c r="G6" s="35" t="s">
        <v>172</v>
      </c>
      <c r="H6" s="35" t="s">
        <v>181</v>
      </c>
      <c r="I6" s="107">
        <v>5.9</v>
      </c>
      <c r="J6" s="8"/>
      <c r="K6" s="45">
        <f t="shared" si="1"/>
        <v>0</v>
      </c>
      <c r="L6" s="45">
        <f t="shared" si="2"/>
        <v>0</v>
      </c>
      <c r="M6" s="55"/>
      <c r="N6" s="54">
        <f t="shared" si="3"/>
        <v>0</v>
      </c>
      <c r="O6" s="55"/>
      <c r="P6" s="55"/>
      <c r="Q6" s="55"/>
      <c r="R6" s="13">
        <f t="shared" si="4"/>
        <v>0</v>
      </c>
      <c r="S6" s="14" t="str">
        <f t="shared" si="0"/>
        <v>OK</v>
      </c>
      <c r="T6" s="194"/>
      <c r="U6" s="194"/>
      <c r="V6" s="194"/>
      <c r="W6" s="195"/>
      <c r="X6" s="195"/>
      <c r="Y6" s="195"/>
      <c r="Z6" s="195"/>
      <c r="AA6" s="194"/>
      <c r="AB6" s="194"/>
      <c r="AC6" s="194"/>
      <c r="AD6" s="194"/>
      <c r="AE6" s="194"/>
      <c r="AF6" s="195"/>
      <c r="AG6" s="195"/>
      <c r="AH6" s="195"/>
      <c r="AI6" s="195"/>
      <c r="AJ6" s="195"/>
      <c r="AK6" s="195"/>
      <c r="AL6" s="195"/>
      <c r="AM6" s="195"/>
      <c r="AN6" s="195"/>
      <c r="AO6" s="195"/>
      <c r="AP6" s="195"/>
      <c r="AQ6" s="195"/>
      <c r="AR6" s="117"/>
      <c r="AS6" s="117"/>
      <c r="AT6" s="29"/>
      <c r="AU6" s="29"/>
    </row>
    <row r="7" spans="1:47" ht="40" customHeight="1" x14ac:dyDescent="0.35">
      <c r="A7" s="90">
        <v>4</v>
      </c>
      <c r="B7" s="91" t="s">
        <v>114</v>
      </c>
      <c r="C7" s="167" t="s">
        <v>240</v>
      </c>
      <c r="D7" s="97" t="s">
        <v>125</v>
      </c>
      <c r="E7" s="101">
        <v>1701</v>
      </c>
      <c r="F7" s="105" t="s">
        <v>141</v>
      </c>
      <c r="G7" s="106" t="s">
        <v>173</v>
      </c>
      <c r="H7" s="106" t="s">
        <v>181</v>
      </c>
      <c r="I7" s="108">
        <v>7.7</v>
      </c>
      <c r="J7" s="8"/>
      <c r="K7" s="45">
        <f t="shared" si="1"/>
        <v>0</v>
      </c>
      <c r="L7" s="45">
        <f t="shared" si="2"/>
        <v>0</v>
      </c>
      <c r="M7" s="55"/>
      <c r="N7" s="54">
        <f t="shared" si="3"/>
        <v>0</v>
      </c>
      <c r="O7" s="55"/>
      <c r="P7" s="55"/>
      <c r="Q7" s="55"/>
      <c r="R7" s="13">
        <f t="shared" si="4"/>
        <v>0</v>
      </c>
      <c r="S7" s="14" t="str">
        <f t="shared" si="0"/>
        <v>OK</v>
      </c>
      <c r="T7" s="194"/>
      <c r="U7" s="194"/>
      <c r="V7" s="194"/>
      <c r="W7" s="195"/>
      <c r="X7" s="195"/>
      <c r="Y7" s="195"/>
      <c r="Z7" s="195"/>
      <c r="AA7" s="194"/>
      <c r="AB7" s="194"/>
      <c r="AC7" s="194"/>
      <c r="AD7" s="194"/>
      <c r="AE7" s="194"/>
      <c r="AF7" s="195"/>
      <c r="AG7" s="195"/>
      <c r="AH7" s="195"/>
      <c r="AI7" s="195"/>
      <c r="AJ7" s="195"/>
      <c r="AK7" s="195"/>
      <c r="AL7" s="195"/>
      <c r="AM7" s="195"/>
      <c r="AN7" s="195"/>
      <c r="AO7" s="195"/>
      <c r="AP7" s="195"/>
      <c r="AQ7" s="195"/>
      <c r="AR7" s="117"/>
      <c r="AS7" s="117"/>
      <c r="AT7" s="29"/>
      <c r="AU7" s="29"/>
    </row>
    <row r="8" spans="1:47" ht="40" customHeight="1" x14ac:dyDescent="0.35">
      <c r="A8" s="92">
        <v>5</v>
      </c>
      <c r="B8" s="93" t="s">
        <v>114</v>
      </c>
      <c r="C8" s="166" t="s">
        <v>241</v>
      </c>
      <c r="D8" s="96" t="s">
        <v>125</v>
      </c>
      <c r="E8" s="102">
        <v>1701</v>
      </c>
      <c r="F8" s="104" t="s">
        <v>142</v>
      </c>
      <c r="G8" s="35" t="s">
        <v>174</v>
      </c>
      <c r="H8" s="35" t="s">
        <v>181</v>
      </c>
      <c r="I8" s="107">
        <v>15.99</v>
      </c>
      <c r="J8" s="8">
        <v>130</v>
      </c>
      <c r="K8" s="45">
        <f t="shared" si="1"/>
        <v>110</v>
      </c>
      <c r="L8" s="45">
        <f t="shared" si="2"/>
        <v>110</v>
      </c>
      <c r="M8" s="55"/>
      <c r="N8" s="54">
        <f t="shared" si="3"/>
        <v>32</v>
      </c>
      <c r="O8" s="55"/>
      <c r="P8" s="55"/>
      <c r="Q8" s="55"/>
      <c r="R8" s="13">
        <f t="shared" si="4"/>
        <v>20</v>
      </c>
      <c r="S8" s="14" t="str">
        <f t="shared" si="0"/>
        <v>OK</v>
      </c>
      <c r="T8" s="194"/>
      <c r="U8" s="194"/>
      <c r="V8" s="194"/>
      <c r="W8" s="195"/>
      <c r="X8" s="195"/>
      <c r="Y8" s="195"/>
      <c r="Z8" s="196">
        <v>30</v>
      </c>
      <c r="AA8" s="194"/>
      <c r="AB8" s="194"/>
      <c r="AC8" s="194"/>
      <c r="AD8" s="194"/>
      <c r="AE8" s="194"/>
      <c r="AF8" s="195"/>
      <c r="AG8" s="195"/>
      <c r="AH8" s="195"/>
      <c r="AI8" s="195"/>
      <c r="AJ8" s="195"/>
      <c r="AK8" s="195"/>
      <c r="AL8" s="226">
        <v>40</v>
      </c>
      <c r="AM8" s="195"/>
      <c r="AN8" s="195"/>
      <c r="AO8" s="195"/>
      <c r="AP8" s="226">
        <v>40</v>
      </c>
      <c r="AQ8" s="195"/>
      <c r="AR8" s="117"/>
      <c r="AS8" s="117"/>
      <c r="AT8" s="29"/>
      <c r="AU8" s="29"/>
    </row>
    <row r="9" spans="1:47" ht="40" customHeight="1" x14ac:dyDescent="0.35">
      <c r="A9" s="90">
        <v>6</v>
      </c>
      <c r="B9" s="91" t="s">
        <v>114</v>
      </c>
      <c r="C9" s="167" t="s">
        <v>242</v>
      </c>
      <c r="D9" s="97" t="s">
        <v>125</v>
      </c>
      <c r="E9" s="101">
        <v>1701</v>
      </c>
      <c r="F9" s="105" t="s">
        <v>143</v>
      </c>
      <c r="G9" s="106" t="s">
        <v>173</v>
      </c>
      <c r="H9" s="106" t="s">
        <v>181</v>
      </c>
      <c r="I9" s="108">
        <v>6.85</v>
      </c>
      <c r="J9" s="8">
        <v>30</v>
      </c>
      <c r="K9" s="45">
        <f t="shared" si="1"/>
        <v>0</v>
      </c>
      <c r="L9" s="45">
        <f t="shared" si="2"/>
        <v>0</v>
      </c>
      <c r="M9" s="55"/>
      <c r="N9" s="54">
        <f t="shared" si="3"/>
        <v>7</v>
      </c>
      <c r="O9" s="55"/>
      <c r="P9" s="55"/>
      <c r="Q9" s="55"/>
      <c r="R9" s="13">
        <f t="shared" si="4"/>
        <v>30</v>
      </c>
      <c r="S9" s="14" t="str">
        <f t="shared" si="0"/>
        <v>OK</v>
      </c>
      <c r="T9" s="194"/>
      <c r="U9" s="194"/>
      <c r="V9" s="194"/>
      <c r="W9" s="195"/>
      <c r="X9" s="195"/>
      <c r="Y9" s="195"/>
      <c r="Z9" s="195"/>
      <c r="AA9" s="194"/>
      <c r="AB9" s="194"/>
      <c r="AC9" s="194"/>
      <c r="AD9" s="194"/>
      <c r="AE9" s="194"/>
      <c r="AF9" s="195"/>
      <c r="AG9" s="195"/>
      <c r="AH9" s="195"/>
      <c r="AI9" s="195"/>
      <c r="AJ9" s="195"/>
      <c r="AK9" s="195"/>
      <c r="AL9" s="195"/>
      <c r="AM9" s="195"/>
      <c r="AN9" s="195"/>
      <c r="AO9" s="195"/>
      <c r="AP9" s="195"/>
      <c r="AQ9" s="195"/>
      <c r="AR9" s="117"/>
      <c r="AS9" s="117"/>
      <c r="AT9" s="29"/>
      <c r="AU9" s="29"/>
    </row>
    <row r="10" spans="1:47" ht="40" customHeight="1" x14ac:dyDescent="0.35">
      <c r="A10" s="92">
        <v>7</v>
      </c>
      <c r="B10" s="93" t="s">
        <v>115</v>
      </c>
      <c r="C10" s="166" t="s">
        <v>243</v>
      </c>
      <c r="D10" s="96" t="s">
        <v>126</v>
      </c>
      <c r="E10" s="102">
        <v>1801</v>
      </c>
      <c r="F10" s="104" t="s">
        <v>144</v>
      </c>
      <c r="G10" s="35" t="s">
        <v>175</v>
      </c>
      <c r="H10" s="35" t="s">
        <v>181</v>
      </c>
      <c r="I10" s="107">
        <v>2.59</v>
      </c>
      <c r="J10" s="8">
        <v>1740</v>
      </c>
      <c r="K10" s="45">
        <f t="shared" si="1"/>
        <v>672</v>
      </c>
      <c r="L10" s="45">
        <f t="shared" si="2"/>
        <v>672</v>
      </c>
      <c r="M10" s="55"/>
      <c r="N10" s="54">
        <f t="shared" si="3"/>
        <v>435</v>
      </c>
      <c r="O10" s="55"/>
      <c r="P10" s="55"/>
      <c r="Q10" s="55"/>
      <c r="R10" s="13">
        <f t="shared" si="4"/>
        <v>1068</v>
      </c>
      <c r="S10" s="14" t="str">
        <f t="shared" si="0"/>
        <v>OK</v>
      </c>
      <c r="T10" s="194"/>
      <c r="U10" s="196">
        <v>336</v>
      </c>
      <c r="V10" s="194"/>
      <c r="W10" s="195"/>
      <c r="X10" s="195"/>
      <c r="Y10" s="195"/>
      <c r="Z10" s="195"/>
      <c r="AA10" s="194"/>
      <c r="AB10" s="194"/>
      <c r="AC10" s="194"/>
      <c r="AD10" s="194"/>
      <c r="AE10" s="194"/>
      <c r="AF10" s="195"/>
      <c r="AG10" s="195"/>
      <c r="AH10" s="195"/>
      <c r="AI10" s="226">
        <v>336</v>
      </c>
      <c r="AJ10" s="195"/>
      <c r="AK10" s="195"/>
      <c r="AL10" s="195"/>
      <c r="AM10" s="195"/>
      <c r="AN10" s="195"/>
      <c r="AO10" s="195"/>
      <c r="AP10" s="195"/>
      <c r="AQ10" s="195"/>
      <c r="AR10" s="117"/>
      <c r="AS10" s="117"/>
      <c r="AT10" s="29"/>
      <c r="AU10" s="29"/>
    </row>
    <row r="11" spans="1:47" ht="40" customHeight="1" x14ac:dyDescent="0.35">
      <c r="A11" s="90">
        <v>8</v>
      </c>
      <c r="B11" s="91" t="s">
        <v>116</v>
      </c>
      <c r="C11" s="167" t="s">
        <v>244</v>
      </c>
      <c r="D11" s="97" t="s">
        <v>127</v>
      </c>
      <c r="E11" s="101">
        <v>1807</v>
      </c>
      <c r="F11" s="105" t="s">
        <v>145</v>
      </c>
      <c r="G11" s="106" t="s">
        <v>174</v>
      </c>
      <c r="H11" s="106" t="s">
        <v>181</v>
      </c>
      <c r="I11" s="108">
        <v>51.7</v>
      </c>
      <c r="J11" s="8">
        <v>80</v>
      </c>
      <c r="K11" s="45">
        <f t="shared" si="1"/>
        <v>30</v>
      </c>
      <c r="L11" s="45">
        <f t="shared" si="2"/>
        <v>30</v>
      </c>
      <c r="M11" s="55"/>
      <c r="N11" s="54">
        <f t="shared" si="3"/>
        <v>20</v>
      </c>
      <c r="O11" s="55"/>
      <c r="P11" s="55"/>
      <c r="Q11" s="55"/>
      <c r="R11" s="13">
        <f t="shared" si="4"/>
        <v>50</v>
      </c>
      <c r="S11" s="14" t="str">
        <f t="shared" si="0"/>
        <v>OK</v>
      </c>
      <c r="T11" s="196">
        <v>10</v>
      </c>
      <c r="U11" s="194"/>
      <c r="V11" s="194"/>
      <c r="W11" s="195"/>
      <c r="X11" s="195"/>
      <c r="Y11" s="195"/>
      <c r="Z11" s="194"/>
      <c r="AA11" s="194"/>
      <c r="AB11" s="194"/>
      <c r="AC11" s="194"/>
      <c r="AD11" s="194"/>
      <c r="AE11" s="196">
        <v>20</v>
      </c>
      <c r="AF11" s="195"/>
      <c r="AG11" s="195"/>
      <c r="AH11" s="195"/>
      <c r="AI11" s="195"/>
      <c r="AJ11" s="195"/>
      <c r="AK11" s="195"/>
      <c r="AL11" s="195"/>
      <c r="AM11" s="195"/>
      <c r="AN11" s="195"/>
      <c r="AO11" s="195"/>
      <c r="AP11" s="195"/>
      <c r="AQ11" s="195"/>
      <c r="AR11" s="117"/>
      <c r="AS11" s="117"/>
      <c r="AT11" s="29"/>
      <c r="AU11" s="29"/>
    </row>
    <row r="12" spans="1:47" ht="40" customHeight="1" x14ac:dyDescent="0.35">
      <c r="A12" s="88">
        <v>9</v>
      </c>
      <c r="B12" s="89" t="s">
        <v>116</v>
      </c>
      <c r="C12" s="166" t="s">
        <v>245</v>
      </c>
      <c r="D12" s="96" t="s">
        <v>128</v>
      </c>
      <c r="E12" s="100">
        <v>1807</v>
      </c>
      <c r="F12" s="104" t="s">
        <v>146</v>
      </c>
      <c r="G12" s="35" t="s">
        <v>174</v>
      </c>
      <c r="H12" s="35" t="s">
        <v>181</v>
      </c>
      <c r="I12" s="107">
        <v>77</v>
      </c>
      <c r="J12" s="8"/>
      <c r="K12" s="45">
        <f t="shared" si="1"/>
        <v>0</v>
      </c>
      <c r="L12" s="45">
        <f t="shared" si="2"/>
        <v>0</v>
      </c>
      <c r="M12" s="55"/>
      <c r="N12" s="54">
        <f t="shared" si="3"/>
        <v>0</v>
      </c>
      <c r="O12" s="55"/>
      <c r="P12" s="55"/>
      <c r="Q12" s="55"/>
      <c r="R12" s="13">
        <f t="shared" si="4"/>
        <v>0</v>
      </c>
      <c r="S12" s="14" t="str">
        <f t="shared" si="0"/>
        <v>OK</v>
      </c>
      <c r="T12" s="194"/>
      <c r="U12" s="194"/>
      <c r="V12" s="194"/>
      <c r="W12" s="195"/>
      <c r="X12" s="195"/>
      <c r="Y12" s="195"/>
      <c r="Z12" s="195"/>
      <c r="AA12" s="194"/>
      <c r="AB12" s="194"/>
      <c r="AC12" s="194"/>
      <c r="AD12" s="194"/>
      <c r="AE12" s="194"/>
      <c r="AF12" s="195"/>
      <c r="AG12" s="195"/>
      <c r="AH12" s="195"/>
      <c r="AI12" s="195"/>
      <c r="AJ12" s="195"/>
      <c r="AK12" s="195"/>
      <c r="AL12" s="195"/>
      <c r="AM12" s="195"/>
      <c r="AN12" s="195"/>
      <c r="AO12" s="195"/>
      <c r="AP12" s="195"/>
      <c r="AQ12" s="195"/>
      <c r="AR12" s="117"/>
      <c r="AS12" s="117"/>
      <c r="AT12" s="29"/>
      <c r="AU12" s="29"/>
    </row>
    <row r="13" spans="1:47" ht="40" customHeight="1" x14ac:dyDescent="0.35">
      <c r="A13" s="90">
        <v>10</v>
      </c>
      <c r="B13" s="91" t="s">
        <v>116</v>
      </c>
      <c r="C13" s="167" t="s">
        <v>246</v>
      </c>
      <c r="D13" s="97" t="s">
        <v>129</v>
      </c>
      <c r="E13" s="101">
        <v>1801</v>
      </c>
      <c r="F13" s="105" t="s">
        <v>147</v>
      </c>
      <c r="G13" s="106" t="s">
        <v>174</v>
      </c>
      <c r="H13" s="106" t="s">
        <v>181</v>
      </c>
      <c r="I13" s="108">
        <v>22.26</v>
      </c>
      <c r="J13" s="8">
        <v>100</v>
      </c>
      <c r="K13" s="45">
        <f t="shared" si="1"/>
        <v>0</v>
      </c>
      <c r="L13" s="45">
        <f t="shared" si="2"/>
        <v>0</v>
      </c>
      <c r="M13" s="55"/>
      <c r="N13" s="54">
        <f t="shared" si="3"/>
        <v>25</v>
      </c>
      <c r="O13" s="55"/>
      <c r="P13" s="55"/>
      <c r="Q13" s="55"/>
      <c r="R13" s="13">
        <f t="shared" si="4"/>
        <v>100</v>
      </c>
      <c r="S13" s="14" t="str">
        <f t="shared" si="0"/>
        <v>OK</v>
      </c>
      <c r="T13" s="194"/>
      <c r="U13" s="194"/>
      <c r="V13" s="194"/>
      <c r="W13" s="195"/>
      <c r="X13" s="195"/>
      <c r="Y13" s="195"/>
      <c r="Z13" s="195"/>
      <c r="AA13" s="194"/>
      <c r="AB13" s="194"/>
      <c r="AC13" s="194"/>
      <c r="AD13" s="194"/>
      <c r="AE13" s="194"/>
      <c r="AF13" s="195"/>
      <c r="AG13" s="195"/>
      <c r="AH13" s="195"/>
      <c r="AI13" s="195"/>
      <c r="AJ13" s="195"/>
      <c r="AK13" s="195"/>
      <c r="AL13" s="195"/>
      <c r="AM13" s="195"/>
      <c r="AN13" s="195"/>
      <c r="AO13" s="195"/>
      <c r="AP13" s="195"/>
      <c r="AQ13" s="195"/>
      <c r="AR13" s="117"/>
      <c r="AS13" s="117"/>
      <c r="AT13" s="29"/>
      <c r="AU13" s="29"/>
    </row>
    <row r="14" spans="1:47" ht="51.75" customHeight="1" x14ac:dyDescent="0.35">
      <c r="A14" s="88">
        <v>11</v>
      </c>
      <c r="B14" s="89" t="s">
        <v>114</v>
      </c>
      <c r="C14" s="166" t="s">
        <v>247</v>
      </c>
      <c r="D14" s="96" t="s">
        <v>125</v>
      </c>
      <c r="E14" s="100">
        <v>1801</v>
      </c>
      <c r="F14" s="104" t="s">
        <v>148</v>
      </c>
      <c r="G14" s="35" t="s">
        <v>174</v>
      </c>
      <c r="H14" s="35" t="s">
        <v>181</v>
      </c>
      <c r="I14" s="107">
        <v>13.49</v>
      </c>
      <c r="J14" s="8">
        <v>35</v>
      </c>
      <c r="K14" s="45">
        <f t="shared" si="1"/>
        <v>35</v>
      </c>
      <c r="L14" s="45">
        <f t="shared" si="2"/>
        <v>35</v>
      </c>
      <c r="M14" s="55"/>
      <c r="N14" s="54">
        <f t="shared" si="3"/>
        <v>8</v>
      </c>
      <c r="O14" s="55"/>
      <c r="P14" s="55"/>
      <c r="Q14" s="55"/>
      <c r="R14" s="13">
        <f t="shared" si="4"/>
        <v>0</v>
      </c>
      <c r="S14" s="14" t="str">
        <f t="shared" si="0"/>
        <v>OK</v>
      </c>
      <c r="T14" s="194"/>
      <c r="U14" s="194"/>
      <c r="V14" s="194"/>
      <c r="W14" s="195"/>
      <c r="X14" s="226">
        <v>15</v>
      </c>
      <c r="Y14" s="195"/>
      <c r="Z14" s="195"/>
      <c r="AA14" s="194"/>
      <c r="AB14" s="194"/>
      <c r="AC14" s="194"/>
      <c r="AD14" s="194"/>
      <c r="AE14" s="194"/>
      <c r="AF14" s="195"/>
      <c r="AG14" s="195"/>
      <c r="AH14" s="226">
        <v>20</v>
      </c>
      <c r="AI14" s="195"/>
      <c r="AJ14" s="195"/>
      <c r="AK14" s="195"/>
      <c r="AL14" s="195"/>
      <c r="AM14" s="195"/>
      <c r="AN14" s="195"/>
      <c r="AO14" s="195"/>
      <c r="AP14" s="195"/>
      <c r="AQ14" s="195"/>
      <c r="AR14" s="117"/>
      <c r="AS14" s="117"/>
      <c r="AT14" s="29"/>
      <c r="AU14" s="29"/>
    </row>
    <row r="15" spans="1:47" ht="40" customHeight="1" x14ac:dyDescent="0.35">
      <c r="A15" s="90">
        <v>12</v>
      </c>
      <c r="B15" s="91" t="s">
        <v>114</v>
      </c>
      <c r="C15" s="167" t="s">
        <v>248</v>
      </c>
      <c r="D15" s="97" t="s">
        <v>125</v>
      </c>
      <c r="E15" s="101">
        <v>1801</v>
      </c>
      <c r="F15" s="105" t="s">
        <v>149</v>
      </c>
      <c r="G15" s="106" t="s">
        <v>173</v>
      </c>
      <c r="H15" s="106" t="s">
        <v>181</v>
      </c>
      <c r="I15" s="108">
        <v>2.79</v>
      </c>
      <c r="J15" s="8">
        <v>595</v>
      </c>
      <c r="K15" s="45">
        <f t="shared" si="1"/>
        <v>0</v>
      </c>
      <c r="L15" s="45">
        <f t="shared" si="2"/>
        <v>0</v>
      </c>
      <c r="M15" s="55"/>
      <c r="N15" s="54">
        <f t="shared" si="3"/>
        <v>148</v>
      </c>
      <c r="O15" s="55"/>
      <c r="P15" s="55"/>
      <c r="Q15" s="55"/>
      <c r="R15" s="13">
        <f t="shared" si="4"/>
        <v>595</v>
      </c>
      <c r="S15" s="14" t="str">
        <f t="shared" si="0"/>
        <v>OK</v>
      </c>
      <c r="T15" s="194"/>
      <c r="U15" s="194"/>
      <c r="V15" s="194"/>
      <c r="W15" s="195"/>
      <c r="X15" s="198"/>
      <c r="Y15" s="195"/>
      <c r="Z15" s="195"/>
      <c r="AA15" s="194"/>
      <c r="AB15" s="194"/>
      <c r="AC15" s="194"/>
      <c r="AD15" s="194"/>
      <c r="AE15" s="194"/>
      <c r="AF15" s="195"/>
      <c r="AG15" s="195"/>
      <c r="AH15" s="195"/>
      <c r="AI15" s="195"/>
      <c r="AJ15" s="195"/>
      <c r="AK15" s="195"/>
      <c r="AL15" s="195"/>
      <c r="AM15" s="195"/>
      <c r="AN15" s="195"/>
      <c r="AO15" s="195"/>
      <c r="AP15" s="195"/>
      <c r="AQ15" s="195"/>
      <c r="AR15" s="117"/>
      <c r="AS15" s="117"/>
      <c r="AT15" s="29"/>
      <c r="AU15" s="29"/>
    </row>
    <row r="16" spans="1:47" ht="40" customHeight="1" x14ac:dyDescent="0.35">
      <c r="A16" s="88">
        <v>13</v>
      </c>
      <c r="B16" s="89" t="s">
        <v>114</v>
      </c>
      <c r="C16" s="166" t="s">
        <v>249</v>
      </c>
      <c r="D16" s="96" t="s">
        <v>125</v>
      </c>
      <c r="E16" s="100">
        <v>1801</v>
      </c>
      <c r="F16" s="104" t="s">
        <v>150</v>
      </c>
      <c r="G16" s="35" t="s">
        <v>173</v>
      </c>
      <c r="H16" s="35" t="s">
        <v>181</v>
      </c>
      <c r="I16" s="107">
        <v>2.98</v>
      </c>
      <c r="J16" s="8">
        <v>470</v>
      </c>
      <c r="K16" s="45">
        <f t="shared" si="1"/>
        <v>0</v>
      </c>
      <c r="L16" s="45">
        <f t="shared" si="2"/>
        <v>0</v>
      </c>
      <c r="M16" s="55"/>
      <c r="N16" s="54">
        <f t="shared" si="3"/>
        <v>117</v>
      </c>
      <c r="O16" s="55"/>
      <c r="P16" s="55"/>
      <c r="Q16" s="55"/>
      <c r="R16" s="13">
        <f t="shared" si="4"/>
        <v>470</v>
      </c>
      <c r="S16" s="14" t="str">
        <f t="shared" si="0"/>
        <v>OK</v>
      </c>
      <c r="T16" s="194"/>
      <c r="U16" s="194"/>
      <c r="V16" s="194"/>
      <c r="W16" s="195"/>
      <c r="X16" s="198"/>
      <c r="Y16" s="195"/>
      <c r="Z16" s="195"/>
      <c r="AA16" s="194"/>
      <c r="AB16" s="194"/>
      <c r="AC16" s="194"/>
      <c r="AD16" s="194"/>
      <c r="AE16" s="194"/>
      <c r="AF16" s="195"/>
      <c r="AG16" s="195"/>
      <c r="AH16" s="195"/>
      <c r="AI16" s="195"/>
      <c r="AJ16" s="195"/>
      <c r="AK16" s="195"/>
      <c r="AL16" s="195"/>
      <c r="AM16" s="195"/>
      <c r="AN16" s="195"/>
      <c r="AO16" s="195"/>
      <c r="AP16" s="195"/>
      <c r="AQ16" s="195"/>
      <c r="AR16" s="117"/>
      <c r="AS16" s="117"/>
      <c r="AT16" s="29"/>
      <c r="AU16" s="29"/>
    </row>
    <row r="17" spans="1:47" ht="40" customHeight="1" x14ac:dyDescent="0.35">
      <c r="A17" s="90">
        <v>14</v>
      </c>
      <c r="B17" s="91" t="s">
        <v>116</v>
      </c>
      <c r="C17" s="167" t="s">
        <v>250</v>
      </c>
      <c r="D17" s="97" t="s">
        <v>130</v>
      </c>
      <c r="E17" s="101">
        <v>1801</v>
      </c>
      <c r="F17" s="105" t="s">
        <v>151</v>
      </c>
      <c r="G17" s="106" t="s">
        <v>176</v>
      </c>
      <c r="H17" s="106" t="s">
        <v>181</v>
      </c>
      <c r="I17" s="108">
        <v>2.2000000000000002</v>
      </c>
      <c r="J17" s="8">
        <v>1940</v>
      </c>
      <c r="K17" s="45">
        <f t="shared" si="1"/>
        <v>960</v>
      </c>
      <c r="L17" s="45">
        <f t="shared" si="2"/>
        <v>960</v>
      </c>
      <c r="M17" s="55"/>
      <c r="N17" s="54">
        <f t="shared" si="3"/>
        <v>485</v>
      </c>
      <c r="O17" s="55"/>
      <c r="P17" s="55"/>
      <c r="Q17" s="55"/>
      <c r="R17" s="13">
        <f t="shared" si="4"/>
        <v>980</v>
      </c>
      <c r="S17" s="14" t="str">
        <f t="shared" si="0"/>
        <v>OK</v>
      </c>
      <c r="T17" s="194"/>
      <c r="U17" s="194"/>
      <c r="V17" s="194"/>
      <c r="W17" s="195"/>
      <c r="X17" s="198"/>
      <c r="Y17" s="195"/>
      <c r="Z17" s="195"/>
      <c r="AA17" s="194"/>
      <c r="AB17" s="194"/>
      <c r="AC17" s="194"/>
      <c r="AD17" s="196">
        <v>480</v>
      </c>
      <c r="AE17" s="194"/>
      <c r="AF17" s="195"/>
      <c r="AG17" s="195"/>
      <c r="AH17" s="195"/>
      <c r="AI17" s="195"/>
      <c r="AJ17" s="195"/>
      <c r="AK17" s="195"/>
      <c r="AL17" s="195"/>
      <c r="AM17" s="195"/>
      <c r="AN17" s="195"/>
      <c r="AO17" s="195"/>
      <c r="AP17" s="195"/>
      <c r="AQ17" s="226">
        <v>480</v>
      </c>
      <c r="AR17" s="117"/>
      <c r="AS17" s="117"/>
      <c r="AT17" s="29"/>
      <c r="AU17" s="29"/>
    </row>
    <row r="18" spans="1:47" ht="40" customHeight="1" x14ac:dyDescent="0.35">
      <c r="A18" s="88">
        <v>15</v>
      </c>
      <c r="B18" s="89" t="s">
        <v>114</v>
      </c>
      <c r="C18" s="166" t="s">
        <v>251</v>
      </c>
      <c r="D18" s="96" t="s">
        <v>125</v>
      </c>
      <c r="E18" s="100">
        <v>1801</v>
      </c>
      <c r="F18" s="104" t="s">
        <v>152</v>
      </c>
      <c r="G18" s="35" t="s">
        <v>176</v>
      </c>
      <c r="H18" s="35" t="s">
        <v>181</v>
      </c>
      <c r="I18" s="107">
        <v>3.99</v>
      </c>
      <c r="J18" s="8">
        <v>190</v>
      </c>
      <c r="K18" s="45">
        <f t="shared" si="1"/>
        <v>0</v>
      </c>
      <c r="L18" s="45">
        <f t="shared" si="2"/>
        <v>0</v>
      </c>
      <c r="M18" s="55"/>
      <c r="N18" s="54">
        <f t="shared" si="3"/>
        <v>47</v>
      </c>
      <c r="O18" s="55"/>
      <c r="P18" s="55"/>
      <c r="Q18" s="55"/>
      <c r="R18" s="13">
        <f t="shared" si="4"/>
        <v>190</v>
      </c>
      <c r="S18" s="14" t="str">
        <f t="shared" si="0"/>
        <v>OK</v>
      </c>
      <c r="T18" s="194"/>
      <c r="U18" s="194"/>
      <c r="V18" s="194"/>
      <c r="W18" s="195"/>
      <c r="X18" s="198"/>
      <c r="Y18" s="195"/>
      <c r="Z18" s="195"/>
      <c r="AA18" s="194"/>
      <c r="AB18" s="194"/>
      <c r="AC18" s="194"/>
      <c r="AD18" s="194"/>
      <c r="AE18" s="194"/>
      <c r="AF18" s="195"/>
      <c r="AG18" s="195"/>
      <c r="AH18" s="195"/>
      <c r="AI18" s="195"/>
      <c r="AJ18" s="195"/>
      <c r="AK18" s="195"/>
      <c r="AL18" s="195"/>
      <c r="AM18" s="195"/>
      <c r="AN18" s="195"/>
      <c r="AO18" s="195"/>
      <c r="AP18" s="195"/>
      <c r="AQ18" s="195"/>
      <c r="AR18" s="117"/>
      <c r="AS18" s="117"/>
      <c r="AT18" s="29"/>
      <c r="AU18" s="29"/>
    </row>
    <row r="19" spans="1:47" ht="40" customHeight="1" x14ac:dyDescent="0.35">
      <c r="A19" s="90">
        <v>16</v>
      </c>
      <c r="B19" s="91" t="s">
        <v>114</v>
      </c>
      <c r="C19" s="167" t="s">
        <v>252</v>
      </c>
      <c r="D19" s="97" t="s">
        <v>125</v>
      </c>
      <c r="E19" s="101">
        <v>1801</v>
      </c>
      <c r="F19" s="105" t="s">
        <v>153</v>
      </c>
      <c r="G19" s="106" t="s">
        <v>176</v>
      </c>
      <c r="H19" s="106" t="s">
        <v>181</v>
      </c>
      <c r="I19" s="108">
        <v>3.6</v>
      </c>
      <c r="J19" s="8">
        <v>220</v>
      </c>
      <c r="K19" s="45">
        <f t="shared" si="1"/>
        <v>0</v>
      </c>
      <c r="L19" s="45">
        <f t="shared" si="2"/>
        <v>0</v>
      </c>
      <c r="M19" s="55"/>
      <c r="N19" s="54">
        <f t="shared" si="3"/>
        <v>55</v>
      </c>
      <c r="O19" s="55"/>
      <c r="P19" s="55"/>
      <c r="Q19" s="55"/>
      <c r="R19" s="13">
        <f t="shared" si="4"/>
        <v>220</v>
      </c>
      <c r="S19" s="14" t="str">
        <f t="shared" si="0"/>
        <v>OK</v>
      </c>
      <c r="T19" s="194"/>
      <c r="U19" s="194"/>
      <c r="V19" s="194"/>
      <c r="W19" s="195"/>
      <c r="X19" s="198"/>
      <c r="Y19" s="195"/>
      <c r="Z19" s="195"/>
      <c r="AA19" s="194"/>
      <c r="AB19" s="194"/>
      <c r="AC19" s="194"/>
      <c r="AD19" s="194"/>
      <c r="AE19" s="194"/>
      <c r="AF19" s="195"/>
      <c r="AG19" s="195"/>
      <c r="AH19" s="195"/>
      <c r="AI19" s="195"/>
      <c r="AJ19" s="195"/>
      <c r="AK19" s="195"/>
      <c r="AL19" s="195"/>
      <c r="AM19" s="195"/>
      <c r="AN19" s="195"/>
      <c r="AO19" s="195"/>
      <c r="AP19" s="195"/>
      <c r="AQ19" s="195"/>
      <c r="AR19" s="117"/>
      <c r="AS19" s="117"/>
      <c r="AT19" s="29"/>
      <c r="AU19" s="29"/>
    </row>
    <row r="20" spans="1:47" ht="40" customHeight="1" x14ac:dyDescent="0.35">
      <c r="A20" s="88">
        <v>17</v>
      </c>
      <c r="B20" s="89" t="s">
        <v>114</v>
      </c>
      <c r="C20" s="166" t="s">
        <v>253</v>
      </c>
      <c r="D20" s="96" t="s">
        <v>131</v>
      </c>
      <c r="E20" s="100">
        <v>1801</v>
      </c>
      <c r="F20" s="104" t="s">
        <v>154</v>
      </c>
      <c r="G20" s="35" t="s">
        <v>173</v>
      </c>
      <c r="H20" s="35" t="s">
        <v>181</v>
      </c>
      <c r="I20" s="107">
        <v>8.5299999999999994</v>
      </c>
      <c r="J20" s="8"/>
      <c r="K20" s="45">
        <f t="shared" si="1"/>
        <v>0</v>
      </c>
      <c r="L20" s="45">
        <f t="shared" si="2"/>
        <v>0</v>
      </c>
      <c r="M20" s="55"/>
      <c r="N20" s="54">
        <f t="shared" si="3"/>
        <v>0</v>
      </c>
      <c r="O20" s="55"/>
      <c r="P20" s="55"/>
      <c r="Q20" s="55"/>
      <c r="R20" s="13">
        <f t="shared" si="4"/>
        <v>0</v>
      </c>
      <c r="S20" s="14" t="str">
        <f t="shared" si="0"/>
        <v>OK</v>
      </c>
      <c r="T20" s="194"/>
      <c r="U20" s="194"/>
      <c r="V20" s="194"/>
      <c r="W20" s="195"/>
      <c r="X20" s="198"/>
      <c r="Y20" s="195"/>
      <c r="Z20" s="195"/>
      <c r="AA20" s="194"/>
      <c r="AB20" s="194"/>
      <c r="AC20" s="194"/>
      <c r="AD20" s="194"/>
      <c r="AE20" s="194"/>
      <c r="AF20" s="195"/>
      <c r="AG20" s="195"/>
      <c r="AH20" s="195"/>
      <c r="AI20" s="195"/>
      <c r="AJ20" s="195"/>
      <c r="AK20" s="195"/>
      <c r="AL20" s="195"/>
      <c r="AM20" s="195"/>
      <c r="AN20" s="195"/>
      <c r="AO20" s="195"/>
      <c r="AP20" s="195"/>
      <c r="AQ20" s="195"/>
      <c r="AR20" s="117"/>
      <c r="AS20" s="117"/>
      <c r="AT20" s="29"/>
      <c r="AU20" s="29"/>
    </row>
    <row r="21" spans="1:47" ht="40" customHeight="1" x14ac:dyDescent="0.35">
      <c r="A21" s="90">
        <v>18</v>
      </c>
      <c r="B21" s="91" t="s">
        <v>117</v>
      </c>
      <c r="C21" s="167" t="s">
        <v>254</v>
      </c>
      <c r="D21" s="97" t="s">
        <v>130</v>
      </c>
      <c r="E21" s="101">
        <v>1801</v>
      </c>
      <c r="F21" s="105" t="s">
        <v>155</v>
      </c>
      <c r="G21" s="106" t="s">
        <v>173</v>
      </c>
      <c r="H21" s="106" t="s">
        <v>181</v>
      </c>
      <c r="I21" s="108">
        <v>1.69</v>
      </c>
      <c r="J21" s="8"/>
      <c r="K21" s="45">
        <f t="shared" si="1"/>
        <v>0</v>
      </c>
      <c r="L21" s="45">
        <f t="shared" si="2"/>
        <v>0</v>
      </c>
      <c r="M21" s="55"/>
      <c r="N21" s="54">
        <f t="shared" si="3"/>
        <v>0</v>
      </c>
      <c r="O21" s="55"/>
      <c r="P21" s="55"/>
      <c r="Q21" s="55"/>
      <c r="R21" s="13">
        <f t="shared" si="4"/>
        <v>0</v>
      </c>
      <c r="S21" s="14" t="str">
        <f t="shared" si="0"/>
        <v>OK</v>
      </c>
      <c r="T21" s="194"/>
      <c r="U21" s="194"/>
      <c r="V21" s="194"/>
      <c r="W21" s="195"/>
      <c r="X21" s="198"/>
      <c r="Y21" s="195"/>
      <c r="Z21" s="195"/>
      <c r="AA21" s="194"/>
      <c r="AB21" s="194"/>
      <c r="AC21" s="194"/>
      <c r="AD21" s="194"/>
      <c r="AE21" s="194"/>
      <c r="AF21" s="195"/>
      <c r="AG21" s="195"/>
      <c r="AH21" s="195"/>
      <c r="AI21" s="195"/>
      <c r="AJ21" s="195"/>
      <c r="AK21" s="195"/>
      <c r="AL21" s="195"/>
      <c r="AM21" s="195"/>
      <c r="AN21" s="195"/>
      <c r="AO21" s="195"/>
      <c r="AP21" s="195"/>
      <c r="AQ21" s="195"/>
      <c r="AR21" s="117"/>
      <c r="AS21" s="117"/>
      <c r="AT21" s="29"/>
      <c r="AU21" s="29"/>
    </row>
    <row r="22" spans="1:47" ht="40" customHeight="1" x14ac:dyDescent="0.35">
      <c r="A22" s="88">
        <v>19</v>
      </c>
      <c r="B22" s="89" t="s">
        <v>118</v>
      </c>
      <c r="C22" s="166" t="s">
        <v>255</v>
      </c>
      <c r="D22" s="96" t="s">
        <v>132</v>
      </c>
      <c r="E22" s="100">
        <v>1808</v>
      </c>
      <c r="F22" s="104" t="s">
        <v>156</v>
      </c>
      <c r="G22" s="35" t="s">
        <v>173</v>
      </c>
      <c r="H22" s="35" t="s">
        <v>181</v>
      </c>
      <c r="I22" s="107">
        <v>4</v>
      </c>
      <c r="J22" s="8">
        <v>960</v>
      </c>
      <c r="K22" s="45">
        <f t="shared" si="1"/>
        <v>540</v>
      </c>
      <c r="L22" s="45">
        <f t="shared" si="2"/>
        <v>540</v>
      </c>
      <c r="M22" s="55"/>
      <c r="N22" s="54">
        <f t="shared" si="3"/>
        <v>240</v>
      </c>
      <c r="O22" s="55"/>
      <c r="P22" s="55"/>
      <c r="Q22" s="55"/>
      <c r="R22" s="13">
        <f t="shared" si="4"/>
        <v>420</v>
      </c>
      <c r="S22" s="14" t="str">
        <f t="shared" si="0"/>
        <v>OK</v>
      </c>
      <c r="T22" s="194"/>
      <c r="U22" s="194"/>
      <c r="V22" s="194"/>
      <c r="W22" s="195"/>
      <c r="X22" s="198"/>
      <c r="Y22" s="195"/>
      <c r="Z22" s="195"/>
      <c r="AA22" s="194"/>
      <c r="AB22" s="194"/>
      <c r="AC22" s="196">
        <v>216</v>
      </c>
      <c r="AD22" s="194"/>
      <c r="AE22" s="194"/>
      <c r="AF22" s="195"/>
      <c r="AG22" s="195"/>
      <c r="AH22" s="195"/>
      <c r="AI22" s="195"/>
      <c r="AJ22" s="195"/>
      <c r="AK22" s="195"/>
      <c r="AL22" s="195"/>
      <c r="AM22" s="226">
        <v>324</v>
      </c>
      <c r="AN22" s="195"/>
      <c r="AO22" s="195"/>
      <c r="AP22" s="195"/>
      <c r="AQ22" s="195"/>
      <c r="AR22" s="117"/>
      <c r="AS22" s="117"/>
      <c r="AT22" s="29"/>
      <c r="AU22" s="29"/>
    </row>
    <row r="23" spans="1:47" ht="40" customHeight="1" x14ac:dyDescent="0.35">
      <c r="A23" s="90">
        <v>20</v>
      </c>
      <c r="B23" s="91" t="s">
        <v>114</v>
      </c>
      <c r="C23" s="167" t="s">
        <v>256</v>
      </c>
      <c r="D23" s="97" t="s">
        <v>125</v>
      </c>
      <c r="E23" s="101">
        <v>1801</v>
      </c>
      <c r="F23" s="105" t="s">
        <v>157</v>
      </c>
      <c r="G23" s="106" t="s">
        <v>176</v>
      </c>
      <c r="H23" s="106" t="s">
        <v>181</v>
      </c>
      <c r="I23" s="108">
        <v>3.49</v>
      </c>
      <c r="J23" s="8">
        <v>285</v>
      </c>
      <c r="K23" s="45">
        <f t="shared" si="1"/>
        <v>0</v>
      </c>
      <c r="L23" s="45">
        <f t="shared" si="2"/>
        <v>0</v>
      </c>
      <c r="M23" s="55"/>
      <c r="N23" s="54">
        <f t="shared" si="3"/>
        <v>71</v>
      </c>
      <c r="O23" s="55"/>
      <c r="P23" s="55"/>
      <c r="Q23" s="55"/>
      <c r="R23" s="13">
        <f t="shared" si="4"/>
        <v>285</v>
      </c>
      <c r="S23" s="14" t="str">
        <f t="shared" si="0"/>
        <v>OK</v>
      </c>
      <c r="T23" s="194"/>
      <c r="U23" s="194"/>
      <c r="V23" s="194"/>
      <c r="W23" s="195"/>
      <c r="X23" s="198"/>
      <c r="Y23" s="195"/>
      <c r="Z23" s="195"/>
      <c r="AA23" s="194"/>
      <c r="AB23" s="194"/>
      <c r="AC23" s="194"/>
      <c r="AD23" s="194"/>
      <c r="AE23" s="194"/>
      <c r="AF23" s="195"/>
      <c r="AG23" s="195"/>
      <c r="AH23" s="195"/>
      <c r="AI23" s="195"/>
      <c r="AJ23" s="195"/>
      <c r="AK23" s="195"/>
      <c r="AL23" s="195"/>
      <c r="AM23" s="195"/>
      <c r="AN23" s="195"/>
      <c r="AO23" s="195"/>
      <c r="AP23" s="195"/>
      <c r="AQ23" s="195"/>
      <c r="AR23" s="117"/>
      <c r="AS23" s="117"/>
      <c r="AT23" s="29"/>
      <c r="AU23" s="29"/>
    </row>
    <row r="24" spans="1:47" ht="40" customHeight="1" x14ac:dyDescent="0.35">
      <c r="A24" s="88">
        <v>21</v>
      </c>
      <c r="B24" s="89" t="s">
        <v>119</v>
      </c>
      <c r="C24" s="166" t="s">
        <v>257</v>
      </c>
      <c r="D24" s="96" t="s">
        <v>133</v>
      </c>
      <c r="E24" s="100">
        <v>2502</v>
      </c>
      <c r="F24" s="104" t="s">
        <v>158</v>
      </c>
      <c r="G24" s="35" t="s">
        <v>177</v>
      </c>
      <c r="H24" s="35" t="s">
        <v>181</v>
      </c>
      <c r="I24" s="107">
        <v>48.9</v>
      </c>
      <c r="J24" s="8">
        <v>60</v>
      </c>
      <c r="K24" s="45">
        <f t="shared" si="1"/>
        <v>25</v>
      </c>
      <c r="L24" s="45">
        <f t="shared" si="2"/>
        <v>25</v>
      </c>
      <c r="M24" s="55"/>
      <c r="N24" s="54">
        <f t="shared" si="3"/>
        <v>15</v>
      </c>
      <c r="O24" s="55"/>
      <c r="P24" s="55"/>
      <c r="Q24" s="55"/>
      <c r="R24" s="13">
        <f t="shared" si="4"/>
        <v>35</v>
      </c>
      <c r="S24" s="14" t="str">
        <f t="shared" si="0"/>
        <v>OK</v>
      </c>
      <c r="T24" s="194"/>
      <c r="U24" s="194"/>
      <c r="V24" s="194"/>
      <c r="W24" s="226">
        <v>10</v>
      </c>
      <c r="X24" s="198"/>
      <c r="Y24" s="195"/>
      <c r="Z24" s="195"/>
      <c r="AA24" s="194"/>
      <c r="AB24" s="194"/>
      <c r="AC24" s="194"/>
      <c r="AD24" s="194"/>
      <c r="AE24" s="194"/>
      <c r="AF24" s="195"/>
      <c r="AG24" s="226">
        <v>15</v>
      </c>
      <c r="AH24" s="195"/>
      <c r="AI24" s="195"/>
      <c r="AJ24" s="195"/>
      <c r="AK24" s="195"/>
      <c r="AL24" s="195"/>
      <c r="AM24" s="195"/>
      <c r="AN24" s="195"/>
      <c r="AO24" s="195"/>
      <c r="AP24" s="195"/>
      <c r="AQ24" s="195"/>
      <c r="AR24" s="117"/>
      <c r="AS24" s="117"/>
      <c r="AT24" s="29"/>
      <c r="AU24" s="29"/>
    </row>
    <row r="25" spans="1:47" ht="40" customHeight="1" x14ac:dyDescent="0.35">
      <c r="A25" s="90">
        <v>22</v>
      </c>
      <c r="B25" s="91" t="s">
        <v>116</v>
      </c>
      <c r="C25" s="167" t="s">
        <v>258</v>
      </c>
      <c r="D25" s="97" t="s">
        <v>133</v>
      </c>
      <c r="E25" s="101">
        <v>2502</v>
      </c>
      <c r="F25" s="105" t="s">
        <v>159</v>
      </c>
      <c r="G25" s="106" t="s">
        <v>173</v>
      </c>
      <c r="H25" s="106" t="s">
        <v>181</v>
      </c>
      <c r="I25" s="108">
        <v>21.89</v>
      </c>
      <c r="J25" s="8"/>
      <c r="K25" s="45">
        <f t="shared" si="1"/>
        <v>0</v>
      </c>
      <c r="L25" s="45">
        <f t="shared" si="2"/>
        <v>0</v>
      </c>
      <c r="M25" s="55"/>
      <c r="N25" s="54">
        <f t="shared" si="3"/>
        <v>0</v>
      </c>
      <c r="O25" s="55"/>
      <c r="P25" s="55"/>
      <c r="Q25" s="55"/>
      <c r="R25" s="13">
        <f t="shared" si="4"/>
        <v>0</v>
      </c>
      <c r="S25" s="14" t="str">
        <f t="shared" si="0"/>
        <v>OK</v>
      </c>
      <c r="T25" s="194"/>
      <c r="U25" s="194"/>
      <c r="V25" s="194"/>
      <c r="W25" s="195"/>
      <c r="X25" s="198"/>
      <c r="Y25" s="195"/>
      <c r="Z25" s="195"/>
      <c r="AA25" s="194"/>
      <c r="AB25" s="194"/>
      <c r="AC25" s="194"/>
      <c r="AD25" s="194"/>
      <c r="AE25" s="194"/>
      <c r="AF25" s="195"/>
      <c r="AG25" s="195"/>
      <c r="AH25" s="195"/>
      <c r="AI25" s="195"/>
      <c r="AJ25" s="195"/>
      <c r="AK25" s="195"/>
      <c r="AL25" s="195"/>
      <c r="AM25" s="195"/>
      <c r="AN25" s="195"/>
      <c r="AO25" s="195"/>
      <c r="AP25" s="195"/>
      <c r="AQ25" s="195"/>
      <c r="AR25" s="117"/>
      <c r="AS25" s="117"/>
      <c r="AT25" s="29"/>
      <c r="AU25" s="29"/>
    </row>
    <row r="26" spans="1:47" ht="40" customHeight="1" x14ac:dyDescent="0.35">
      <c r="A26" s="88">
        <v>23</v>
      </c>
      <c r="B26" s="89" t="s">
        <v>119</v>
      </c>
      <c r="C26" s="166" t="s">
        <v>259</v>
      </c>
      <c r="D26" s="96" t="s">
        <v>133</v>
      </c>
      <c r="E26" s="100">
        <v>2502</v>
      </c>
      <c r="F26" s="104" t="s">
        <v>160</v>
      </c>
      <c r="G26" s="35" t="s">
        <v>178</v>
      </c>
      <c r="H26" s="35" t="s">
        <v>181</v>
      </c>
      <c r="I26" s="107">
        <v>103.99</v>
      </c>
      <c r="J26" s="8">
        <v>23</v>
      </c>
      <c r="K26" s="45">
        <f t="shared" si="1"/>
        <v>0</v>
      </c>
      <c r="L26" s="45">
        <f t="shared" si="2"/>
        <v>0</v>
      </c>
      <c r="M26" s="55"/>
      <c r="N26" s="54">
        <f t="shared" si="3"/>
        <v>5</v>
      </c>
      <c r="O26" s="55"/>
      <c r="P26" s="55"/>
      <c r="Q26" s="55"/>
      <c r="R26" s="13">
        <f t="shared" si="4"/>
        <v>23</v>
      </c>
      <c r="S26" s="14" t="str">
        <f t="shared" si="0"/>
        <v>OK</v>
      </c>
      <c r="T26" s="194"/>
      <c r="U26" s="194"/>
      <c r="V26" s="194"/>
      <c r="W26" s="195"/>
      <c r="X26" s="198"/>
      <c r="Y26" s="195"/>
      <c r="Z26" s="195"/>
      <c r="AA26" s="194"/>
      <c r="AB26" s="194"/>
      <c r="AC26" s="194"/>
      <c r="AD26" s="194"/>
      <c r="AE26" s="194"/>
      <c r="AF26" s="195"/>
      <c r="AG26" s="195"/>
      <c r="AH26" s="195"/>
      <c r="AI26" s="195"/>
      <c r="AJ26" s="195"/>
      <c r="AK26" s="195"/>
      <c r="AL26" s="195"/>
      <c r="AM26" s="195"/>
      <c r="AN26" s="195"/>
      <c r="AO26" s="195"/>
      <c r="AP26" s="195"/>
      <c r="AQ26" s="195"/>
      <c r="AR26" s="117"/>
      <c r="AS26" s="117"/>
      <c r="AT26" s="29"/>
      <c r="AU26" s="29"/>
    </row>
    <row r="27" spans="1:47" ht="57.25" customHeight="1" x14ac:dyDescent="0.35">
      <c r="A27" s="90">
        <v>24</v>
      </c>
      <c r="B27" s="91" t="s">
        <v>119</v>
      </c>
      <c r="C27" s="167" t="s">
        <v>260</v>
      </c>
      <c r="D27" s="97" t="s">
        <v>133</v>
      </c>
      <c r="E27" s="101">
        <v>2502</v>
      </c>
      <c r="F27" s="105" t="s">
        <v>161</v>
      </c>
      <c r="G27" s="106" t="s">
        <v>173</v>
      </c>
      <c r="H27" s="106" t="s">
        <v>181</v>
      </c>
      <c r="I27" s="108">
        <v>9.09</v>
      </c>
      <c r="J27" s="8"/>
      <c r="K27" s="45">
        <f t="shared" si="1"/>
        <v>0</v>
      </c>
      <c r="L27" s="45">
        <f t="shared" si="2"/>
        <v>0</v>
      </c>
      <c r="M27" s="55"/>
      <c r="N27" s="54">
        <f t="shared" si="3"/>
        <v>0</v>
      </c>
      <c r="O27" s="55"/>
      <c r="P27" s="55"/>
      <c r="Q27" s="55"/>
      <c r="R27" s="13">
        <f t="shared" si="4"/>
        <v>0</v>
      </c>
      <c r="S27" s="14" t="str">
        <f t="shared" si="0"/>
        <v>OK</v>
      </c>
      <c r="T27" s="194"/>
      <c r="U27" s="194"/>
      <c r="V27" s="194"/>
      <c r="W27" s="198"/>
      <c r="X27" s="195"/>
      <c r="Y27" s="195"/>
      <c r="Z27" s="195"/>
      <c r="AA27" s="194"/>
      <c r="AB27" s="194"/>
      <c r="AC27" s="194"/>
      <c r="AD27" s="194"/>
      <c r="AE27" s="194"/>
      <c r="AF27" s="195"/>
      <c r="AG27" s="195"/>
      <c r="AH27" s="195"/>
      <c r="AI27" s="195"/>
      <c r="AJ27" s="195"/>
      <c r="AK27" s="195"/>
      <c r="AL27" s="195"/>
      <c r="AM27" s="195"/>
      <c r="AN27" s="195"/>
      <c r="AO27" s="195"/>
      <c r="AP27" s="195"/>
      <c r="AQ27" s="195"/>
      <c r="AR27" s="117"/>
      <c r="AS27" s="117"/>
      <c r="AT27" s="29"/>
      <c r="AU27" s="29"/>
    </row>
    <row r="28" spans="1:47" ht="57.25" customHeight="1" x14ac:dyDescent="0.35">
      <c r="A28" s="88">
        <v>25</v>
      </c>
      <c r="B28" s="89" t="s">
        <v>119</v>
      </c>
      <c r="C28" s="166" t="s">
        <v>261</v>
      </c>
      <c r="D28" s="96" t="s">
        <v>133</v>
      </c>
      <c r="E28" s="100">
        <v>2502</v>
      </c>
      <c r="F28" s="104" t="s">
        <v>162</v>
      </c>
      <c r="G28" s="35" t="s">
        <v>177</v>
      </c>
      <c r="H28" s="35" t="s">
        <v>181</v>
      </c>
      <c r="I28" s="107">
        <v>17</v>
      </c>
      <c r="J28" s="8">
        <v>33</v>
      </c>
      <c r="K28" s="45">
        <f t="shared" si="1"/>
        <v>0</v>
      </c>
      <c r="L28" s="45">
        <f t="shared" si="2"/>
        <v>0</v>
      </c>
      <c r="M28" s="55"/>
      <c r="N28" s="54">
        <f t="shared" si="3"/>
        <v>8</v>
      </c>
      <c r="O28" s="55"/>
      <c r="P28" s="55"/>
      <c r="Q28" s="55"/>
      <c r="R28" s="13">
        <f t="shared" si="4"/>
        <v>33</v>
      </c>
      <c r="S28" s="14" t="str">
        <f t="shared" si="0"/>
        <v>OK</v>
      </c>
      <c r="T28" s="194"/>
      <c r="U28" s="194"/>
      <c r="V28" s="194"/>
      <c r="W28" s="198"/>
      <c r="X28" s="195"/>
      <c r="Y28" s="195"/>
      <c r="Z28" s="195"/>
      <c r="AA28" s="194"/>
      <c r="AB28" s="194"/>
      <c r="AC28" s="194"/>
      <c r="AD28" s="194"/>
      <c r="AE28" s="194"/>
      <c r="AF28" s="195"/>
      <c r="AG28" s="195"/>
      <c r="AH28" s="195"/>
      <c r="AI28" s="195"/>
      <c r="AJ28" s="195"/>
      <c r="AK28" s="195"/>
      <c r="AL28" s="195"/>
      <c r="AM28" s="195"/>
      <c r="AN28" s="195"/>
      <c r="AO28" s="195"/>
      <c r="AP28" s="195"/>
      <c r="AQ28" s="195"/>
      <c r="AR28" s="117"/>
      <c r="AS28" s="117"/>
      <c r="AT28" s="29"/>
      <c r="AU28" s="29"/>
    </row>
    <row r="29" spans="1:47" ht="57.25" customHeight="1" x14ac:dyDescent="0.35">
      <c r="A29" s="90">
        <v>26</v>
      </c>
      <c r="B29" s="91" t="s">
        <v>116</v>
      </c>
      <c r="C29" s="167" t="s">
        <v>262</v>
      </c>
      <c r="D29" s="97" t="s">
        <v>128</v>
      </c>
      <c r="E29" s="101">
        <v>6201</v>
      </c>
      <c r="F29" s="105" t="s">
        <v>163</v>
      </c>
      <c r="G29" s="106" t="s">
        <v>174</v>
      </c>
      <c r="H29" s="106" t="s">
        <v>182</v>
      </c>
      <c r="I29" s="108">
        <v>64.5</v>
      </c>
      <c r="J29" s="8"/>
      <c r="K29" s="45">
        <f t="shared" si="1"/>
        <v>0</v>
      </c>
      <c r="L29" s="45">
        <f t="shared" si="2"/>
        <v>0</v>
      </c>
      <c r="M29" s="55"/>
      <c r="N29" s="54">
        <f t="shared" si="3"/>
        <v>0</v>
      </c>
      <c r="O29" s="55"/>
      <c r="P29" s="55"/>
      <c r="Q29" s="55"/>
      <c r="R29" s="13">
        <f t="shared" si="4"/>
        <v>0</v>
      </c>
      <c r="S29" s="14" t="str">
        <f t="shared" si="0"/>
        <v>OK</v>
      </c>
      <c r="T29" s="194"/>
      <c r="U29" s="194"/>
      <c r="V29" s="194"/>
      <c r="W29" s="198"/>
      <c r="X29" s="195"/>
      <c r="Y29" s="195"/>
      <c r="Z29" s="195"/>
      <c r="AA29" s="194"/>
      <c r="AB29" s="194"/>
      <c r="AC29" s="194"/>
      <c r="AD29" s="194"/>
      <c r="AE29" s="194"/>
      <c r="AF29" s="195"/>
      <c r="AG29" s="195"/>
      <c r="AH29" s="195"/>
      <c r="AI29" s="195"/>
      <c r="AJ29" s="195"/>
      <c r="AK29" s="195"/>
      <c r="AL29" s="195"/>
      <c r="AM29" s="195"/>
      <c r="AN29" s="195"/>
      <c r="AO29" s="195"/>
      <c r="AP29" s="195"/>
      <c r="AQ29" s="195"/>
      <c r="AR29" s="117"/>
      <c r="AS29" s="117"/>
      <c r="AT29" s="29"/>
      <c r="AU29" s="29"/>
    </row>
    <row r="30" spans="1:47" ht="69" customHeight="1" x14ac:dyDescent="0.35">
      <c r="A30" s="88">
        <v>27</v>
      </c>
      <c r="B30" s="89" t="s">
        <v>116</v>
      </c>
      <c r="C30" s="166" t="s">
        <v>263</v>
      </c>
      <c r="D30" s="96" t="s">
        <v>134</v>
      </c>
      <c r="E30" s="100">
        <v>6202</v>
      </c>
      <c r="F30" s="104" t="s">
        <v>164</v>
      </c>
      <c r="G30" s="35" t="s">
        <v>175</v>
      </c>
      <c r="H30" s="35" t="s">
        <v>181</v>
      </c>
      <c r="I30" s="107">
        <v>4.99</v>
      </c>
      <c r="J30" s="8">
        <v>1500</v>
      </c>
      <c r="K30" s="45">
        <f t="shared" si="1"/>
        <v>1008</v>
      </c>
      <c r="L30" s="45">
        <f t="shared" si="2"/>
        <v>1008</v>
      </c>
      <c r="M30" s="55"/>
      <c r="N30" s="54">
        <f t="shared" si="3"/>
        <v>375</v>
      </c>
      <c r="O30" s="55"/>
      <c r="P30" s="55"/>
      <c r="Q30" s="55"/>
      <c r="R30" s="13">
        <f t="shared" si="4"/>
        <v>492</v>
      </c>
      <c r="S30" s="14" t="str">
        <f t="shared" si="0"/>
        <v>OK</v>
      </c>
      <c r="T30" s="196">
        <v>336</v>
      </c>
      <c r="U30" s="194"/>
      <c r="V30" s="194"/>
      <c r="W30" s="195"/>
      <c r="X30" s="195"/>
      <c r="Y30" s="195"/>
      <c r="Z30" s="195"/>
      <c r="AA30" s="194"/>
      <c r="AB30" s="194"/>
      <c r="AC30" s="194"/>
      <c r="AD30" s="194"/>
      <c r="AE30" s="196">
        <v>336</v>
      </c>
      <c r="AF30" s="195"/>
      <c r="AG30" s="195"/>
      <c r="AH30" s="195"/>
      <c r="AI30" s="195"/>
      <c r="AJ30" s="195"/>
      <c r="AK30" s="195"/>
      <c r="AL30" s="195"/>
      <c r="AM30" s="195"/>
      <c r="AN30" s="195"/>
      <c r="AO30" s="195"/>
      <c r="AP30" s="195"/>
      <c r="AQ30" s="226">
        <v>336</v>
      </c>
      <c r="AR30" s="117"/>
      <c r="AS30" s="117"/>
      <c r="AT30" s="29"/>
      <c r="AU30" s="29"/>
    </row>
    <row r="31" spans="1:47" ht="40" customHeight="1" x14ac:dyDescent="0.35">
      <c r="A31" s="90">
        <v>28</v>
      </c>
      <c r="B31" s="91" t="s">
        <v>118</v>
      </c>
      <c r="C31" s="167" t="s">
        <v>264</v>
      </c>
      <c r="D31" s="97" t="s">
        <v>135</v>
      </c>
      <c r="E31" s="101">
        <v>6202</v>
      </c>
      <c r="F31" s="105" t="s">
        <v>165</v>
      </c>
      <c r="G31" s="106" t="s">
        <v>174</v>
      </c>
      <c r="H31" s="106" t="s">
        <v>181</v>
      </c>
      <c r="I31" s="108">
        <v>40</v>
      </c>
      <c r="J31" s="8"/>
      <c r="K31" s="45">
        <f t="shared" si="1"/>
        <v>0</v>
      </c>
      <c r="L31" s="45">
        <f t="shared" si="2"/>
        <v>0</v>
      </c>
      <c r="M31" s="55"/>
      <c r="N31" s="54">
        <f t="shared" si="3"/>
        <v>0</v>
      </c>
      <c r="O31" s="55"/>
      <c r="P31" s="55"/>
      <c r="Q31" s="55"/>
      <c r="R31" s="13">
        <f t="shared" si="4"/>
        <v>0</v>
      </c>
      <c r="S31" s="14" t="str">
        <f t="shared" si="0"/>
        <v>OK</v>
      </c>
      <c r="T31" s="194"/>
      <c r="U31" s="194"/>
      <c r="V31" s="194"/>
      <c r="W31" s="195"/>
      <c r="X31" s="195"/>
      <c r="Y31" s="195"/>
      <c r="Z31" s="195"/>
      <c r="AA31" s="194"/>
      <c r="AB31" s="194"/>
      <c r="AC31" s="194"/>
      <c r="AD31" s="194"/>
      <c r="AE31" s="194"/>
      <c r="AF31" s="195"/>
      <c r="AG31" s="195"/>
      <c r="AH31" s="195"/>
      <c r="AI31" s="195"/>
      <c r="AJ31" s="195"/>
      <c r="AK31" s="195"/>
      <c r="AL31" s="195"/>
      <c r="AM31" s="195"/>
      <c r="AN31" s="195"/>
      <c r="AO31" s="195"/>
      <c r="AP31" s="195"/>
      <c r="AQ31" s="195"/>
      <c r="AR31" s="117"/>
      <c r="AS31" s="117"/>
      <c r="AT31" s="29"/>
      <c r="AU31" s="29"/>
    </row>
    <row r="32" spans="1:47" ht="40" customHeight="1" x14ac:dyDescent="0.35">
      <c r="A32" s="88">
        <v>29</v>
      </c>
      <c r="B32" s="89" t="s">
        <v>120</v>
      </c>
      <c r="C32" s="166" t="s">
        <v>265</v>
      </c>
      <c r="D32" s="96" t="s">
        <v>125</v>
      </c>
      <c r="E32" s="100">
        <v>6202</v>
      </c>
      <c r="F32" s="104" t="s">
        <v>166</v>
      </c>
      <c r="G32" s="35" t="s">
        <v>173</v>
      </c>
      <c r="H32" s="35" t="s">
        <v>181</v>
      </c>
      <c r="I32" s="107">
        <v>5.87</v>
      </c>
      <c r="J32" s="8">
        <v>80</v>
      </c>
      <c r="K32" s="45">
        <f t="shared" si="1"/>
        <v>60</v>
      </c>
      <c r="L32" s="45">
        <f t="shared" si="2"/>
        <v>60</v>
      </c>
      <c r="M32" s="55"/>
      <c r="N32" s="54">
        <f t="shared" si="3"/>
        <v>20</v>
      </c>
      <c r="O32" s="55"/>
      <c r="P32" s="55"/>
      <c r="Q32" s="55"/>
      <c r="R32" s="13">
        <f t="shared" si="4"/>
        <v>20</v>
      </c>
      <c r="S32" s="14" t="str">
        <f t="shared" si="0"/>
        <v>OK</v>
      </c>
      <c r="T32" s="194"/>
      <c r="U32" s="194"/>
      <c r="V32" s="194"/>
      <c r="W32" s="195"/>
      <c r="X32" s="226">
        <v>24</v>
      </c>
      <c r="Y32" s="195"/>
      <c r="Z32" s="195"/>
      <c r="AA32" s="194"/>
      <c r="AB32" s="194"/>
      <c r="AC32" s="194"/>
      <c r="AD32" s="194"/>
      <c r="AE32" s="194"/>
      <c r="AF32" s="195"/>
      <c r="AG32" s="195"/>
      <c r="AH32" s="226">
        <v>36</v>
      </c>
      <c r="AI32" s="195"/>
      <c r="AJ32" s="195"/>
      <c r="AK32" s="195"/>
      <c r="AL32" s="195"/>
      <c r="AM32" s="195"/>
      <c r="AN32" s="195"/>
      <c r="AO32" s="195"/>
      <c r="AP32" s="195"/>
      <c r="AQ32" s="195"/>
      <c r="AR32" s="117"/>
      <c r="AS32" s="117"/>
      <c r="AT32" s="29"/>
      <c r="AU32" s="29"/>
    </row>
    <row r="33" spans="1:59" ht="40" customHeight="1" x14ac:dyDescent="0.35">
      <c r="A33" s="90">
        <v>30</v>
      </c>
      <c r="B33" s="91" t="s">
        <v>118</v>
      </c>
      <c r="C33" s="147" t="s">
        <v>231</v>
      </c>
      <c r="D33" s="98" t="s">
        <v>136</v>
      </c>
      <c r="E33" s="101">
        <v>1504</v>
      </c>
      <c r="F33" s="105" t="s">
        <v>167</v>
      </c>
      <c r="G33" s="106" t="s">
        <v>179</v>
      </c>
      <c r="H33" s="106" t="s">
        <v>183</v>
      </c>
      <c r="I33" s="108">
        <v>5</v>
      </c>
      <c r="J33" s="8">
        <v>150</v>
      </c>
      <c r="K33" s="45">
        <f t="shared" si="1"/>
        <v>50</v>
      </c>
      <c r="L33" s="45">
        <f t="shared" si="2"/>
        <v>50</v>
      </c>
      <c r="M33" s="55"/>
      <c r="N33" s="54">
        <f t="shared" si="3"/>
        <v>37</v>
      </c>
      <c r="O33" s="55"/>
      <c r="P33" s="55"/>
      <c r="Q33" s="55"/>
      <c r="R33" s="13">
        <f t="shared" si="4"/>
        <v>100</v>
      </c>
      <c r="S33" s="14" t="str">
        <f t="shared" si="0"/>
        <v>OK</v>
      </c>
      <c r="T33" s="194"/>
      <c r="U33" s="196">
        <v>50</v>
      </c>
      <c r="V33" s="194"/>
      <c r="W33" s="195"/>
      <c r="X33" s="195"/>
      <c r="Y33" s="195"/>
      <c r="Z33" s="195"/>
      <c r="AA33" s="194"/>
      <c r="AB33" s="194"/>
      <c r="AC33" s="194"/>
      <c r="AD33" s="194"/>
      <c r="AE33" s="194"/>
      <c r="AF33" s="195"/>
      <c r="AG33" s="195"/>
      <c r="AH33" s="195"/>
      <c r="AI33" s="195"/>
      <c r="AJ33" s="195"/>
      <c r="AK33" s="195"/>
      <c r="AL33" s="195"/>
      <c r="AM33" s="195"/>
      <c r="AN33" s="195"/>
      <c r="AO33" s="195"/>
      <c r="AP33" s="195"/>
      <c r="AQ33" s="195"/>
      <c r="AR33" s="117"/>
      <c r="AS33" s="117"/>
      <c r="AT33" s="29"/>
      <c r="AU33" s="29"/>
    </row>
    <row r="34" spans="1:59" ht="40" customHeight="1" x14ac:dyDescent="0.35">
      <c r="A34" s="88">
        <v>31</v>
      </c>
      <c r="B34" s="89" t="s">
        <v>121</v>
      </c>
      <c r="C34" s="166" t="s">
        <v>266</v>
      </c>
      <c r="D34" s="96" t="s">
        <v>137</v>
      </c>
      <c r="E34" s="100">
        <v>1504</v>
      </c>
      <c r="F34" s="104" t="s">
        <v>168</v>
      </c>
      <c r="G34" s="35" t="s">
        <v>180</v>
      </c>
      <c r="H34" s="35" t="s">
        <v>183</v>
      </c>
      <c r="I34" s="107">
        <v>5.14</v>
      </c>
      <c r="J34" s="8"/>
      <c r="K34" s="45">
        <f t="shared" si="1"/>
        <v>0</v>
      </c>
      <c r="L34" s="45">
        <f t="shared" si="2"/>
        <v>0</v>
      </c>
      <c r="M34" s="55"/>
      <c r="N34" s="54">
        <f t="shared" si="3"/>
        <v>0</v>
      </c>
      <c r="O34" s="55"/>
      <c r="P34" s="55"/>
      <c r="Q34" s="55"/>
      <c r="R34" s="13">
        <f t="shared" si="4"/>
        <v>0</v>
      </c>
      <c r="S34" s="14" t="str">
        <f t="shared" si="0"/>
        <v>OK</v>
      </c>
      <c r="T34" s="194"/>
      <c r="U34" s="194"/>
      <c r="V34" s="194"/>
      <c r="W34" s="195"/>
      <c r="X34" s="195"/>
      <c r="Y34" s="195"/>
      <c r="Z34" s="195"/>
      <c r="AA34" s="194"/>
      <c r="AB34" s="194"/>
      <c r="AC34" s="194"/>
      <c r="AD34" s="194"/>
      <c r="AE34" s="194"/>
      <c r="AF34" s="195"/>
      <c r="AG34" s="195"/>
      <c r="AH34" s="195"/>
      <c r="AI34" s="195"/>
      <c r="AJ34" s="195"/>
      <c r="AK34" s="195"/>
      <c r="AL34" s="195"/>
      <c r="AM34" s="195"/>
      <c r="AN34" s="195"/>
      <c r="AO34" s="195"/>
      <c r="AP34" s="195"/>
      <c r="AQ34" s="195"/>
      <c r="AR34" s="117"/>
      <c r="AS34" s="117"/>
      <c r="AT34" s="29"/>
      <c r="AU34" s="29"/>
    </row>
    <row r="35" spans="1:59" ht="40" customHeight="1" x14ac:dyDescent="0.35">
      <c r="A35" s="90">
        <v>32</v>
      </c>
      <c r="B35" s="91" t="s">
        <v>122</v>
      </c>
      <c r="C35" s="167" t="s">
        <v>267</v>
      </c>
      <c r="D35" s="97" t="s">
        <v>138</v>
      </c>
      <c r="E35" s="101">
        <v>1602</v>
      </c>
      <c r="F35" s="105" t="s">
        <v>169</v>
      </c>
      <c r="G35" s="106" t="s">
        <v>173</v>
      </c>
      <c r="H35" s="106" t="s">
        <v>184</v>
      </c>
      <c r="I35" s="108">
        <v>150</v>
      </c>
      <c r="J35" s="8">
        <v>18</v>
      </c>
      <c r="K35" s="45">
        <f t="shared" si="1"/>
        <v>10</v>
      </c>
      <c r="L35" s="45">
        <f t="shared" si="2"/>
        <v>10</v>
      </c>
      <c r="M35" s="55"/>
      <c r="N35" s="54">
        <f t="shared" si="3"/>
        <v>4</v>
      </c>
      <c r="O35" s="55"/>
      <c r="P35" s="55"/>
      <c r="Q35" s="55"/>
      <c r="R35" s="13">
        <f t="shared" si="4"/>
        <v>8</v>
      </c>
      <c r="S35" s="14" t="str">
        <f t="shared" si="0"/>
        <v>OK</v>
      </c>
      <c r="T35" s="194"/>
      <c r="U35" s="194"/>
      <c r="V35" s="194"/>
      <c r="W35" s="195"/>
      <c r="X35" s="195"/>
      <c r="Y35" s="226">
        <v>10</v>
      </c>
      <c r="Z35" s="195"/>
      <c r="AA35" s="194"/>
      <c r="AB35" s="194"/>
      <c r="AC35" s="194"/>
      <c r="AD35" s="194"/>
      <c r="AE35" s="194"/>
      <c r="AF35" s="195"/>
      <c r="AG35" s="195"/>
      <c r="AH35" s="195"/>
      <c r="AI35" s="195"/>
      <c r="AJ35" s="195"/>
      <c r="AK35" s="195"/>
      <c r="AL35" s="195"/>
      <c r="AM35" s="195"/>
      <c r="AN35" s="195"/>
      <c r="AO35" s="195"/>
      <c r="AP35" s="195"/>
      <c r="AQ35" s="195"/>
      <c r="AR35" s="117"/>
      <c r="AS35" s="117"/>
      <c r="AT35" s="29"/>
      <c r="AU35" s="29"/>
    </row>
    <row r="36" spans="1:59" ht="40" customHeight="1" x14ac:dyDescent="0.35">
      <c r="A36" s="88">
        <v>33</v>
      </c>
      <c r="B36" s="89" t="s">
        <v>122</v>
      </c>
      <c r="C36" s="166" t="s">
        <v>268</v>
      </c>
      <c r="D36" s="96" t="s">
        <v>138</v>
      </c>
      <c r="E36" s="100">
        <v>1602</v>
      </c>
      <c r="F36" s="104" t="s">
        <v>170</v>
      </c>
      <c r="G36" s="35" t="s">
        <v>173</v>
      </c>
      <c r="H36" s="35" t="s">
        <v>184</v>
      </c>
      <c r="I36" s="107">
        <v>315</v>
      </c>
      <c r="J36" s="8">
        <v>18</v>
      </c>
      <c r="K36" s="45">
        <f t="shared" si="1"/>
        <v>10</v>
      </c>
      <c r="L36" s="45">
        <f t="shared" si="2"/>
        <v>10</v>
      </c>
      <c r="M36" s="55"/>
      <c r="N36" s="54">
        <f t="shared" si="3"/>
        <v>4</v>
      </c>
      <c r="O36" s="55"/>
      <c r="P36" s="55"/>
      <c r="Q36" s="55"/>
      <c r="R36" s="13">
        <f t="shared" si="4"/>
        <v>8</v>
      </c>
      <c r="S36" s="14" t="str">
        <f t="shared" si="0"/>
        <v>OK</v>
      </c>
      <c r="T36" s="194"/>
      <c r="U36" s="194"/>
      <c r="V36" s="194"/>
      <c r="W36" s="195"/>
      <c r="X36" s="195"/>
      <c r="Y36" s="226">
        <v>10</v>
      </c>
      <c r="Z36" s="195"/>
      <c r="AA36" s="194"/>
      <c r="AB36" s="194"/>
      <c r="AC36" s="194"/>
      <c r="AD36" s="194"/>
      <c r="AE36" s="194"/>
      <c r="AF36" s="195"/>
      <c r="AG36" s="195"/>
      <c r="AH36" s="195"/>
      <c r="AI36" s="195"/>
      <c r="AJ36" s="195"/>
      <c r="AK36" s="195"/>
      <c r="AL36" s="195"/>
      <c r="AM36" s="195"/>
      <c r="AN36" s="195"/>
      <c r="AO36" s="195"/>
      <c r="AP36" s="195"/>
      <c r="AQ36" s="195"/>
      <c r="AR36" s="117"/>
      <c r="AS36" s="117"/>
      <c r="AT36" s="29"/>
      <c r="AU36" s="29"/>
    </row>
    <row r="37" spans="1:59" ht="40" customHeight="1" x14ac:dyDescent="0.35">
      <c r="A37" s="94">
        <v>34</v>
      </c>
      <c r="B37" s="95" t="s">
        <v>122</v>
      </c>
      <c r="C37" s="167" t="s">
        <v>269</v>
      </c>
      <c r="D37" s="99" t="s">
        <v>138</v>
      </c>
      <c r="E37" s="103">
        <v>1806</v>
      </c>
      <c r="F37" s="105" t="s">
        <v>171</v>
      </c>
      <c r="G37" s="106" t="s">
        <v>173</v>
      </c>
      <c r="H37" s="106" t="s">
        <v>184</v>
      </c>
      <c r="I37" s="109">
        <v>780</v>
      </c>
      <c r="J37" s="8">
        <v>18</v>
      </c>
      <c r="K37" s="45">
        <f t="shared" si="1"/>
        <v>5</v>
      </c>
      <c r="L37" s="45">
        <f t="shared" si="2"/>
        <v>5</v>
      </c>
      <c r="M37" s="55"/>
      <c r="N37" s="54">
        <f t="shared" si="3"/>
        <v>4</v>
      </c>
      <c r="O37" s="55"/>
      <c r="P37" s="55"/>
      <c r="Q37" s="55"/>
      <c r="R37" s="13">
        <f t="shared" si="4"/>
        <v>13</v>
      </c>
      <c r="S37" s="14" t="str">
        <f t="shared" si="0"/>
        <v>OK</v>
      </c>
      <c r="T37" s="194"/>
      <c r="U37" s="194"/>
      <c r="V37" s="194"/>
      <c r="W37" s="195"/>
      <c r="X37" s="195"/>
      <c r="Y37" s="226">
        <v>5</v>
      </c>
      <c r="Z37" s="195"/>
      <c r="AA37" s="194"/>
      <c r="AB37" s="194"/>
      <c r="AC37" s="194"/>
      <c r="AD37" s="194"/>
      <c r="AE37" s="194"/>
      <c r="AF37" s="195"/>
      <c r="AG37" s="195"/>
      <c r="AH37" s="195"/>
      <c r="AI37" s="195"/>
      <c r="AJ37" s="195"/>
      <c r="AK37" s="195"/>
      <c r="AL37" s="195"/>
      <c r="AM37" s="195"/>
      <c r="AN37" s="195"/>
      <c r="AO37" s="195"/>
      <c r="AP37" s="195"/>
      <c r="AQ37" s="195"/>
      <c r="AR37" s="117"/>
      <c r="AS37" s="117"/>
      <c r="AT37" s="117"/>
      <c r="AU37" s="117"/>
    </row>
    <row r="38" spans="1:59" ht="40" customHeight="1" x14ac:dyDescent="0.35">
      <c r="J38" s="4">
        <f>SUM(J4:J37)</f>
        <v>13025</v>
      </c>
      <c r="R38" s="16">
        <f>SUM(R4:R37)</f>
        <v>7380</v>
      </c>
      <c r="S38" s="5" t="str">
        <f t="shared" si="0"/>
        <v>OK</v>
      </c>
      <c r="T38" s="257">
        <f>SUMPRODUCT($I$4:$I$37,T4:T37)</f>
        <v>2193.6400000000003</v>
      </c>
      <c r="U38" s="257">
        <f t="shared" ref="U38:AU38" si="5">SUMPRODUCT($I$4:$I$37,U4:U37)</f>
        <v>1120.24</v>
      </c>
      <c r="V38" s="257">
        <f t="shared" si="5"/>
        <v>4150</v>
      </c>
      <c r="W38" s="257">
        <f t="shared" si="5"/>
        <v>489</v>
      </c>
      <c r="X38" s="257">
        <f t="shared" si="5"/>
        <v>343.23</v>
      </c>
      <c r="Y38" s="257">
        <f t="shared" si="5"/>
        <v>8550</v>
      </c>
      <c r="Z38" s="257">
        <f t="shared" si="5"/>
        <v>479.7</v>
      </c>
      <c r="AA38" s="257">
        <f t="shared" si="5"/>
        <v>4150</v>
      </c>
      <c r="AB38" s="257">
        <f t="shared" si="5"/>
        <v>2400</v>
      </c>
      <c r="AC38" s="257">
        <f t="shared" si="5"/>
        <v>864</v>
      </c>
      <c r="AD38" s="257">
        <f t="shared" si="5"/>
        <v>1056</v>
      </c>
      <c r="AE38" s="257">
        <f t="shared" si="5"/>
        <v>2710.6400000000003</v>
      </c>
      <c r="AF38" s="257">
        <f t="shared" si="5"/>
        <v>4150</v>
      </c>
      <c r="AG38" s="257">
        <f t="shared" si="5"/>
        <v>733.5</v>
      </c>
      <c r="AH38" s="257">
        <f t="shared" si="5"/>
        <v>481.12</v>
      </c>
      <c r="AI38" s="257">
        <f t="shared" si="5"/>
        <v>870.24</v>
      </c>
      <c r="AJ38" s="257">
        <f t="shared" si="5"/>
        <v>2400</v>
      </c>
      <c r="AK38" s="257">
        <f t="shared" si="5"/>
        <v>4150</v>
      </c>
      <c r="AL38" s="257">
        <f t="shared" si="5"/>
        <v>639.6</v>
      </c>
      <c r="AM38" s="257">
        <f t="shared" si="5"/>
        <v>1296</v>
      </c>
      <c r="AN38" s="257">
        <f t="shared" si="5"/>
        <v>4150</v>
      </c>
      <c r="AO38" s="257">
        <f t="shared" si="5"/>
        <v>1800</v>
      </c>
      <c r="AP38" s="257">
        <f t="shared" si="5"/>
        <v>639.6</v>
      </c>
      <c r="AQ38" s="257">
        <f t="shared" si="5"/>
        <v>2732.6400000000003</v>
      </c>
      <c r="AR38" s="257">
        <f t="shared" si="5"/>
        <v>0</v>
      </c>
      <c r="AS38" s="257">
        <f t="shared" si="5"/>
        <v>0</v>
      </c>
      <c r="AT38" s="257">
        <f t="shared" si="5"/>
        <v>0</v>
      </c>
      <c r="AU38" s="257">
        <f t="shared" si="5"/>
        <v>0</v>
      </c>
      <c r="AV38" s="165"/>
      <c r="AW38" s="165"/>
      <c r="AX38" s="165"/>
      <c r="AY38" s="165"/>
      <c r="AZ38" s="165"/>
      <c r="BA38" s="165"/>
      <c r="BB38" s="165"/>
      <c r="BC38" s="165"/>
      <c r="BD38" s="165"/>
      <c r="BE38" s="165"/>
      <c r="BF38" s="165"/>
      <c r="BG38" s="165"/>
    </row>
    <row r="39" spans="1:59" ht="40" customHeight="1" x14ac:dyDescent="0.35">
      <c r="J39" s="83">
        <f>SUMPRODUCT($I$4:$I$37,J4:J37)</f>
        <v>120897.72000000002</v>
      </c>
      <c r="K39" s="83">
        <f>SUMPRODUCT($I$4:$I$37,K4:K37)</f>
        <v>52549.149999999994</v>
      </c>
      <c r="L39" s="83">
        <f>SUMPRODUCT($I$4:$I$37,L4:L37)</f>
        <v>52549.149999999994</v>
      </c>
      <c r="T39" s="207"/>
      <c r="U39" s="207"/>
      <c r="V39" s="207"/>
      <c r="W39" s="200"/>
      <c r="X39" s="200"/>
      <c r="Y39" s="208"/>
      <c r="Z39" s="200"/>
      <c r="AA39" s="207"/>
      <c r="AB39" s="207"/>
      <c r="AC39" s="207"/>
      <c r="AD39" s="207"/>
      <c r="AE39" s="207"/>
      <c r="AF39" s="200"/>
      <c r="AG39" s="200"/>
      <c r="AH39" s="200"/>
      <c r="AI39" s="200"/>
      <c r="AJ39" s="200"/>
      <c r="AK39" s="200"/>
      <c r="AL39" s="200"/>
      <c r="AM39" s="200"/>
      <c r="AN39" s="200"/>
      <c r="AO39" s="200"/>
      <c r="AP39" s="200"/>
      <c r="AQ39" s="200"/>
      <c r="AR39" s="165"/>
      <c r="AS39" s="165"/>
      <c r="AT39" s="165"/>
      <c r="AU39" s="165"/>
      <c r="AV39" s="165"/>
      <c r="AW39" s="165"/>
      <c r="AX39" s="165"/>
      <c r="AY39" s="165"/>
      <c r="AZ39" s="165"/>
      <c r="BA39" s="165"/>
      <c r="BB39" s="165"/>
      <c r="BC39" s="165"/>
      <c r="BD39" s="165"/>
      <c r="BE39" s="165"/>
      <c r="BF39" s="165"/>
      <c r="BG39" s="165"/>
    </row>
    <row r="40" spans="1:59" ht="40" customHeight="1" x14ac:dyDescent="0.35">
      <c r="T40" s="207"/>
      <c r="U40" s="207"/>
      <c r="V40" s="207"/>
      <c r="W40" s="200"/>
      <c r="X40" s="200"/>
      <c r="Y40" s="208"/>
      <c r="Z40" s="200"/>
      <c r="AA40" s="207"/>
      <c r="AB40" s="207"/>
      <c r="AC40" s="207"/>
      <c r="AD40" s="207"/>
      <c r="AE40" s="207"/>
      <c r="AF40" s="200"/>
      <c r="AG40" s="200"/>
      <c r="AH40" s="200"/>
      <c r="AI40" s="200"/>
      <c r="AJ40" s="200"/>
      <c r="AK40" s="200"/>
      <c r="AL40" s="200"/>
      <c r="AM40" s="200"/>
      <c r="AN40" s="200"/>
      <c r="AO40" s="200"/>
      <c r="AP40" s="200"/>
      <c r="AQ40" s="200"/>
      <c r="AR40" s="165"/>
      <c r="AS40" s="165"/>
      <c r="AT40" s="165"/>
      <c r="AU40" s="165"/>
      <c r="AV40" s="165"/>
      <c r="AW40" s="165"/>
      <c r="AX40" s="165"/>
      <c r="AY40" s="165"/>
      <c r="AZ40" s="165"/>
      <c r="BA40" s="165"/>
      <c r="BB40" s="165"/>
      <c r="BC40" s="165"/>
      <c r="BD40" s="165"/>
      <c r="BE40" s="165"/>
      <c r="BF40" s="165"/>
      <c r="BG40" s="165"/>
    </row>
    <row r="41" spans="1:59" ht="40" customHeight="1" x14ac:dyDescent="0.35">
      <c r="T41" s="207"/>
      <c r="U41" s="207"/>
      <c r="V41" s="207"/>
      <c r="W41" s="200"/>
      <c r="X41" s="200"/>
      <c r="Y41" s="208"/>
      <c r="Z41" s="200"/>
      <c r="AA41" s="207"/>
      <c r="AB41" s="207"/>
      <c r="AC41" s="207"/>
      <c r="AD41" s="207"/>
      <c r="AE41" s="207"/>
      <c r="AF41" s="200"/>
      <c r="AG41" s="200"/>
      <c r="AH41" s="200"/>
      <c r="AI41" s="200"/>
      <c r="AJ41" s="200"/>
      <c r="AK41" s="200"/>
      <c r="AL41" s="200"/>
      <c r="AM41" s="200"/>
      <c r="AN41" s="200"/>
      <c r="AO41" s="200"/>
      <c r="AP41" s="200"/>
      <c r="AQ41" s="200"/>
      <c r="AR41" s="165"/>
      <c r="AS41" s="165"/>
      <c r="AT41" s="165"/>
      <c r="AU41" s="165"/>
      <c r="AV41" s="165"/>
      <c r="AW41" s="165"/>
      <c r="AX41" s="165"/>
      <c r="AY41" s="165"/>
      <c r="AZ41" s="165"/>
      <c r="BA41" s="165"/>
      <c r="BB41" s="165"/>
      <c r="BC41" s="165"/>
      <c r="BD41" s="165"/>
      <c r="BE41" s="165"/>
      <c r="BF41" s="165"/>
      <c r="BG41" s="165"/>
    </row>
    <row r="42" spans="1:59" ht="40" customHeight="1" x14ac:dyDescent="0.35">
      <c r="T42" s="207"/>
      <c r="U42" s="207"/>
      <c r="V42" s="207"/>
      <c r="W42" s="200"/>
      <c r="X42" s="200"/>
      <c r="Y42" s="208"/>
      <c r="Z42" s="200"/>
      <c r="AA42" s="207"/>
      <c r="AB42" s="207"/>
      <c r="AC42" s="207"/>
      <c r="AD42" s="207"/>
      <c r="AE42" s="207"/>
      <c r="AF42" s="200"/>
      <c r="AG42" s="200"/>
      <c r="AH42" s="200"/>
      <c r="AI42" s="200"/>
      <c r="AJ42" s="200"/>
      <c r="AK42" s="200"/>
      <c r="AL42" s="200"/>
      <c r="AM42" s="200"/>
      <c r="AN42" s="200"/>
      <c r="AO42" s="200"/>
      <c r="AP42" s="200"/>
      <c r="AQ42" s="200"/>
      <c r="AR42" s="165"/>
      <c r="AS42" s="165"/>
      <c r="AT42" s="165"/>
      <c r="AU42" s="165"/>
      <c r="AV42" s="165"/>
      <c r="AW42" s="165"/>
      <c r="AX42" s="165"/>
      <c r="AY42" s="165"/>
      <c r="AZ42" s="165"/>
      <c r="BA42" s="165"/>
      <c r="BB42" s="165"/>
      <c r="BC42" s="165"/>
      <c r="BD42" s="165"/>
      <c r="BE42" s="165"/>
      <c r="BF42" s="165"/>
      <c r="BG42" s="165"/>
    </row>
    <row r="43" spans="1:59" ht="40" customHeight="1" x14ac:dyDescent="0.35">
      <c r="T43" s="207"/>
      <c r="U43" s="207"/>
      <c r="V43" s="207"/>
      <c r="W43" s="200"/>
      <c r="X43" s="200"/>
      <c r="Y43" s="208"/>
      <c r="Z43" s="200"/>
      <c r="AA43" s="207"/>
      <c r="AB43" s="207"/>
      <c r="AC43" s="207"/>
      <c r="AD43" s="207"/>
      <c r="AE43" s="207"/>
      <c r="AF43" s="200"/>
      <c r="AG43" s="200"/>
      <c r="AH43" s="200"/>
      <c r="AI43" s="200"/>
      <c r="AJ43" s="200"/>
      <c r="AK43" s="200"/>
      <c r="AL43" s="200"/>
      <c r="AM43" s="200"/>
      <c r="AN43" s="200"/>
      <c r="AO43" s="200"/>
      <c r="AP43" s="200"/>
      <c r="AQ43" s="200"/>
      <c r="AR43" s="165"/>
      <c r="AS43" s="165"/>
      <c r="AT43" s="165"/>
      <c r="AU43" s="165"/>
      <c r="AV43" s="165"/>
      <c r="AW43" s="165"/>
      <c r="AX43" s="165"/>
      <c r="AY43" s="165"/>
      <c r="AZ43" s="165"/>
      <c r="BA43" s="165"/>
      <c r="BB43" s="165"/>
      <c r="BC43" s="165"/>
      <c r="BD43" s="165"/>
      <c r="BE43" s="165"/>
      <c r="BF43" s="165"/>
      <c r="BG43" s="165"/>
    </row>
    <row r="44" spans="1:59" ht="40" customHeight="1" x14ac:dyDescent="0.35">
      <c r="T44" s="207"/>
      <c r="U44" s="207"/>
      <c r="V44" s="207"/>
      <c r="W44" s="200"/>
      <c r="X44" s="200"/>
      <c r="Y44" s="208"/>
      <c r="Z44" s="200"/>
      <c r="AA44" s="207"/>
      <c r="AB44" s="207"/>
      <c r="AC44" s="207"/>
      <c r="AD44" s="207"/>
      <c r="AE44" s="207"/>
      <c r="AF44" s="200"/>
      <c r="AG44" s="200"/>
      <c r="AH44" s="200"/>
      <c r="AI44" s="200"/>
      <c r="AJ44" s="200"/>
      <c r="AK44" s="200"/>
      <c r="AL44" s="200"/>
      <c r="AM44" s="200"/>
      <c r="AN44" s="200"/>
      <c r="AO44" s="200"/>
      <c r="AP44" s="200"/>
      <c r="AQ44" s="200"/>
      <c r="AR44" s="165"/>
      <c r="AS44" s="165"/>
      <c r="AT44" s="165"/>
      <c r="AU44" s="165"/>
      <c r="AV44" s="165"/>
      <c r="AW44" s="165"/>
      <c r="AX44" s="165"/>
      <c r="AY44" s="165"/>
      <c r="AZ44" s="165"/>
      <c r="BA44" s="165"/>
      <c r="BB44" s="165"/>
      <c r="BC44" s="165"/>
      <c r="BD44" s="165"/>
      <c r="BE44" s="165"/>
      <c r="BF44" s="165"/>
      <c r="BG44" s="165"/>
    </row>
    <row r="45" spans="1:59" ht="40" customHeight="1" x14ac:dyDescent="0.35">
      <c r="T45" s="207"/>
      <c r="U45" s="207"/>
      <c r="V45" s="207"/>
      <c r="W45" s="200"/>
      <c r="X45" s="200"/>
      <c r="Y45" s="208"/>
      <c r="Z45" s="200"/>
      <c r="AA45" s="207"/>
      <c r="AB45" s="207"/>
      <c r="AC45" s="207"/>
      <c r="AD45" s="207"/>
      <c r="AE45" s="207"/>
      <c r="AF45" s="200"/>
      <c r="AG45" s="200"/>
      <c r="AH45" s="200"/>
      <c r="AI45" s="200"/>
      <c r="AJ45" s="200"/>
      <c r="AK45" s="200"/>
      <c r="AL45" s="200"/>
      <c r="AM45" s="200"/>
      <c r="AN45" s="200"/>
      <c r="AO45" s="200"/>
      <c r="AP45" s="200"/>
      <c r="AQ45" s="200"/>
      <c r="AR45" s="165"/>
      <c r="AS45" s="165"/>
      <c r="AT45" s="165"/>
      <c r="AU45" s="165"/>
      <c r="AV45" s="165"/>
      <c r="AW45" s="165"/>
      <c r="AX45" s="165"/>
      <c r="AY45" s="165"/>
      <c r="AZ45" s="165"/>
      <c r="BA45" s="165"/>
      <c r="BB45" s="165"/>
      <c r="BC45" s="165"/>
      <c r="BD45" s="165"/>
      <c r="BE45" s="165"/>
      <c r="BF45" s="165"/>
      <c r="BG45" s="165"/>
    </row>
    <row r="46" spans="1:59" ht="40" customHeight="1" x14ac:dyDescent="0.35">
      <c r="T46" s="207"/>
      <c r="U46" s="207"/>
      <c r="V46" s="207"/>
      <c r="W46" s="200"/>
      <c r="X46" s="200"/>
      <c r="Y46" s="208"/>
      <c r="Z46" s="200"/>
      <c r="AA46" s="207"/>
      <c r="AB46" s="207"/>
      <c r="AC46" s="207"/>
      <c r="AD46" s="207"/>
      <c r="AE46" s="207"/>
      <c r="AF46" s="200"/>
      <c r="AG46" s="200"/>
      <c r="AH46" s="200"/>
      <c r="AI46" s="200"/>
      <c r="AJ46" s="200"/>
      <c r="AK46" s="200"/>
      <c r="AL46" s="200"/>
      <c r="AM46" s="200"/>
      <c r="AN46" s="200"/>
      <c r="AO46" s="200"/>
      <c r="AP46" s="200"/>
      <c r="AQ46" s="200"/>
      <c r="AR46" s="165"/>
      <c r="AS46" s="165"/>
      <c r="AT46" s="165"/>
      <c r="AU46" s="165"/>
      <c r="AV46" s="165"/>
      <c r="AW46" s="165"/>
      <c r="AX46" s="165"/>
      <c r="AY46" s="165"/>
      <c r="AZ46" s="165"/>
      <c r="BA46" s="165"/>
      <c r="BB46" s="165"/>
      <c r="BC46" s="165"/>
      <c r="BD46" s="165"/>
      <c r="BE46" s="165"/>
      <c r="BF46" s="165"/>
      <c r="BG46" s="165"/>
    </row>
    <row r="47" spans="1:59" ht="40" customHeight="1" x14ac:dyDescent="0.35">
      <c r="T47" s="207"/>
      <c r="U47" s="207"/>
      <c r="V47" s="207"/>
      <c r="W47" s="200"/>
      <c r="X47" s="200"/>
      <c r="Y47" s="208"/>
      <c r="Z47" s="200"/>
      <c r="AA47" s="207"/>
      <c r="AB47" s="207"/>
      <c r="AC47" s="207"/>
      <c r="AD47" s="207"/>
      <c r="AE47" s="207"/>
      <c r="AF47" s="200"/>
      <c r="AG47" s="200"/>
      <c r="AH47" s="200"/>
      <c r="AI47" s="200"/>
      <c r="AJ47" s="200"/>
      <c r="AK47" s="200"/>
      <c r="AL47" s="200"/>
      <c r="AM47" s="200"/>
      <c r="AN47" s="200"/>
      <c r="AO47" s="200"/>
      <c r="AP47" s="200"/>
      <c r="AQ47" s="200"/>
      <c r="AR47" s="165"/>
      <c r="AS47" s="165"/>
      <c r="AT47" s="165"/>
      <c r="AU47" s="165"/>
      <c r="AV47" s="165"/>
      <c r="AW47" s="165"/>
      <c r="AX47" s="165"/>
      <c r="AY47" s="165"/>
      <c r="AZ47" s="165"/>
      <c r="BA47" s="165"/>
      <c r="BB47" s="165"/>
      <c r="BC47" s="165"/>
      <c r="BD47" s="165"/>
      <c r="BE47" s="165"/>
      <c r="BF47" s="165"/>
      <c r="BG47" s="165"/>
    </row>
    <row r="48" spans="1:59" ht="40" customHeight="1" x14ac:dyDescent="0.35">
      <c r="T48" s="207"/>
      <c r="U48" s="207"/>
      <c r="V48" s="207"/>
      <c r="W48" s="200"/>
      <c r="X48" s="200"/>
      <c r="Y48" s="208"/>
      <c r="Z48" s="200"/>
      <c r="AA48" s="207"/>
      <c r="AB48" s="207"/>
      <c r="AC48" s="207"/>
      <c r="AD48" s="207"/>
      <c r="AE48" s="207"/>
      <c r="AF48" s="200"/>
      <c r="AG48" s="200"/>
      <c r="AH48" s="200"/>
      <c r="AI48" s="200"/>
      <c r="AJ48" s="200"/>
      <c r="AK48" s="200"/>
      <c r="AL48" s="200"/>
      <c r="AM48" s="200"/>
      <c r="AN48" s="200"/>
      <c r="AO48" s="200"/>
      <c r="AP48" s="200"/>
      <c r="AQ48" s="200"/>
      <c r="AR48" s="165"/>
      <c r="AS48" s="165"/>
      <c r="AT48" s="165"/>
      <c r="AU48" s="165"/>
      <c r="AV48" s="165"/>
      <c r="AW48" s="165"/>
      <c r="AX48" s="165"/>
      <c r="AY48" s="165"/>
      <c r="AZ48" s="165"/>
      <c r="BA48" s="165"/>
      <c r="BB48" s="165"/>
      <c r="BC48" s="165"/>
      <c r="BD48" s="165"/>
      <c r="BE48" s="165"/>
      <c r="BF48" s="165"/>
      <c r="BG48" s="165"/>
    </row>
    <row r="49" spans="20:59" ht="40" customHeight="1" x14ac:dyDescent="0.35">
      <c r="T49" s="207"/>
      <c r="U49" s="207"/>
      <c r="V49" s="207"/>
      <c r="W49" s="200"/>
      <c r="X49" s="200"/>
      <c r="Y49" s="208"/>
      <c r="Z49" s="200"/>
      <c r="AA49" s="207"/>
      <c r="AB49" s="207"/>
      <c r="AC49" s="207"/>
      <c r="AD49" s="207"/>
      <c r="AE49" s="207"/>
      <c r="AF49" s="200"/>
      <c r="AG49" s="200"/>
      <c r="AH49" s="200"/>
      <c r="AI49" s="200"/>
      <c r="AJ49" s="200"/>
      <c r="AK49" s="200"/>
      <c r="AL49" s="200"/>
      <c r="AM49" s="200"/>
      <c r="AN49" s="200"/>
      <c r="AO49" s="200"/>
      <c r="AP49" s="200"/>
      <c r="AQ49" s="200"/>
      <c r="AR49" s="165"/>
      <c r="AS49" s="165"/>
      <c r="AT49" s="165"/>
      <c r="AU49" s="165"/>
      <c r="AV49" s="165"/>
      <c r="AW49" s="165"/>
      <c r="AX49" s="165"/>
      <c r="AY49" s="165"/>
      <c r="AZ49" s="165"/>
      <c r="BA49" s="165"/>
      <c r="BB49" s="165"/>
      <c r="BC49" s="165"/>
      <c r="BD49" s="165"/>
      <c r="BE49" s="165"/>
      <c r="BF49" s="165"/>
      <c r="BG49" s="165"/>
    </row>
    <row r="50" spans="20:59" ht="40" customHeight="1" x14ac:dyDescent="0.35">
      <c r="T50" s="207"/>
      <c r="U50" s="207"/>
      <c r="V50" s="207"/>
      <c r="W50" s="200"/>
      <c r="X50" s="200"/>
      <c r="Y50" s="208"/>
      <c r="Z50" s="200"/>
      <c r="AA50" s="207"/>
      <c r="AB50" s="207"/>
      <c r="AC50" s="207"/>
      <c r="AD50" s="207"/>
      <c r="AE50" s="207"/>
      <c r="AF50" s="200"/>
      <c r="AG50" s="200"/>
      <c r="AH50" s="200"/>
      <c r="AI50" s="200"/>
      <c r="AJ50" s="200"/>
      <c r="AK50" s="200"/>
      <c r="AL50" s="200"/>
      <c r="AM50" s="200"/>
      <c r="AN50" s="200"/>
      <c r="AO50" s="200"/>
      <c r="AP50" s="200"/>
      <c r="AQ50" s="200"/>
      <c r="AR50" s="165"/>
      <c r="AS50" s="165"/>
      <c r="AT50" s="165"/>
      <c r="AU50" s="165"/>
      <c r="AV50" s="165"/>
      <c r="AW50" s="165"/>
      <c r="AX50" s="165"/>
      <c r="AY50" s="165"/>
      <c r="AZ50" s="165"/>
      <c r="BA50" s="165"/>
      <c r="BB50" s="165"/>
      <c r="BC50" s="165"/>
      <c r="BD50" s="165"/>
      <c r="BE50" s="165"/>
      <c r="BF50" s="165"/>
      <c r="BG50" s="165"/>
    </row>
    <row r="51" spans="20:59" ht="40" customHeight="1" x14ac:dyDescent="0.35">
      <c r="T51" s="207"/>
      <c r="U51" s="207"/>
      <c r="V51" s="207"/>
      <c r="W51" s="200"/>
      <c r="X51" s="200"/>
      <c r="Y51" s="208"/>
      <c r="Z51" s="200"/>
      <c r="AA51" s="207"/>
      <c r="AB51" s="207"/>
      <c r="AC51" s="207"/>
      <c r="AD51" s="207"/>
      <c r="AE51" s="207"/>
      <c r="AF51" s="200"/>
      <c r="AG51" s="200"/>
      <c r="AH51" s="200"/>
      <c r="AI51" s="200"/>
      <c r="AJ51" s="200"/>
      <c r="AK51" s="200"/>
      <c r="AL51" s="200"/>
      <c r="AM51" s="200"/>
      <c r="AN51" s="200"/>
      <c r="AO51" s="200"/>
      <c r="AP51" s="200"/>
      <c r="AQ51" s="200"/>
      <c r="AR51" s="165"/>
      <c r="AS51" s="165"/>
      <c r="AT51" s="165"/>
      <c r="AU51" s="165"/>
      <c r="AV51" s="165"/>
      <c r="AW51" s="165"/>
      <c r="AX51" s="165"/>
      <c r="AY51" s="165"/>
      <c r="AZ51" s="165"/>
      <c r="BA51" s="165"/>
      <c r="BB51" s="165"/>
      <c r="BC51" s="165"/>
      <c r="BD51" s="165"/>
      <c r="BE51" s="165"/>
      <c r="BF51" s="165"/>
      <c r="BG51" s="165"/>
    </row>
    <row r="52" spans="20:59" ht="40" customHeight="1" x14ac:dyDescent="0.35">
      <c r="T52" s="207"/>
      <c r="U52" s="207"/>
      <c r="V52" s="207"/>
      <c r="W52" s="200"/>
      <c r="X52" s="200"/>
      <c r="Y52" s="208"/>
      <c r="Z52" s="200"/>
      <c r="AA52" s="207"/>
      <c r="AB52" s="207"/>
      <c r="AC52" s="207"/>
      <c r="AD52" s="207"/>
      <c r="AE52" s="207"/>
      <c r="AF52" s="200"/>
      <c r="AG52" s="200"/>
      <c r="AH52" s="200"/>
      <c r="AI52" s="200"/>
      <c r="AJ52" s="200"/>
      <c r="AK52" s="200"/>
      <c r="AL52" s="200"/>
      <c r="AM52" s="200"/>
      <c r="AN52" s="200"/>
      <c r="AO52" s="200"/>
      <c r="AP52" s="200"/>
      <c r="AQ52" s="200"/>
      <c r="AR52" s="165"/>
      <c r="AS52" s="165"/>
      <c r="AT52" s="165"/>
      <c r="AU52" s="165"/>
      <c r="AV52" s="165"/>
      <c r="AW52" s="165"/>
      <c r="AX52" s="165"/>
      <c r="AY52" s="165"/>
      <c r="AZ52" s="165"/>
      <c r="BA52" s="165"/>
      <c r="BB52" s="165"/>
      <c r="BC52" s="165"/>
      <c r="BD52" s="165"/>
      <c r="BE52" s="165"/>
      <c r="BF52" s="165"/>
      <c r="BG52" s="165"/>
    </row>
    <row r="53" spans="20:59" ht="40" customHeight="1" x14ac:dyDescent="0.35">
      <c r="T53" s="207"/>
      <c r="U53" s="207"/>
      <c r="V53" s="207"/>
      <c r="W53" s="200"/>
      <c r="X53" s="200"/>
      <c r="Y53" s="208"/>
      <c r="Z53" s="200"/>
      <c r="AA53" s="207"/>
      <c r="AB53" s="207"/>
      <c r="AC53" s="207"/>
      <c r="AD53" s="207"/>
      <c r="AE53" s="207"/>
      <c r="AF53" s="200"/>
      <c r="AG53" s="200"/>
      <c r="AH53" s="200"/>
      <c r="AI53" s="200"/>
      <c r="AJ53" s="200"/>
      <c r="AK53" s="200"/>
      <c r="AL53" s="200"/>
      <c r="AM53" s="200"/>
      <c r="AN53" s="200"/>
      <c r="AO53" s="200"/>
      <c r="AP53" s="200"/>
      <c r="AQ53" s="200"/>
      <c r="AR53" s="165"/>
      <c r="AS53" s="165"/>
      <c r="AT53" s="165"/>
      <c r="AU53" s="165"/>
      <c r="AV53" s="165"/>
      <c r="AW53" s="165"/>
      <c r="AX53" s="165"/>
      <c r="AY53" s="165"/>
      <c r="AZ53" s="165"/>
      <c r="BA53" s="165"/>
      <c r="BB53" s="165"/>
      <c r="BC53" s="165"/>
      <c r="BD53" s="165"/>
      <c r="BE53" s="165"/>
      <c r="BF53" s="165"/>
      <c r="BG53" s="165"/>
    </row>
    <row r="54" spans="20:59" ht="40" customHeight="1" x14ac:dyDescent="0.35">
      <c r="T54" s="207"/>
      <c r="U54" s="207"/>
      <c r="V54" s="207"/>
      <c r="W54" s="200"/>
      <c r="X54" s="200"/>
      <c r="Y54" s="208"/>
      <c r="Z54" s="200"/>
      <c r="AA54" s="207"/>
      <c r="AB54" s="207"/>
      <c r="AC54" s="207"/>
      <c r="AD54" s="207"/>
      <c r="AE54" s="207"/>
      <c r="AF54" s="200"/>
      <c r="AG54" s="200"/>
      <c r="AH54" s="200"/>
      <c r="AI54" s="200"/>
      <c r="AJ54" s="200"/>
      <c r="AK54" s="200"/>
      <c r="AL54" s="200"/>
      <c r="AM54" s="200"/>
      <c r="AN54" s="200"/>
      <c r="AO54" s="200"/>
      <c r="AP54" s="200"/>
      <c r="AQ54" s="200"/>
      <c r="AR54" s="165"/>
      <c r="AS54" s="165"/>
      <c r="AT54" s="165"/>
      <c r="AU54" s="165"/>
      <c r="AV54" s="165"/>
      <c r="AW54" s="165"/>
      <c r="AX54" s="165"/>
      <c r="AY54" s="165"/>
      <c r="AZ54" s="165"/>
      <c r="BA54" s="165"/>
      <c r="BB54" s="165"/>
      <c r="BC54" s="165"/>
      <c r="BD54" s="165"/>
      <c r="BE54" s="165"/>
      <c r="BF54" s="165"/>
      <c r="BG54" s="165"/>
    </row>
    <row r="55" spans="20:59" ht="40" customHeight="1" x14ac:dyDescent="0.35">
      <c r="T55" s="207"/>
      <c r="U55" s="207"/>
      <c r="V55" s="207"/>
      <c r="W55" s="200"/>
      <c r="X55" s="200"/>
      <c r="Y55" s="208"/>
      <c r="Z55" s="200"/>
      <c r="AA55" s="207"/>
      <c r="AB55" s="207"/>
      <c r="AC55" s="207"/>
      <c r="AD55" s="207"/>
      <c r="AE55" s="207"/>
      <c r="AF55" s="200"/>
      <c r="AG55" s="200"/>
      <c r="AH55" s="200"/>
      <c r="AI55" s="200"/>
      <c r="AJ55" s="200"/>
      <c r="AK55" s="200"/>
      <c r="AL55" s="200"/>
      <c r="AM55" s="200"/>
      <c r="AN55" s="200"/>
      <c r="AO55" s="200"/>
      <c r="AP55" s="200"/>
      <c r="AQ55" s="200"/>
      <c r="AR55" s="165"/>
      <c r="AS55" s="165"/>
      <c r="AT55" s="165"/>
      <c r="AU55" s="165"/>
      <c r="AV55" s="165"/>
      <c r="AW55" s="165"/>
      <c r="AX55" s="165"/>
      <c r="AY55" s="165"/>
      <c r="AZ55" s="165"/>
      <c r="BA55" s="165"/>
      <c r="BB55" s="165"/>
      <c r="BC55" s="165"/>
      <c r="BD55" s="165"/>
      <c r="BE55" s="165"/>
      <c r="BF55" s="165"/>
      <c r="BG55" s="165"/>
    </row>
    <row r="56" spans="20:59" ht="40" customHeight="1" x14ac:dyDescent="0.35">
      <c r="T56" s="207"/>
      <c r="U56" s="207"/>
      <c r="V56" s="207"/>
      <c r="W56" s="200"/>
      <c r="X56" s="200"/>
      <c r="Y56" s="208"/>
      <c r="Z56" s="200"/>
      <c r="AA56" s="207"/>
      <c r="AB56" s="207"/>
      <c r="AC56" s="207"/>
      <c r="AD56" s="207"/>
      <c r="AE56" s="207"/>
      <c r="AF56" s="200"/>
      <c r="AG56" s="200"/>
      <c r="AH56" s="200"/>
      <c r="AI56" s="200"/>
      <c r="AJ56" s="200"/>
      <c r="AK56" s="200"/>
      <c r="AL56" s="200"/>
      <c r="AM56" s="200"/>
      <c r="AN56" s="200"/>
      <c r="AO56" s="200"/>
      <c r="AP56" s="200"/>
      <c r="AQ56" s="200"/>
      <c r="AR56" s="165"/>
      <c r="AS56" s="165"/>
      <c r="AT56" s="165"/>
      <c r="AU56" s="165"/>
      <c r="AV56" s="165"/>
      <c r="AW56" s="165"/>
      <c r="AX56" s="165"/>
      <c r="AY56" s="165"/>
      <c r="AZ56" s="165"/>
      <c r="BA56" s="165"/>
      <c r="BB56" s="165"/>
      <c r="BC56" s="165"/>
      <c r="BD56" s="165"/>
      <c r="BE56" s="165"/>
      <c r="BF56" s="165"/>
      <c r="BG56" s="165"/>
    </row>
    <row r="57" spans="20:59" ht="40" customHeight="1" x14ac:dyDescent="0.35">
      <c r="T57" s="207"/>
      <c r="U57" s="207"/>
      <c r="V57" s="207"/>
      <c r="W57" s="200"/>
      <c r="X57" s="200"/>
      <c r="Y57" s="208"/>
      <c r="Z57" s="200"/>
      <c r="AA57" s="207"/>
      <c r="AB57" s="207"/>
      <c r="AC57" s="207"/>
      <c r="AD57" s="207"/>
      <c r="AE57" s="207"/>
      <c r="AF57" s="200"/>
      <c r="AG57" s="200"/>
      <c r="AH57" s="200"/>
      <c r="AI57" s="200"/>
      <c r="AJ57" s="200"/>
      <c r="AK57" s="200"/>
      <c r="AL57" s="200"/>
      <c r="AM57" s="200"/>
      <c r="AN57" s="200"/>
      <c r="AO57" s="200"/>
      <c r="AP57" s="200"/>
      <c r="AQ57" s="200"/>
      <c r="AR57" s="165"/>
      <c r="AS57" s="165"/>
      <c r="AT57" s="165"/>
      <c r="AU57" s="165"/>
      <c r="AV57" s="165"/>
      <c r="AW57" s="165"/>
      <c r="AX57" s="165"/>
      <c r="AY57" s="165"/>
      <c r="AZ57" s="165"/>
      <c r="BA57" s="165"/>
      <c r="BB57" s="165"/>
      <c r="BC57" s="165"/>
      <c r="BD57" s="165"/>
      <c r="BE57" s="165"/>
      <c r="BF57" s="165"/>
      <c r="BG57" s="165"/>
    </row>
    <row r="58" spans="20:59" ht="40" customHeight="1" x14ac:dyDescent="0.35">
      <c r="T58" s="207"/>
      <c r="U58" s="207"/>
      <c r="V58" s="207"/>
      <c r="W58" s="200"/>
      <c r="X58" s="200"/>
      <c r="Y58" s="208"/>
      <c r="Z58" s="200"/>
      <c r="AA58" s="207"/>
      <c r="AB58" s="207"/>
      <c r="AC58" s="207"/>
      <c r="AD58" s="207"/>
      <c r="AE58" s="207"/>
      <c r="AF58" s="200"/>
      <c r="AG58" s="200"/>
      <c r="AH58" s="200"/>
      <c r="AI58" s="200"/>
      <c r="AJ58" s="200"/>
      <c r="AK58" s="200"/>
      <c r="AL58" s="200"/>
      <c r="AM58" s="200"/>
      <c r="AN58" s="200"/>
      <c r="AO58" s="200"/>
      <c r="AP58" s="200"/>
      <c r="AQ58" s="200"/>
      <c r="AR58" s="165"/>
      <c r="AS58" s="165"/>
      <c r="AT58" s="165"/>
      <c r="AU58" s="165"/>
      <c r="AV58" s="165"/>
      <c r="AW58" s="165"/>
      <c r="AX58" s="165"/>
      <c r="AY58" s="165"/>
      <c r="AZ58" s="165"/>
      <c r="BA58" s="165"/>
      <c r="BB58" s="165"/>
      <c r="BC58" s="165"/>
      <c r="BD58" s="165"/>
      <c r="BE58" s="165"/>
      <c r="BF58" s="165"/>
      <c r="BG58" s="165"/>
    </row>
    <row r="59" spans="20:59" ht="40" customHeight="1" x14ac:dyDescent="0.35">
      <c r="T59" s="200"/>
      <c r="U59" s="200"/>
      <c r="V59" s="200"/>
      <c r="W59" s="200"/>
      <c r="X59" s="200"/>
      <c r="Y59" s="200"/>
      <c r="Z59" s="200"/>
      <c r="AA59" s="200"/>
      <c r="AB59" s="200"/>
      <c r="AC59" s="200"/>
      <c r="AD59" s="200"/>
      <c r="AE59" s="200"/>
      <c r="AF59" s="200"/>
      <c r="AG59" s="200"/>
      <c r="AH59" s="200"/>
      <c r="AI59" s="200"/>
      <c r="AJ59" s="200"/>
      <c r="AK59" s="200"/>
      <c r="AL59" s="200"/>
      <c r="AM59" s="200"/>
      <c r="AN59" s="200"/>
      <c r="AO59" s="200"/>
      <c r="AP59" s="200"/>
      <c r="AQ59" s="200"/>
      <c r="AR59" s="165"/>
      <c r="AS59" s="165"/>
      <c r="AT59" s="165"/>
      <c r="AU59" s="165"/>
      <c r="AV59" s="165"/>
      <c r="AW59" s="165"/>
      <c r="AX59" s="165"/>
      <c r="AY59" s="165"/>
      <c r="AZ59" s="165"/>
      <c r="BA59" s="165"/>
      <c r="BB59" s="165"/>
      <c r="BC59" s="165"/>
      <c r="BD59" s="165"/>
      <c r="BE59" s="165"/>
      <c r="BF59" s="165"/>
      <c r="BG59" s="165"/>
    </row>
    <row r="60" spans="20:59" ht="40" customHeight="1" x14ac:dyDescent="0.35">
      <c r="T60" s="200"/>
      <c r="U60" s="200"/>
      <c r="V60" s="200"/>
      <c r="W60" s="200"/>
      <c r="X60" s="200"/>
      <c r="Y60" s="200"/>
      <c r="Z60" s="200"/>
      <c r="AA60" s="200"/>
      <c r="AB60" s="200"/>
      <c r="AC60" s="200"/>
      <c r="AD60" s="200"/>
      <c r="AE60" s="200"/>
      <c r="AF60" s="200"/>
      <c r="AG60" s="200"/>
      <c r="AH60" s="200"/>
      <c r="AI60" s="200"/>
      <c r="AJ60" s="200"/>
      <c r="AK60" s="200"/>
      <c r="AL60" s="200"/>
      <c r="AM60" s="200"/>
      <c r="AN60" s="200"/>
      <c r="AO60" s="200"/>
      <c r="AP60" s="200"/>
      <c r="AQ60" s="200"/>
      <c r="AR60" s="165"/>
      <c r="AS60" s="165"/>
      <c r="AT60" s="165"/>
      <c r="AU60" s="165"/>
      <c r="AV60" s="165"/>
      <c r="AW60" s="165"/>
      <c r="AX60" s="165"/>
      <c r="AY60" s="165"/>
      <c r="AZ60" s="165"/>
      <c r="BA60" s="165"/>
      <c r="BB60" s="165"/>
      <c r="BC60" s="165"/>
      <c r="BD60" s="165"/>
      <c r="BE60" s="165"/>
      <c r="BF60" s="165"/>
      <c r="BG60" s="165"/>
    </row>
    <row r="61" spans="20:59" ht="40" customHeight="1" x14ac:dyDescent="0.35">
      <c r="T61" s="200"/>
      <c r="U61" s="200"/>
      <c r="V61" s="200"/>
      <c r="W61" s="200"/>
      <c r="X61" s="200"/>
      <c r="Y61" s="200"/>
      <c r="Z61" s="200"/>
      <c r="AA61" s="200"/>
      <c r="AB61" s="200"/>
      <c r="AC61" s="200"/>
      <c r="AD61" s="200"/>
      <c r="AE61" s="200"/>
      <c r="AF61" s="200"/>
      <c r="AG61" s="200"/>
      <c r="AH61" s="200"/>
      <c r="AI61" s="200"/>
      <c r="AJ61" s="200"/>
      <c r="AK61" s="200"/>
      <c r="AL61" s="200"/>
      <c r="AM61" s="200"/>
      <c r="AN61" s="200"/>
      <c r="AO61" s="200"/>
      <c r="AP61" s="200"/>
      <c r="AQ61" s="200"/>
      <c r="AR61" s="165"/>
      <c r="AS61" s="165"/>
      <c r="AT61" s="165"/>
      <c r="AU61" s="165"/>
      <c r="AV61" s="165"/>
      <c r="AW61" s="165"/>
      <c r="AX61" s="165"/>
      <c r="AY61" s="165"/>
      <c r="AZ61" s="165"/>
      <c r="BA61" s="165"/>
      <c r="BB61" s="165"/>
      <c r="BC61" s="165"/>
      <c r="BD61" s="165"/>
      <c r="BE61" s="165"/>
      <c r="BF61" s="165"/>
      <c r="BG61" s="165"/>
    </row>
    <row r="62" spans="20:59" ht="40" customHeight="1" x14ac:dyDescent="0.35">
      <c r="T62" s="200"/>
      <c r="U62" s="200"/>
      <c r="V62" s="200"/>
      <c r="W62" s="200"/>
      <c r="X62" s="200"/>
      <c r="Y62" s="200"/>
      <c r="Z62" s="200"/>
      <c r="AA62" s="200"/>
      <c r="AB62" s="200"/>
      <c r="AC62" s="200"/>
      <c r="AD62" s="200"/>
      <c r="AE62" s="200"/>
      <c r="AF62" s="200"/>
      <c r="AG62" s="200"/>
      <c r="AH62" s="200"/>
      <c r="AI62" s="200"/>
      <c r="AJ62" s="200"/>
      <c r="AK62" s="200"/>
      <c r="AL62" s="200"/>
      <c r="AM62" s="200"/>
      <c r="AN62" s="200"/>
      <c r="AO62" s="200"/>
      <c r="AP62" s="200"/>
      <c r="AQ62" s="200"/>
      <c r="AR62" s="165"/>
      <c r="AS62" s="165"/>
      <c r="AT62" s="165"/>
      <c r="AU62" s="165"/>
      <c r="AV62" s="165"/>
      <c r="AW62" s="165"/>
      <c r="AX62" s="165"/>
      <c r="AY62" s="165"/>
      <c r="AZ62" s="165"/>
      <c r="BA62" s="165"/>
      <c r="BB62" s="165"/>
      <c r="BC62" s="165"/>
      <c r="BD62" s="165"/>
      <c r="BE62" s="165"/>
      <c r="BF62" s="165"/>
      <c r="BG62" s="165"/>
    </row>
    <row r="63" spans="20:59" ht="40" customHeight="1" x14ac:dyDescent="0.35">
      <c r="T63" s="200"/>
      <c r="U63" s="200"/>
      <c r="V63" s="200"/>
      <c r="W63" s="200"/>
      <c r="X63" s="200"/>
      <c r="Y63" s="200"/>
      <c r="Z63" s="200"/>
      <c r="AA63" s="200"/>
      <c r="AB63" s="200"/>
      <c r="AC63" s="200"/>
      <c r="AD63" s="200"/>
      <c r="AE63" s="200"/>
      <c r="AF63" s="200"/>
      <c r="AG63" s="200"/>
      <c r="AH63" s="200"/>
      <c r="AI63" s="200"/>
      <c r="AJ63" s="200"/>
      <c r="AK63" s="200"/>
      <c r="AL63" s="200"/>
      <c r="AM63" s="200"/>
      <c r="AN63" s="200"/>
      <c r="AO63" s="200"/>
      <c r="AP63" s="200"/>
      <c r="AQ63" s="200"/>
      <c r="AR63" s="165"/>
      <c r="AS63" s="165"/>
      <c r="AT63" s="165"/>
      <c r="AU63" s="165"/>
      <c r="AV63" s="165"/>
      <c r="AW63" s="165"/>
      <c r="AX63" s="165"/>
      <c r="AY63" s="165"/>
      <c r="AZ63" s="165"/>
      <c r="BA63" s="165"/>
      <c r="BB63" s="165"/>
      <c r="BC63" s="165"/>
      <c r="BD63" s="165"/>
      <c r="BE63" s="165"/>
      <c r="BF63" s="165"/>
      <c r="BG63" s="165"/>
    </row>
    <row r="64" spans="20:59" ht="40" customHeight="1" x14ac:dyDescent="0.35">
      <c r="T64" s="200"/>
      <c r="U64" s="200"/>
      <c r="V64" s="200"/>
      <c r="W64" s="200"/>
      <c r="X64" s="200"/>
      <c r="Y64" s="200"/>
      <c r="Z64" s="200"/>
      <c r="AA64" s="200"/>
      <c r="AB64" s="200"/>
      <c r="AC64" s="200"/>
      <c r="AD64" s="200"/>
      <c r="AE64" s="200"/>
      <c r="AF64" s="200"/>
      <c r="AG64" s="200"/>
      <c r="AH64" s="200"/>
      <c r="AI64" s="200"/>
      <c r="AJ64" s="200"/>
      <c r="AK64" s="200"/>
      <c r="AL64" s="200"/>
      <c r="AM64" s="200"/>
      <c r="AN64" s="200"/>
      <c r="AO64" s="200"/>
      <c r="AP64" s="200"/>
      <c r="AQ64" s="200"/>
      <c r="AR64" s="165"/>
      <c r="AS64" s="165"/>
      <c r="AT64" s="165"/>
      <c r="AU64" s="165"/>
      <c r="AV64" s="165"/>
      <c r="AW64" s="165"/>
      <c r="AX64" s="165"/>
      <c r="AY64" s="165"/>
      <c r="AZ64" s="165"/>
      <c r="BA64" s="165"/>
      <c r="BB64" s="165"/>
      <c r="BC64" s="165"/>
      <c r="BD64" s="165"/>
      <c r="BE64" s="165"/>
      <c r="BF64" s="165"/>
      <c r="BG64" s="165"/>
    </row>
    <row r="65" spans="20:59" ht="40" customHeight="1" x14ac:dyDescent="0.35">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165"/>
      <c r="AS65" s="165"/>
      <c r="AT65" s="165"/>
      <c r="AU65" s="165"/>
      <c r="AV65" s="165"/>
      <c r="AW65" s="165"/>
      <c r="AX65" s="165"/>
      <c r="AY65" s="165"/>
      <c r="AZ65" s="165"/>
      <c r="BA65" s="165"/>
      <c r="BB65" s="165"/>
      <c r="BC65" s="165"/>
      <c r="BD65" s="165"/>
      <c r="BE65" s="165"/>
      <c r="BF65" s="165"/>
      <c r="BG65" s="165"/>
    </row>
    <row r="66" spans="20:59" ht="40" customHeight="1" x14ac:dyDescent="0.35">
      <c r="T66" s="200"/>
      <c r="U66" s="200"/>
      <c r="V66" s="200"/>
      <c r="W66" s="200"/>
      <c r="X66" s="200"/>
      <c r="Y66" s="200"/>
      <c r="Z66" s="200"/>
      <c r="AA66" s="200"/>
      <c r="AB66" s="200"/>
      <c r="AC66" s="200"/>
      <c r="AD66" s="200"/>
      <c r="AE66" s="200"/>
      <c r="AF66" s="200"/>
      <c r="AG66" s="200"/>
      <c r="AH66" s="200"/>
      <c r="AI66" s="200"/>
      <c r="AJ66" s="200"/>
      <c r="AK66" s="200"/>
      <c r="AL66" s="200"/>
      <c r="AM66" s="200"/>
      <c r="AN66" s="200"/>
      <c r="AO66" s="200"/>
      <c r="AP66" s="200"/>
      <c r="AQ66" s="200"/>
      <c r="AR66" s="165"/>
      <c r="AS66" s="165"/>
      <c r="AT66" s="165"/>
      <c r="AU66" s="165"/>
      <c r="AV66" s="165"/>
      <c r="AW66" s="165"/>
      <c r="AX66" s="165"/>
      <c r="AY66" s="165"/>
      <c r="AZ66" s="165"/>
      <c r="BA66" s="165"/>
      <c r="BB66" s="165"/>
      <c r="BC66" s="165"/>
      <c r="BD66" s="165"/>
      <c r="BE66" s="165"/>
      <c r="BF66" s="165"/>
      <c r="BG66" s="165"/>
    </row>
    <row r="67" spans="20:59" ht="40" customHeight="1" x14ac:dyDescent="0.35">
      <c r="T67" s="200"/>
      <c r="U67" s="200"/>
      <c r="V67" s="200"/>
      <c r="W67" s="200"/>
      <c r="X67" s="200"/>
      <c r="Y67" s="200"/>
      <c r="Z67" s="200"/>
      <c r="AA67" s="200"/>
      <c r="AB67" s="200"/>
      <c r="AC67" s="200"/>
      <c r="AD67" s="200"/>
      <c r="AE67" s="200"/>
      <c r="AF67" s="200"/>
      <c r="AG67" s="200"/>
      <c r="AH67" s="200"/>
      <c r="AI67" s="200"/>
      <c r="AJ67" s="200"/>
      <c r="AK67" s="200"/>
      <c r="AL67" s="200"/>
      <c r="AM67" s="200"/>
      <c r="AN67" s="200"/>
      <c r="AO67" s="200"/>
      <c r="AP67" s="200"/>
      <c r="AQ67" s="200"/>
      <c r="AR67" s="165"/>
      <c r="AS67" s="165"/>
      <c r="AT67" s="165"/>
      <c r="AU67" s="165"/>
      <c r="AV67" s="165"/>
      <c r="AW67" s="165"/>
      <c r="AX67" s="165"/>
      <c r="AY67" s="165"/>
      <c r="AZ67" s="165"/>
      <c r="BA67" s="165"/>
      <c r="BB67" s="165"/>
      <c r="BC67" s="165"/>
      <c r="BD67" s="165"/>
      <c r="BE67" s="165"/>
      <c r="BF67" s="165"/>
      <c r="BG67" s="165"/>
    </row>
    <row r="68" spans="20:59" ht="40" customHeight="1" x14ac:dyDescent="0.35">
      <c r="T68" s="200"/>
      <c r="U68" s="200"/>
      <c r="V68" s="200"/>
      <c r="W68" s="200"/>
      <c r="X68" s="200"/>
      <c r="Y68" s="200"/>
      <c r="Z68" s="200"/>
      <c r="AA68" s="200"/>
      <c r="AB68" s="200"/>
      <c r="AC68" s="200"/>
      <c r="AD68" s="200"/>
      <c r="AE68" s="200"/>
      <c r="AF68" s="200"/>
      <c r="AG68" s="200"/>
      <c r="AH68" s="200"/>
      <c r="AI68" s="200"/>
      <c r="AJ68" s="200"/>
      <c r="AK68" s="200"/>
      <c r="AL68" s="200"/>
      <c r="AM68" s="200"/>
      <c r="AN68" s="200"/>
      <c r="AO68" s="200"/>
      <c r="AP68" s="200"/>
      <c r="AQ68" s="200"/>
      <c r="AR68" s="165"/>
      <c r="AS68" s="165"/>
      <c r="AT68" s="165"/>
      <c r="AU68" s="165"/>
      <c r="AV68" s="165"/>
      <c r="AW68" s="165"/>
      <c r="AX68" s="165"/>
      <c r="AY68" s="165"/>
      <c r="AZ68" s="165"/>
      <c r="BA68" s="165"/>
      <c r="BB68" s="165"/>
      <c r="BC68" s="165"/>
      <c r="BD68" s="165"/>
      <c r="BE68" s="165"/>
      <c r="BF68" s="165"/>
      <c r="BG68" s="165"/>
    </row>
    <row r="69" spans="20:59" ht="40" customHeight="1" x14ac:dyDescent="0.35">
      <c r="T69" s="200"/>
      <c r="U69" s="200"/>
      <c r="V69" s="200"/>
      <c r="W69" s="200"/>
      <c r="X69" s="200"/>
      <c r="Y69" s="200"/>
      <c r="Z69" s="200"/>
      <c r="AA69" s="200"/>
      <c r="AB69" s="200"/>
      <c r="AC69" s="200"/>
      <c r="AD69" s="200"/>
      <c r="AE69" s="200"/>
      <c r="AF69" s="200"/>
      <c r="AG69" s="200"/>
      <c r="AH69" s="200"/>
      <c r="AI69" s="200"/>
      <c r="AJ69" s="200"/>
      <c r="AK69" s="200"/>
      <c r="AL69" s="200"/>
      <c r="AM69" s="200"/>
      <c r="AN69" s="200"/>
      <c r="AO69" s="200"/>
      <c r="AP69" s="200"/>
      <c r="AQ69" s="200"/>
      <c r="AR69" s="165"/>
      <c r="AS69" s="165"/>
      <c r="AT69" s="165"/>
      <c r="AU69" s="165"/>
      <c r="AV69" s="165"/>
      <c r="AW69" s="165"/>
      <c r="AX69" s="165"/>
      <c r="AY69" s="165"/>
      <c r="AZ69" s="165"/>
      <c r="BA69" s="165"/>
      <c r="BB69" s="165"/>
      <c r="BC69" s="165"/>
      <c r="BD69" s="165"/>
      <c r="BE69" s="165"/>
      <c r="BF69" s="165"/>
      <c r="BG69" s="165"/>
    </row>
    <row r="70" spans="20:59" ht="40" customHeight="1" x14ac:dyDescent="0.35">
      <c r="T70" s="200"/>
      <c r="U70" s="200"/>
      <c r="V70" s="200"/>
      <c r="W70" s="200"/>
      <c r="X70" s="200"/>
      <c r="Y70" s="200"/>
      <c r="Z70" s="200"/>
      <c r="AA70" s="200"/>
      <c r="AB70" s="200"/>
      <c r="AC70" s="200"/>
      <c r="AD70" s="200"/>
      <c r="AE70" s="200"/>
      <c r="AF70" s="200"/>
      <c r="AG70" s="200"/>
      <c r="AH70" s="200"/>
      <c r="AI70" s="200"/>
      <c r="AJ70" s="200"/>
      <c r="AK70" s="200"/>
      <c r="AL70" s="200"/>
      <c r="AM70" s="200"/>
      <c r="AN70" s="200"/>
      <c r="AO70" s="200"/>
      <c r="AP70" s="200"/>
      <c r="AQ70" s="200"/>
      <c r="AR70" s="165"/>
      <c r="AS70" s="165"/>
      <c r="AT70" s="165"/>
      <c r="AU70" s="165"/>
      <c r="AV70" s="165"/>
      <c r="AW70" s="165"/>
      <c r="AX70" s="165"/>
      <c r="AY70" s="165"/>
      <c r="AZ70" s="165"/>
      <c r="BA70" s="165"/>
      <c r="BB70" s="165"/>
      <c r="BC70" s="165"/>
      <c r="BD70" s="165"/>
      <c r="BE70" s="165"/>
      <c r="BF70" s="165"/>
      <c r="BG70" s="165"/>
    </row>
    <row r="71" spans="20:59" ht="40" customHeight="1" x14ac:dyDescent="0.35">
      <c r="T71" s="200"/>
      <c r="U71" s="200"/>
      <c r="V71" s="200"/>
      <c r="W71" s="200"/>
      <c r="X71" s="200"/>
      <c r="Y71" s="200"/>
      <c r="Z71" s="200"/>
      <c r="AA71" s="200"/>
      <c r="AB71" s="200"/>
      <c r="AC71" s="200"/>
      <c r="AD71" s="200"/>
      <c r="AE71" s="200"/>
      <c r="AF71" s="200"/>
      <c r="AG71" s="200"/>
      <c r="AH71" s="200"/>
      <c r="AI71" s="200"/>
      <c r="AJ71" s="200"/>
      <c r="AK71" s="200"/>
      <c r="AL71" s="200"/>
      <c r="AM71" s="200"/>
      <c r="AN71" s="200"/>
      <c r="AO71" s="200"/>
      <c r="AP71" s="200"/>
      <c r="AQ71" s="200"/>
      <c r="AR71" s="165"/>
      <c r="AS71" s="165"/>
      <c r="AT71" s="165"/>
      <c r="AU71" s="165"/>
      <c r="AV71" s="165"/>
      <c r="AW71" s="165"/>
      <c r="AX71" s="165"/>
      <c r="AY71" s="165"/>
      <c r="AZ71" s="165"/>
      <c r="BA71" s="165"/>
      <c r="BB71" s="165"/>
      <c r="BC71" s="165"/>
      <c r="BD71" s="165"/>
      <c r="BE71" s="165"/>
      <c r="BF71" s="165"/>
      <c r="BG71" s="165"/>
    </row>
    <row r="72" spans="20:59" ht="40" customHeight="1" x14ac:dyDescent="0.35">
      <c r="T72" s="200"/>
      <c r="U72" s="200"/>
      <c r="V72" s="200"/>
      <c r="W72" s="200"/>
      <c r="X72" s="200"/>
      <c r="Y72" s="200"/>
      <c r="Z72" s="200"/>
      <c r="AA72" s="200"/>
      <c r="AB72" s="200"/>
      <c r="AC72" s="200"/>
      <c r="AD72" s="200"/>
      <c r="AE72" s="200"/>
      <c r="AF72" s="200"/>
      <c r="AG72" s="200"/>
      <c r="AH72" s="200"/>
      <c r="AI72" s="200"/>
      <c r="AJ72" s="200"/>
      <c r="AK72" s="200"/>
      <c r="AL72" s="200"/>
      <c r="AM72" s="200"/>
      <c r="AN72" s="200"/>
      <c r="AO72" s="200"/>
      <c r="AP72" s="200"/>
      <c r="AQ72" s="200"/>
      <c r="AR72" s="165"/>
      <c r="AS72" s="165"/>
      <c r="AT72" s="165"/>
      <c r="AU72" s="165"/>
      <c r="AV72" s="165"/>
      <c r="AW72" s="165"/>
      <c r="AX72" s="165"/>
      <c r="AY72" s="165"/>
      <c r="AZ72" s="165"/>
      <c r="BA72" s="165"/>
      <c r="BB72" s="165"/>
      <c r="BC72" s="165"/>
      <c r="BD72" s="165"/>
      <c r="BE72" s="165"/>
      <c r="BF72" s="165"/>
      <c r="BG72" s="165"/>
    </row>
    <row r="73" spans="20:59" ht="40" customHeight="1" x14ac:dyDescent="0.35">
      <c r="T73" s="200"/>
      <c r="U73" s="200"/>
      <c r="V73" s="200"/>
      <c r="W73" s="200"/>
      <c r="X73" s="200"/>
      <c r="Y73" s="200"/>
      <c r="Z73" s="200"/>
      <c r="AA73" s="200"/>
      <c r="AB73" s="200"/>
      <c r="AC73" s="200"/>
      <c r="AD73" s="200"/>
      <c r="AE73" s="200"/>
      <c r="AF73" s="200"/>
      <c r="AG73" s="200"/>
      <c r="AH73" s="200"/>
      <c r="AI73" s="200"/>
      <c r="AJ73" s="200"/>
      <c r="AK73" s="200"/>
      <c r="AL73" s="200"/>
      <c r="AM73" s="200"/>
      <c r="AN73" s="200"/>
      <c r="AO73" s="200"/>
      <c r="AP73" s="200"/>
      <c r="AQ73" s="200"/>
      <c r="AR73" s="165"/>
      <c r="AS73" s="165"/>
      <c r="AT73" s="165"/>
      <c r="AU73" s="165"/>
      <c r="AV73" s="165"/>
      <c r="AW73" s="165"/>
      <c r="AX73" s="165"/>
      <c r="AY73" s="165"/>
      <c r="AZ73" s="165"/>
      <c r="BA73" s="165"/>
      <c r="BB73" s="165"/>
      <c r="BC73" s="165"/>
      <c r="BD73" s="165"/>
      <c r="BE73" s="165"/>
      <c r="BF73" s="165"/>
      <c r="BG73" s="165"/>
    </row>
    <row r="74" spans="20:59" ht="40" customHeight="1" x14ac:dyDescent="0.35">
      <c r="T74" s="200"/>
      <c r="U74" s="200"/>
      <c r="V74" s="200"/>
      <c r="W74" s="200"/>
      <c r="X74" s="200"/>
      <c r="Y74" s="200"/>
      <c r="Z74" s="200"/>
      <c r="AA74" s="200"/>
      <c r="AB74" s="200"/>
      <c r="AC74" s="200"/>
      <c r="AD74" s="200"/>
      <c r="AE74" s="200"/>
      <c r="AF74" s="200"/>
      <c r="AG74" s="200"/>
      <c r="AH74" s="200"/>
      <c r="AI74" s="200"/>
      <c r="AJ74" s="200"/>
      <c r="AK74" s="200"/>
      <c r="AL74" s="200"/>
      <c r="AM74" s="200"/>
      <c r="AN74" s="200"/>
      <c r="AO74" s="200"/>
      <c r="AP74" s="200"/>
      <c r="AQ74" s="200"/>
      <c r="AR74" s="165"/>
      <c r="AS74" s="165"/>
      <c r="AT74" s="165"/>
      <c r="AU74" s="165"/>
      <c r="AV74" s="165"/>
      <c r="AW74" s="165"/>
      <c r="AX74" s="165"/>
      <c r="AY74" s="165"/>
      <c r="AZ74" s="165"/>
      <c r="BA74" s="165"/>
      <c r="BB74" s="165"/>
      <c r="BC74" s="165"/>
      <c r="BD74" s="165"/>
      <c r="BE74" s="165"/>
      <c r="BF74" s="165"/>
      <c r="BG74" s="165"/>
    </row>
    <row r="75" spans="20:59" ht="40" customHeight="1" x14ac:dyDescent="0.35">
      <c r="T75" s="200"/>
      <c r="U75" s="200"/>
      <c r="V75" s="200"/>
      <c r="W75" s="200"/>
      <c r="X75" s="200"/>
      <c r="Y75" s="200"/>
      <c r="Z75" s="200"/>
      <c r="AA75" s="200"/>
      <c r="AB75" s="200"/>
      <c r="AC75" s="200"/>
      <c r="AD75" s="200"/>
      <c r="AE75" s="200"/>
      <c r="AF75" s="200"/>
      <c r="AG75" s="200"/>
      <c r="AH75" s="200"/>
      <c r="AI75" s="200"/>
      <c r="AJ75" s="200"/>
      <c r="AK75" s="200"/>
      <c r="AL75" s="200"/>
      <c r="AM75" s="200"/>
      <c r="AN75" s="200"/>
      <c r="AO75" s="200"/>
      <c r="AP75" s="200"/>
      <c r="AQ75" s="200"/>
      <c r="AR75" s="165"/>
      <c r="AS75" s="165"/>
      <c r="AT75" s="165"/>
      <c r="AU75" s="165"/>
      <c r="AV75" s="165"/>
      <c r="AW75" s="165"/>
      <c r="AX75" s="165"/>
      <c r="AY75" s="165"/>
      <c r="AZ75" s="165"/>
      <c r="BA75" s="165"/>
      <c r="BB75" s="165"/>
      <c r="BC75" s="165"/>
      <c r="BD75" s="165"/>
      <c r="BE75" s="165"/>
      <c r="BF75" s="165"/>
      <c r="BG75" s="165"/>
    </row>
    <row r="76" spans="20:59" ht="40" customHeight="1" x14ac:dyDescent="0.35">
      <c r="T76" s="200"/>
      <c r="U76" s="200"/>
      <c r="V76" s="200"/>
      <c r="W76" s="200"/>
      <c r="X76" s="200"/>
      <c r="Y76" s="200"/>
      <c r="Z76" s="200"/>
      <c r="AA76" s="200"/>
      <c r="AB76" s="200"/>
      <c r="AC76" s="200"/>
      <c r="AD76" s="200"/>
      <c r="AE76" s="200"/>
      <c r="AF76" s="200"/>
      <c r="AG76" s="200"/>
      <c r="AH76" s="200"/>
      <c r="AI76" s="200"/>
      <c r="AJ76" s="200"/>
      <c r="AK76" s="200"/>
      <c r="AL76" s="200"/>
      <c r="AM76" s="200"/>
      <c r="AN76" s="200"/>
      <c r="AO76" s="200"/>
      <c r="AP76" s="200"/>
      <c r="AQ76" s="200"/>
      <c r="AR76" s="165"/>
      <c r="AS76" s="165"/>
      <c r="AT76" s="165"/>
      <c r="AU76" s="165"/>
      <c r="AV76" s="165"/>
      <c r="AW76" s="165"/>
      <c r="AX76" s="165"/>
      <c r="AY76" s="165"/>
      <c r="AZ76" s="165"/>
      <c r="BA76" s="165"/>
      <c r="BB76" s="165"/>
      <c r="BC76" s="165"/>
      <c r="BD76" s="165"/>
      <c r="BE76" s="165"/>
      <c r="BF76" s="165"/>
      <c r="BG76" s="165"/>
    </row>
    <row r="77" spans="20:59" ht="40" customHeight="1" x14ac:dyDescent="0.35">
      <c r="T77" s="200"/>
      <c r="U77" s="200"/>
      <c r="V77" s="200"/>
      <c r="W77" s="200"/>
      <c r="X77" s="200"/>
      <c r="Y77" s="200"/>
      <c r="Z77" s="200"/>
      <c r="AA77" s="200"/>
      <c r="AB77" s="200"/>
      <c r="AC77" s="200"/>
      <c r="AD77" s="200"/>
      <c r="AE77" s="200"/>
      <c r="AF77" s="200"/>
      <c r="AG77" s="200"/>
      <c r="AH77" s="200"/>
      <c r="AI77" s="200"/>
      <c r="AJ77" s="200"/>
      <c r="AK77" s="200"/>
      <c r="AL77" s="200"/>
      <c r="AM77" s="200"/>
      <c r="AN77" s="200"/>
      <c r="AO77" s="200"/>
      <c r="AP77" s="200"/>
      <c r="AQ77" s="200"/>
      <c r="AR77" s="165"/>
      <c r="AS77" s="165"/>
      <c r="AT77" s="165"/>
      <c r="AU77" s="165"/>
      <c r="AV77" s="165"/>
      <c r="AW77" s="165"/>
      <c r="AX77" s="165"/>
      <c r="AY77" s="165"/>
      <c r="AZ77" s="165"/>
      <c r="BA77" s="165"/>
      <c r="BB77" s="165"/>
      <c r="BC77" s="165"/>
      <c r="BD77" s="165"/>
      <c r="BE77" s="165"/>
      <c r="BF77" s="165"/>
      <c r="BG77" s="165"/>
    </row>
    <row r="78" spans="20:59" ht="40" customHeight="1" x14ac:dyDescent="0.35">
      <c r="T78" s="200"/>
      <c r="U78" s="200"/>
      <c r="V78" s="200"/>
      <c r="W78" s="200"/>
      <c r="X78" s="200"/>
      <c r="Y78" s="200"/>
      <c r="Z78" s="200"/>
      <c r="AA78" s="200"/>
      <c r="AB78" s="200"/>
      <c r="AC78" s="200"/>
      <c r="AD78" s="200"/>
      <c r="AE78" s="200"/>
      <c r="AF78" s="200"/>
      <c r="AG78" s="200"/>
      <c r="AH78" s="200"/>
      <c r="AI78" s="200"/>
      <c r="AJ78" s="200"/>
      <c r="AK78" s="200"/>
      <c r="AL78" s="200"/>
      <c r="AM78" s="200"/>
      <c r="AN78" s="200"/>
      <c r="AO78" s="200"/>
      <c r="AP78" s="200"/>
      <c r="AQ78" s="200"/>
      <c r="AR78" s="165"/>
      <c r="AS78" s="165"/>
      <c r="AT78" s="165"/>
      <c r="AU78" s="165"/>
      <c r="AV78" s="165"/>
      <c r="AW78" s="165"/>
      <c r="AX78" s="165"/>
      <c r="AY78" s="165"/>
      <c r="AZ78" s="165"/>
      <c r="BA78" s="165"/>
      <c r="BB78" s="165"/>
      <c r="BC78" s="165"/>
      <c r="BD78" s="165"/>
      <c r="BE78" s="165"/>
      <c r="BF78" s="165"/>
      <c r="BG78" s="165"/>
    </row>
    <row r="79" spans="20:59" ht="40" customHeight="1" x14ac:dyDescent="0.35">
      <c r="T79" s="200"/>
      <c r="U79" s="200"/>
      <c r="V79" s="200"/>
      <c r="W79" s="200"/>
      <c r="X79" s="200"/>
      <c r="Y79" s="200"/>
      <c r="Z79" s="200"/>
      <c r="AA79" s="200"/>
      <c r="AB79" s="200"/>
      <c r="AC79" s="200"/>
      <c r="AD79" s="200"/>
      <c r="AE79" s="200"/>
      <c r="AF79" s="200"/>
      <c r="AG79" s="200"/>
      <c r="AH79" s="200"/>
      <c r="AI79" s="200"/>
      <c r="AJ79" s="200"/>
      <c r="AK79" s="200"/>
      <c r="AL79" s="200"/>
      <c r="AM79" s="200"/>
      <c r="AN79" s="200"/>
      <c r="AO79" s="200"/>
      <c r="AP79" s="200"/>
      <c r="AQ79" s="200"/>
      <c r="AR79" s="165"/>
      <c r="AS79" s="165"/>
      <c r="AT79" s="165"/>
      <c r="AU79" s="165"/>
      <c r="AV79" s="165"/>
      <c r="AW79" s="165"/>
      <c r="AX79" s="165"/>
      <c r="AY79" s="165"/>
      <c r="AZ79" s="165"/>
      <c r="BA79" s="165"/>
      <c r="BB79" s="165"/>
      <c r="BC79" s="165"/>
      <c r="BD79" s="165"/>
      <c r="BE79" s="165"/>
      <c r="BF79" s="165"/>
      <c r="BG79" s="165"/>
    </row>
    <row r="80" spans="20:59" ht="40" customHeight="1" x14ac:dyDescent="0.35">
      <c r="T80" s="200"/>
      <c r="U80" s="200"/>
      <c r="V80" s="200"/>
      <c r="W80" s="200"/>
      <c r="X80" s="200"/>
      <c r="Y80" s="200"/>
      <c r="Z80" s="200"/>
      <c r="AA80" s="200"/>
      <c r="AB80" s="200"/>
      <c r="AC80" s="200"/>
      <c r="AD80" s="200"/>
      <c r="AE80" s="200"/>
      <c r="AF80" s="200"/>
      <c r="AG80" s="200"/>
      <c r="AH80" s="200"/>
      <c r="AI80" s="200"/>
      <c r="AJ80" s="200"/>
      <c r="AK80" s="200"/>
      <c r="AL80" s="200"/>
      <c r="AM80" s="200"/>
      <c r="AN80" s="200"/>
      <c r="AO80" s="200"/>
      <c r="AP80" s="200"/>
      <c r="AQ80" s="200"/>
      <c r="AR80" s="165"/>
      <c r="AS80" s="165"/>
      <c r="AT80" s="165"/>
      <c r="AU80" s="165"/>
      <c r="AV80" s="165"/>
      <c r="AW80" s="165"/>
      <c r="AX80" s="165"/>
      <c r="AY80" s="165"/>
      <c r="AZ80" s="165"/>
      <c r="BA80" s="165"/>
      <c r="BB80" s="165"/>
      <c r="BC80" s="165"/>
      <c r="BD80" s="165"/>
      <c r="BE80" s="165"/>
      <c r="BF80" s="165"/>
      <c r="BG80" s="165"/>
    </row>
    <row r="81" spans="20:59" ht="40" customHeight="1" x14ac:dyDescent="0.35">
      <c r="T81" s="200"/>
      <c r="U81" s="200"/>
      <c r="V81" s="200"/>
      <c r="W81" s="200"/>
      <c r="X81" s="200"/>
      <c r="Y81" s="200"/>
      <c r="Z81" s="200"/>
      <c r="AA81" s="200"/>
      <c r="AB81" s="200"/>
      <c r="AC81" s="200"/>
      <c r="AD81" s="200"/>
      <c r="AE81" s="200"/>
      <c r="AF81" s="200"/>
      <c r="AG81" s="200"/>
      <c r="AH81" s="200"/>
      <c r="AI81" s="200"/>
      <c r="AJ81" s="200"/>
      <c r="AK81" s="200"/>
      <c r="AL81" s="200"/>
      <c r="AM81" s="200"/>
      <c r="AN81" s="200"/>
      <c r="AO81" s="200"/>
      <c r="AP81" s="200"/>
      <c r="AQ81" s="200"/>
      <c r="AR81" s="165"/>
      <c r="AS81" s="165"/>
      <c r="AT81" s="165"/>
      <c r="AU81" s="165"/>
      <c r="AV81" s="165"/>
      <c r="AW81" s="165"/>
      <c r="AX81" s="165"/>
      <c r="AY81" s="165"/>
      <c r="AZ81" s="165"/>
      <c r="BA81" s="165"/>
      <c r="BB81" s="165"/>
      <c r="BC81" s="165"/>
      <c r="BD81" s="165"/>
      <c r="BE81" s="165"/>
      <c r="BF81" s="165"/>
      <c r="BG81" s="165"/>
    </row>
    <row r="82" spans="20:59" ht="40" customHeight="1" x14ac:dyDescent="0.35">
      <c r="T82" s="200"/>
      <c r="U82" s="200"/>
      <c r="V82" s="200"/>
      <c r="W82" s="200"/>
      <c r="X82" s="200"/>
      <c r="Y82" s="200"/>
      <c r="Z82" s="200"/>
      <c r="AA82" s="200"/>
      <c r="AB82" s="200"/>
      <c r="AC82" s="200"/>
      <c r="AD82" s="200"/>
      <c r="AE82" s="200"/>
      <c r="AF82" s="200"/>
      <c r="AG82" s="200"/>
      <c r="AH82" s="200"/>
      <c r="AI82" s="200"/>
      <c r="AJ82" s="200"/>
      <c r="AK82" s="200"/>
      <c r="AL82" s="200"/>
      <c r="AM82" s="200"/>
      <c r="AN82" s="200"/>
      <c r="AO82" s="200"/>
      <c r="AP82" s="200"/>
      <c r="AQ82" s="200"/>
      <c r="AR82" s="165"/>
      <c r="AS82" s="165"/>
      <c r="AT82" s="165"/>
      <c r="AU82" s="165"/>
      <c r="AV82" s="165"/>
      <c r="AW82" s="165"/>
      <c r="AX82" s="165"/>
      <c r="AY82" s="165"/>
      <c r="AZ82" s="165"/>
      <c r="BA82" s="165"/>
      <c r="BB82" s="165"/>
      <c r="BC82" s="165"/>
      <c r="BD82" s="165"/>
      <c r="BE82" s="165"/>
      <c r="BF82" s="165"/>
      <c r="BG82" s="165"/>
    </row>
    <row r="83" spans="20:59" ht="40" customHeight="1" x14ac:dyDescent="0.35">
      <c r="T83" s="200"/>
      <c r="U83" s="200"/>
      <c r="V83" s="200"/>
      <c r="W83" s="200"/>
      <c r="X83" s="200"/>
      <c r="Y83" s="200"/>
      <c r="Z83" s="200"/>
      <c r="AA83" s="200"/>
      <c r="AB83" s="200"/>
      <c r="AC83" s="200"/>
      <c r="AD83" s="200"/>
      <c r="AE83" s="200"/>
      <c r="AF83" s="200"/>
      <c r="AG83" s="200"/>
      <c r="AH83" s="200"/>
      <c r="AI83" s="200"/>
      <c r="AJ83" s="200"/>
      <c r="AK83" s="200"/>
      <c r="AL83" s="200"/>
      <c r="AM83" s="200"/>
      <c r="AN83" s="200"/>
      <c r="AO83" s="200"/>
      <c r="AP83" s="200"/>
      <c r="AQ83" s="200"/>
      <c r="AR83" s="165"/>
      <c r="AS83" s="165"/>
      <c r="AT83" s="165"/>
      <c r="AU83" s="165"/>
      <c r="AV83" s="165"/>
      <c r="AW83" s="165"/>
      <c r="AX83" s="165"/>
      <c r="AY83" s="165"/>
      <c r="AZ83" s="165"/>
      <c r="BA83" s="165"/>
      <c r="BB83" s="165"/>
      <c r="BC83" s="165"/>
      <c r="BD83" s="165"/>
      <c r="BE83" s="165"/>
      <c r="BF83" s="165"/>
      <c r="BG83" s="165"/>
    </row>
    <row r="84" spans="20:59" ht="40" customHeight="1" x14ac:dyDescent="0.35">
      <c r="T84" s="200"/>
      <c r="U84" s="200"/>
      <c r="V84" s="200"/>
      <c r="W84" s="200"/>
      <c r="X84" s="200"/>
      <c r="Y84" s="200"/>
      <c r="Z84" s="200"/>
      <c r="AA84" s="200"/>
      <c r="AB84" s="200"/>
      <c r="AC84" s="200"/>
      <c r="AD84" s="200"/>
      <c r="AE84" s="200"/>
      <c r="AF84" s="200"/>
      <c r="AG84" s="200"/>
      <c r="AH84" s="200"/>
      <c r="AI84" s="200"/>
      <c r="AJ84" s="200"/>
      <c r="AK84" s="200"/>
      <c r="AL84" s="200"/>
      <c r="AM84" s="200"/>
      <c r="AN84" s="200"/>
      <c r="AO84" s="200"/>
      <c r="AP84" s="200"/>
      <c r="AQ84" s="200"/>
      <c r="AR84" s="165"/>
      <c r="AS84" s="165"/>
      <c r="AT84" s="165"/>
      <c r="AU84" s="165"/>
      <c r="AV84" s="165"/>
      <c r="AW84" s="165"/>
      <c r="AX84" s="165"/>
      <c r="AY84" s="165"/>
      <c r="AZ84" s="165"/>
      <c r="BA84" s="165"/>
      <c r="BB84" s="165"/>
      <c r="BC84" s="165"/>
      <c r="BD84" s="165"/>
      <c r="BE84" s="165"/>
      <c r="BF84" s="165"/>
      <c r="BG84" s="165"/>
    </row>
    <row r="85" spans="20:59" ht="40" customHeight="1" x14ac:dyDescent="0.35">
      <c r="T85" s="200"/>
      <c r="U85" s="200"/>
      <c r="V85" s="200"/>
      <c r="W85" s="200"/>
      <c r="X85" s="200"/>
      <c r="Y85" s="200"/>
      <c r="Z85" s="200"/>
      <c r="AA85" s="200"/>
      <c r="AB85" s="200"/>
      <c r="AC85" s="200"/>
      <c r="AD85" s="200"/>
      <c r="AE85" s="200"/>
      <c r="AF85" s="200"/>
      <c r="AG85" s="200"/>
      <c r="AH85" s="200"/>
      <c r="AI85" s="200"/>
      <c r="AJ85" s="200"/>
      <c r="AK85" s="200"/>
      <c r="AL85" s="200"/>
      <c r="AM85" s="200"/>
      <c r="AN85" s="200"/>
      <c r="AO85" s="200"/>
      <c r="AP85" s="200"/>
      <c r="AQ85" s="200"/>
      <c r="AR85" s="165"/>
      <c r="AS85" s="165"/>
      <c r="AT85" s="165"/>
      <c r="AU85" s="165"/>
      <c r="AV85" s="165"/>
      <c r="AW85" s="165"/>
      <c r="AX85" s="165"/>
      <c r="AY85" s="165"/>
      <c r="AZ85" s="165"/>
      <c r="BA85" s="165"/>
      <c r="BB85" s="165"/>
      <c r="BC85" s="165"/>
      <c r="BD85" s="165"/>
      <c r="BE85" s="165"/>
      <c r="BF85" s="165"/>
      <c r="BG85" s="165"/>
    </row>
    <row r="86" spans="20:59" ht="40" customHeight="1" x14ac:dyDescent="0.35">
      <c r="T86" s="200"/>
      <c r="U86" s="200"/>
      <c r="V86" s="200"/>
      <c r="W86" s="200"/>
      <c r="X86" s="200"/>
      <c r="Y86" s="200"/>
      <c r="Z86" s="200"/>
      <c r="AA86" s="200"/>
      <c r="AB86" s="200"/>
      <c r="AC86" s="200"/>
      <c r="AD86" s="200"/>
      <c r="AE86" s="200"/>
      <c r="AF86" s="200"/>
      <c r="AG86" s="200"/>
      <c r="AH86" s="200"/>
      <c r="AI86" s="200"/>
      <c r="AJ86" s="200"/>
      <c r="AK86" s="200"/>
      <c r="AL86" s="200"/>
      <c r="AM86" s="200"/>
      <c r="AN86" s="200"/>
      <c r="AO86" s="200"/>
      <c r="AP86" s="200"/>
      <c r="AQ86" s="200"/>
      <c r="AR86" s="165"/>
      <c r="AS86" s="165"/>
      <c r="AT86" s="165"/>
      <c r="AU86" s="165"/>
      <c r="AV86" s="165"/>
      <c r="AW86" s="165"/>
      <c r="AX86" s="165"/>
      <c r="AY86" s="165"/>
      <c r="AZ86" s="165"/>
      <c r="BA86" s="165"/>
      <c r="BB86" s="165"/>
      <c r="BC86" s="165"/>
      <c r="BD86" s="165"/>
      <c r="BE86" s="165"/>
      <c r="BF86" s="165"/>
      <c r="BG86" s="165"/>
    </row>
    <row r="87" spans="20:59" ht="40" customHeight="1" x14ac:dyDescent="0.35">
      <c r="T87" s="200"/>
      <c r="U87" s="200"/>
      <c r="V87" s="200"/>
      <c r="W87" s="200"/>
      <c r="X87" s="200"/>
      <c r="Y87" s="200"/>
      <c r="Z87" s="200"/>
      <c r="AA87" s="200"/>
      <c r="AB87" s="200"/>
      <c r="AC87" s="200"/>
      <c r="AD87" s="200"/>
      <c r="AE87" s="200"/>
      <c r="AF87" s="200"/>
      <c r="AG87" s="200"/>
      <c r="AH87" s="200"/>
      <c r="AI87" s="200"/>
      <c r="AJ87" s="200"/>
      <c r="AK87" s="200"/>
      <c r="AL87" s="200"/>
      <c r="AM87" s="200"/>
      <c r="AN87" s="200"/>
      <c r="AO87" s="200"/>
      <c r="AP87" s="200"/>
      <c r="AQ87" s="200"/>
      <c r="AR87" s="165"/>
      <c r="AS87" s="165"/>
      <c r="AT87" s="165"/>
      <c r="AU87" s="165"/>
      <c r="AV87" s="165"/>
      <c r="AW87" s="165"/>
      <c r="AX87" s="165"/>
      <c r="AY87" s="165"/>
      <c r="AZ87" s="165"/>
      <c r="BA87" s="165"/>
      <c r="BB87" s="165"/>
      <c r="BC87" s="165"/>
      <c r="BD87" s="165"/>
      <c r="BE87" s="165"/>
      <c r="BF87" s="165"/>
      <c r="BG87" s="165"/>
    </row>
    <row r="88" spans="20:59" ht="40" customHeight="1" x14ac:dyDescent="0.35">
      <c r="T88" s="200"/>
      <c r="U88" s="200"/>
      <c r="V88" s="200"/>
      <c r="W88" s="200"/>
      <c r="X88" s="200"/>
      <c r="Y88" s="200"/>
      <c r="Z88" s="200"/>
      <c r="AA88" s="200"/>
      <c r="AB88" s="200"/>
      <c r="AC88" s="200"/>
      <c r="AD88" s="200"/>
      <c r="AE88" s="200"/>
      <c r="AF88" s="200"/>
      <c r="AG88" s="200"/>
      <c r="AH88" s="200"/>
      <c r="AI88" s="200"/>
      <c r="AJ88" s="200"/>
      <c r="AK88" s="200"/>
      <c r="AL88" s="200"/>
      <c r="AM88" s="200"/>
      <c r="AN88" s="200"/>
      <c r="AO88" s="200"/>
      <c r="AP88" s="200"/>
      <c r="AQ88" s="200"/>
      <c r="AR88" s="165"/>
      <c r="AS88" s="165"/>
      <c r="AT88" s="165"/>
      <c r="AU88" s="165"/>
      <c r="AV88" s="165"/>
      <c r="AW88" s="165"/>
      <c r="AX88" s="165"/>
      <c r="AY88" s="165"/>
      <c r="AZ88" s="165"/>
      <c r="BA88" s="165"/>
      <c r="BB88" s="165"/>
      <c r="BC88" s="165"/>
      <c r="BD88" s="165"/>
      <c r="BE88" s="165"/>
      <c r="BF88" s="165"/>
      <c r="BG88" s="165"/>
    </row>
    <row r="89" spans="20:59" ht="40" customHeight="1" x14ac:dyDescent="0.35">
      <c r="T89" s="200"/>
      <c r="U89" s="200"/>
      <c r="V89" s="200"/>
      <c r="W89" s="200"/>
      <c r="X89" s="200"/>
      <c r="Y89" s="200"/>
      <c r="Z89" s="200"/>
      <c r="AA89" s="200"/>
      <c r="AB89" s="200"/>
      <c r="AC89" s="200"/>
      <c r="AD89" s="200"/>
      <c r="AE89" s="200"/>
      <c r="AF89" s="200"/>
      <c r="AG89" s="200"/>
      <c r="AH89" s="200"/>
      <c r="AI89" s="200"/>
      <c r="AJ89" s="200"/>
      <c r="AK89" s="200"/>
      <c r="AL89" s="200"/>
      <c r="AM89" s="200"/>
      <c r="AN89" s="200"/>
      <c r="AO89" s="200"/>
      <c r="AP89" s="200"/>
      <c r="AQ89" s="200"/>
      <c r="AR89" s="165"/>
      <c r="AS89" s="165"/>
      <c r="AT89" s="165"/>
      <c r="AU89" s="165"/>
      <c r="AV89" s="165"/>
      <c r="AW89" s="165"/>
      <c r="AX89" s="165"/>
      <c r="AY89" s="165"/>
      <c r="AZ89" s="165"/>
      <c r="BA89" s="165"/>
      <c r="BB89" s="165"/>
      <c r="BC89" s="165"/>
      <c r="BD89" s="165"/>
      <c r="BE89" s="165"/>
      <c r="BF89" s="165"/>
      <c r="BG89" s="165"/>
    </row>
    <row r="90" spans="20:59" ht="40" customHeight="1" x14ac:dyDescent="0.35">
      <c r="T90" s="200"/>
      <c r="U90" s="200"/>
      <c r="V90" s="200"/>
      <c r="W90" s="200"/>
      <c r="X90" s="200"/>
      <c r="Y90" s="200"/>
      <c r="Z90" s="200"/>
      <c r="AA90" s="200"/>
      <c r="AB90" s="200"/>
      <c r="AC90" s="200"/>
      <c r="AD90" s="200"/>
      <c r="AE90" s="200"/>
      <c r="AF90" s="200"/>
      <c r="AG90" s="200"/>
      <c r="AH90" s="200"/>
      <c r="AI90" s="200"/>
      <c r="AJ90" s="200"/>
      <c r="AK90" s="200"/>
      <c r="AL90" s="200"/>
      <c r="AM90" s="200"/>
      <c r="AN90" s="200"/>
      <c r="AO90" s="200"/>
      <c r="AP90" s="200"/>
      <c r="AQ90" s="200"/>
      <c r="AR90" s="165"/>
      <c r="AS90" s="165"/>
      <c r="AT90" s="165"/>
      <c r="AU90" s="165"/>
      <c r="AV90" s="165"/>
      <c r="AW90" s="165"/>
      <c r="AX90" s="165"/>
      <c r="AY90" s="165"/>
      <c r="AZ90" s="165"/>
      <c r="BA90" s="165"/>
      <c r="BB90" s="165"/>
      <c r="BC90" s="165"/>
      <c r="BD90" s="165"/>
      <c r="BE90" s="165"/>
      <c r="BF90" s="165"/>
      <c r="BG90" s="165"/>
    </row>
    <row r="91" spans="20:59" ht="40" customHeight="1" x14ac:dyDescent="0.35">
      <c r="T91" s="200"/>
      <c r="U91" s="200"/>
      <c r="V91" s="200"/>
      <c r="W91" s="200"/>
      <c r="X91" s="200"/>
      <c r="Y91" s="200"/>
      <c r="Z91" s="200"/>
      <c r="AA91" s="200"/>
      <c r="AB91" s="200"/>
      <c r="AC91" s="200"/>
      <c r="AD91" s="200"/>
      <c r="AE91" s="200"/>
      <c r="AF91" s="200"/>
      <c r="AG91" s="200"/>
      <c r="AH91" s="200"/>
      <c r="AI91" s="200"/>
      <c r="AJ91" s="200"/>
      <c r="AK91" s="200"/>
      <c r="AL91" s="200"/>
      <c r="AM91" s="200"/>
      <c r="AN91" s="200"/>
      <c r="AO91" s="200"/>
      <c r="AP91" s="200"/>
      <c r="AQ91" s="200"/>
      <c r="AR91" s="165"/>
      <c r="AS91" s="165"/>
      <c r="AT91" s="165"/>
      <c r="AU91" s="165"/>
      <c r="AV91" s="165"/>
      <c r="AW91" s="165"/>
      <c r="AX91" s="165"/>
      <c r="AY91" s="165"/>
      <c r="AZ91" s="165"/>
      <c r="BA91" s="165"/>
      <c r="BB91" s="165"/>
      <c r="BC91" s="165"/>
      <c r="BD91" s="165"/>
      <c r="BE91" s="165"/>
      <c r="BF91" s="165"/>
      <c r="BG91" s="165"/>
    </row>
    <row r="92" spans="20:59" ht="40" customHeight="1" x14ac:dyDescent="0.35">
      <c r="T92" s="200"/>
      <c r="U92" s="200"/>
      <c r="V92" s="200"/>
      <c r="W92" s="200"/>
      <c r="X92" s="200"/>
      <c r="Y92" s="200"/>
      <c r="Z92" s="200"/>
      <c r="AA92" s="200"/>
      <c r="AB92" s="200"/>
      <c r="AC92" s="200"/>
      <c r="AD92" s="200"/>
      <c r="AE92" s="200"/>
      <c r="AF92" s="200"/>
      <c r="AG92" s="200"/>
      <c r="AH92" s="200"/>
      <c r="AI92" s="200"/>
      <c r="AJ92" s="200"/>
      <c r="AK92" s="200"/>
      <c r="AL92" s="200"/>
      <c r="AM92" s="200"/>
      <c r="AN92" s="200"/>
      <c r="AO92" s="200"/>
      <c r="AP92" s="200"/>
      <c r="AQ92" s="200"/>
      <c r="AR92" s="165"/>
      <c r="AS92" s="165"/>
      <c r="AT92" s="165"/>
      <c r="AU92" s="165"/>
      <c r="AV92" s="165"/>
      <c r="AW92" s="165"/>
      <c r="AX92" s="165"/>
      <c r="AY92" s="165"/>
      <c r="AZ92" s="165"/>
      <c r="BA92" s="165"/>
      <c r="BB92" s="165"/>
      <c r="BC92" s="165"/>
      <c r="BD92" s="165"/>
      <c r="BE92" s="165"/>
      <c r="BF92" s="165"/>
      <c r="BG92" s="165"/>
    </row>
    <row r="93" spans="20:59" ht="40" customHeight="1" x14ac:dyDescent="0.35">
      <c r="T93" s="200"/>
      <c r="U93" s="200"/>
      <c r="V93" s="200"/>
      <c r="W93" s="200"/>
      <c r="X93" s="200"/>
      <c r="Y93" s="200"/>
      <c r="Z93" s="200"/>
      <c r="AA93" s="200"/>
      <c r="AB93" s="200"/>
      <c r="AC93" s="200"/>
      <c r="AD93" s="200"/>
      <c r="AE93" s="200"/>
      <c r="AF93" s="200"/>
      <c r="AG93" s="200"/>
      <c r="AH93" s="200"/>
      <c r="AI93" s="200"/>
      <c r="AJ93" s="200"/>
      <c r="AK93" s="200"/>
      <c r="AL93" s="200"/>
      <c r="AM93" s="200"/>
      <c r="AN93" s="200"/>
      <c r="AO93" s="200"/>
      <c r="AP93" s="200"/>
      <c r="AQ93" s="200"/>
      <c r="AR93" s="165"/>
      <c r="AS93" s="165"/>
      <c r="AT93" s="165"/>
      <c r="AU93" s="165"/>
      <c r="AV93" s="165"/>
      <c r="AW93" s="165"/>
      <c r="AX93" s="165"/>
      <c r="AY93" s="165"/>
      <c r="AZ93" s="165"/>
      <c r="BA93" s="165"/>
      <c r="BB93" s="165"/>
      <c r="BC93" s="165"/>
      <c r="BD93" s="165"/>
      <c r="BE93" s="165"/>
      <c r="BF93" s="165"/>
      <c r="BG93" s="165"/>
    </row>
    <row r="94" spans="20:59" ht="40" customHeight="1" x14ac:dyDescent="0.35">
      <c r="T94" s="200"/>
      <c r="U94" s="200"/>
      <c r="V94" s="200"/>
      <c r="W94" s="200"/>
      <c r="X94" s="200"/>
      <c r="Y94" s="200"/>
      <c r="Z94" s="200"/>
      <c r="AA94" s="200"/>
      <c r="AB94" s="200"/>
      <c r="AC94" s="200"/>
      <c r="AD94" s="200"/>
      <c r="AE94" s="200"/>
      <c r="AF94" s="200"/>
      <c r="AG94" s="200"/>
      <c r="AH94" s="200"/>
      <c r="AI94" s="200"/>
      <c r="AJ94" s="200"/>
      <c r="AK94" s="200"/>
      <c r="AL94" s="200"/>
      <c r="AM94" s="200"/>
      <c r="AN94" s="200"/>
      <c r="AO94" s="200"/>
      <c r="AP94" s="200"/>
      <c r="AQ94" s="200"/>
      <c r="AR94" s="165"/>
      <c r="AS94" s="165"/>
      <c r="AT94" s="165"/>
      <c r="AU94" s="165"/>
      <c r="AV94" s="165"/>
      <c r="AW94" s="165"/>
      <c r="AX94" s="165"/>
      <c r="AY94" s="165"/>
      <c r="AZ94" s="165"/>
      <c r="BA94" s="165"/>
      <c r="BB94" s="165"/>
      <c r="BC94" s="165"/>
      <c r="BD94" s="165"/>
      <c r="BE94" s="165"/>
      <c r="BF94" s="165"/>
      <c r="BG94" s="165"/>
    </row>
    <row r="95" spans="20:59" ht="40" customHeight="1" x14ac:dyDescent="0.35">
      <c r="T95" s="200"/>
      <c r="U95" s="200"/>
      <c r="V95" s="200"/>
      <c r="W95" s="200"/>
      <c r="X95" s="200"/>
      <c r="Y95" s="200"/>
      <c r="Z95" s="200"/>
      <c r="AA95" s="200"/>
      <c r="AB95" s="200"/>
      <c r="AC95" s="200"/>
      <c r="AD95" s="200"/>
      <c r="AE95" s="200"/>
      <c r="AF95" s="200"/>
      <c r="AG95" s="200"/>
      <c r="AH95" s="200"/>
      <c r="AI95" s="200"/>
      <c r="AJ95" s="200"/>
      <c r="AK95" s="200"/>
      <c r="AL95" s="200"/>
      <c r="AM95" s="200"/>
      <c r="AN95" s="200"/>
      <c r="AO95" s="200"/>
      <c r="AP95" s="200"/>
      <c r="AQ95" s="200"/>
      <c r="AR95" s="165"/>
      <c r="AS95" s="165"/>
      <c r="AT95" s="165"/>
      <c r="AU95" s="165"/>
      <c r="AV95" s="165"/>
      <c r="AW95" s="165"/>
      <c r="AX95" s="165"/>
      <c r="AY95" s="165"/>
      <c r="AZ95" s="165"/>
      <c r="BA95" s="165"/>
      <c r="BB95" s="165"/>
      <c r="BC95" s="165"/>
      <c r="BD95" s="165"/>
      <c r="BE95" s="165"/>
      <c r="BF95" s="165"/>
      <c r="BG95" s="165"/>
    </row>
    <row r="96" spans="20:59" ht="40" customHeight="1" x14ac:dyDescent="0.35">
      <c r="T96" s="200"/>
      <c r="U96" s="200"/>
      <c r="V96" s="200"/>
      <c r="W96" s="200"/>
      <c r="X96" s="200"/>
      <c r="Y96" s="200"/>
      <c r="Z96" s="200"/>
      <c r="AA96" s="200"/>
      <c r="AB96" s="200"/>
      <c r="AC96" s="200"/>
      <c r="AD96" s="200"/>
      <c r="AE96" s="200"/>
      <c r="AF96" s="200"/>
      <c r="AG96" s="200"/>
      <c r="AH96" s="200"/>
      <c r="AI96" s="200"/>
      <c r="AJ96" s="200"/>
      <c r="AK96" s="200"/>
      <c r="AL96" s="200"/>
      <c r="AM96" s="200"/>
      <c r="AN96" s="200"/>
      <c r="AO96" s="200"/>
      <c r="AP96" s="200"/>
      <c r="AQ96" s="200"/>
      <c r="AR96" s="165"/>
      <c r="AS96" s="165"/>
      <c r="AT96" s="165"/>
      <c r="AU96" s="165"/>
      <c r="AV96" s="165"/>
      <c r="AW96" s="165"/>
      <c r="AX96" s="165"/>
      <c r="AY96" s="165"/>
      <c r="AZ96" s="165"/>
      <c r="BA96" s="165"/>
      <c r="BB96" s="165"/>
      <c r="BC96" s="165"/>
      <c r="BD96" s="165"/>
      <c r="BE96" s="165"/>
      <c r="BF96" s="165"/>
      <c r="BG96" s="165"/>
    </row>
    <row r="97" spans="20:59" ht="40" customHeight="1" x14ac:dyDescent="0.35">
      <c r="T97" s="200"/>
      <c r="U97" s="200"/>
      <c r="V97" s="200"/>
      <c r="W97" s="200"/>
      <c r="X97" s="200"/>
      <c r="Y97" s="200"/>
      <c r="Z97" s="200"/>
      <c r="AA97" s="200"/>
      <c r="AB97" s="200"/>
      <c r="AC97" s="200"/>
      <c r="AD97" s="200"/>
      <c r="AE97" s="200"/>
      <c r="AF97" s="200"/>
      <c r="AG97" s="200"/>
      <c r="AH97" s="200"/>
      <c r="AI97" s="200"/>
      <c r="AJ97" s="200"/>
      <c r="AK97" s="200"/>
      <c r="AL97" s="200"/>
      <c r="AM97" s="200"/>
      <c r="AN97" s="200"/>
      <c r="AO97" s="200"/>
      <c r="AP97" s="200"/>
      <c r="AQ97" s="200"/>
      <c r="AR97" s="165"/>
      <c r="AS97" s="165"/>
      <c r="AT97" s="165"/>
      <c r="AU97" s="165"/>
      <c r="AV97" s="165"/>
      <c r="AW97" s="165"/>
      <c r="AX97" s="165"/>
      <c r="AY97" s="165"/>
      <c r="AZ97" s="165"/>
      <c r="BA97" s="165"/>
      <c r="BB97" s="165"/>
      <c r="BC97" s="165"/>
      <c r="BD97" s="165"/>
      <c r="BE97" s="165"/>
      <c r="BF97" s="165"/>
      <c r="BG97" s="165"/>
    </row>
    <row r="98" spans="20:59" ht="40" customHeight="1" x14ac:dyDescent="0.35">
      <c r="T98" s="200"/>
      <c r="U98" s="200"/>
      <c r="V98" s="200"/>
      <c r="W98" s="200"/>
      <c r="X98" s="200"/>
      <c r="Y98" s="200"/>
      <c r="Z98" s="200"/>
      <c r="AA98" s="200"/>
      <c r="AB98" s="200"/>
      <c r="AC98" s="200"/>
      <c r="AD98" s="200"/>
      <c r="AE98" s="200"/>
      <c r="AF98" s="200"/>
      <c r="AG98" s="200"/>
      <c r="AH98" s="200"/>
      <c r="AI98" s="200"/>
      <c r="AJ98" s="200"/>
      <c r="AK98" s="200"/>
      <c r="AL98" s="200"/>
      <c r="AM98" s="200"/>
      <c r="AN98" s="200"/>
      <c r="AO98" s="200"/>
      <c r="AP98" s="200"/>
      <c r="AQ98" s="200"/>
      <c r="AR98" s="165"/>
      <c r="AS98" s="165"/>
      <c r="AT98" s="165"/>
      <c r="AU98" s="165"/>
      <c r="AV98" s="165"/>
      <c r="AW98" s="165"/>
      <c r="AX98" s="165"/>
      <c r="AY98" s="165"/>
      <c r="AZ98" s="165"/>
      <c r="BA98" s="165"/>
      <c r="BB98" s="165"/>
      <c r="BC98" s="165"/>
      <c r="BD98" s="165"/>
      <c r="BE98" s="165"/>
      <c r="BF98" s="165"/>
      <c r="BG98" s="165"/>
    </row>
    <row r="99" spans="20:59" ht="40" customHeight="1" x14ac:dyDescent="0.35">
      <c r="T99" s="200"/>
      <c r="U99" s="200"/>
      <c r="V99" s="200"/>
      <c r="W99" s="200"/>
      <c r="X99" s="200"/>
      <c r="Y99" s="200"/>
      <c r="Z99" s="200"/>
      <c r="AA99" s="200"/>
      <c r="AB99" s="200"/>
      <c r="AC99" s="200"/>
      <c r="AD99" s="200"/>
      <c r="AE99" s="200"/>
      <c r="AF99" s="200"/>
      <c r="AG99" s="200"/>
      <c r="AH99" s="200"/>
      <c r="AI99" s="200"/>
      <c r="AJ99" s="200"/>
      <c r="AK99" s="200"/>
      <c r="AL99" s="200"/>
      <c r="AM99" s="200"/>
      <c r="AN99" s="200"/>
      <c r="AO99" s="200"/>
      <c r="AP99" s="200"/>
      <c r="AQ99" s="200"/>
      <c r="AR99" s="165"/>
      <c r="AS99" s="165"/>
      <c r="AT99" s="165"/>
      <c r="AU99" s="165"/>
      <c r="AV99" s="165"/>
      <c r="AW99" s="165"/>
      <c r="AX99" s="165"/>
      <c r="AY99" s="165"/>
      <c r="AZ99" s="165"/>
      <c r="BA99" s="165"/>
      <c r="BB99" s="165"/>
      <c r="BC99" s="165"/>
      <c r="BD99" s="165"/>
      <c r="BE99" s="165"/>
      <c r="BF99" s="165"/>
      <c r="BG99" s="165"/>
    </row>
    <row r="100" spans="20:59" ht="40" customHeight="1" x14ac:dyDescent="0.35">
      <c r="T100" s="200"/>
      <c r="U100" s="200"/>
      <c r="V100" s="200"/>
      <c r="W100" s="200"/>
      <c r="X100" s="200"/>
      <c r="Y100" s="200"/>
      <c r="Z100" s="200"/>
      <c r="AA100" s="200"/>
      <c r="AB100" s="200"/>
      <c r="AC100" s="200"/>
      <c r="AD100" s="200"/>
      <c r="AE100" s="200"/>
      <c r="AF100" s="200"/>
      <c r="AG100" s="200"/>
      <c r="AH100" s="200"/>
      <c r="AI100" s="200"/>
      <c r="AJ100" s="200"/>
      <c r="AK100" s="200"/>
      <c r="AL100" s="200"/>
      <c r="AM100" s="200"/>
      <c r="AN100" s="200"/>
      <c r="AO100" s="200"/>
      <c r="AP100" s="200"/>
      <c r="AQ100" s="200"/>
      <c r="AR100" s="165"/>
      <c r="AS100" s="165"/>
      <c r="AT100" s="165"/>
      <c r="AU100" s="165"/>
      <c r="AV100" s="165"/>
      <c r="AW100" s="165"/>
      <c r="AX100" s="165"/>
      <c r="AY100" s="165"/>
      <c r="AZ100" s="165"/>
      <c r="BA100" s="165"/>
      <c r="BB100" s="165"/>
      <c r="BC100" s="165"/>
      <c r="BD100" s="165"/>
      <c r="BE100" s="165"/>
      <c r="BF100" s="165"/>
      <c r="BG100" s="165"/>
    </row>
    <row r="101" spans="20:59" ht="40" customHeight="1" x14ac:dyDescent="0.35">
      <c r="T101" s="200"/>
      <c r="U101" s="200"/>
      <c r="V101" s="200"/>
      <c r="W101" s="200"/>
      <c r="X101" s="200"/>
      <c r="Y101" s="200"/>
      <c r="Z101" s="200"/>
      <c r="AA101" s="200"/>
      <c r="AB101" s="200"/>
      <c r="AC101" s="200"/>
      <c r="AD101" s="200"/>
      <c r="AE101" s="200"/>
      <c r="AF101" s="200"/>
      <c r="AG101" s="200"/>
      <c r="AH101" s="200"/>
      <c r="AI101" s="200"/>
      <c r="AJ101" s="200"/>
      <c r="AK101" s="200"/>
      <c r="AL101" s="200"/>
      <c r="AM101" s="200"/>
      <c r="AN101" s="200"/>
      <c r="AO101" s="200"/>
      <c r="AP101" s="200"/>
      <c r="AQ101" s="200"/>
      <c r="AR101" s="165"/>
      <c r="AS101" s="165"/>
      <c r="AT101" s="165"/>
      <c r="AU101" s="165"/>
      <c r="AV101" s="165"/>
      <c r="AW101" s="165"/>
      <c r="AX101" s="165"/>
      <c r="AY101" s="165"/>
      <c r="AZ101" s="165"/>
      <c r="BA101" s="165"/>
      <c r="BB101" s="165"/>
      <c r="BC101" s="165"/>
      <c r="BD101" s="165"/>
      <c r="BE101" s="165"/>
      <c r="BF101" s="165"/>
      <c r="BG101" s="165"/>
    </row>
    <row r="102" spans="20:59" ht="40" customHeight="1" x14ac:dyDescent="0.35">
      <c r="T102" s="200"/>
      <c r="U102" s="200"/>
      <c r="V102" s="200"/>
      <c r="W102" s="200"/>
      <c r="X102" s="200"/>
      <c r="Y102" s="200"/>
      <c r="Z102" s="200"/>
      <c r="AA102" s="200"/>
      <c r="AB102" s="200"/>
      <c r="AC102" s="200"/>
      <c r="AD102" s="200"/>
      <c r="AE102" s="200"/>
      <c r="AF102" s="200"/>
      <c r="AG102" s="200"/>
      <c r="AH102" s="200"/>
      <c r="AI102" s="200"/>
      <c r="AJ102" s="200"/>
      <c r="AK102" s="200"/>
      <c r="AL102" s="200"/>
      <c r="AM102" s="200"/>
      <c r="AN102" s="200"/>
      <c r="AO102" s="200"/>
      <c r="AP102" s="200"/>
      <c r="AQ102" s="200"/>
      <c r="AR102" s="165"/>
      <c r="AS102" s="165"/>
      <c r="AT102" s="165"/>
      <c r="AU102" s="165"/>
      <c r="AV102" s="165"/>
      <c r="AW102" s="165"/>
      <c r="AX102" s="165"/>
      <c r="AY102" s="165"/>
      <c r="AZ102" s="165"/>
      <c r="BA102" s="165"/>
      <c r="BB102" s="165"/>
      <c r="BC102" s="165"/>
      <c r="BD102" s="165"/>
      <c r="BE102" s="165"/>
      <c r="BF102" s="165"/>
      <c r="BG102" s="165"/>
    </row>
    <row r="103" spans="20:59" ht="40" customHeight="1" x14ac:dyDescent="0.35">
      <c r="T103" s="200"/>
      <c r="U103" s="200"/>
      <c r="V103" s="200"/>
      <c r="W103" s="200"/>
      <c r="X103" s="200"/>
      <c r="Y103" s="200"/>
      <c r="Z103" s="200"/>
      <c r="AA103" s="200"/>
      <c r="AB103" s="200"/>
      <c r="AC103" s="200"/>
      <c r="AD103" s="200"/>
      <c r="AE103" s="200"/>
      <c r="AF103" s="200"/>
      <c r="AG103" s="200"/>
      <c r="AH103" s="200"/>
      <c r="AI103" s="200"/>
      <c r="AJ103" s="200"/>
      <c r="AK103" s="200"/>
      <c r="AL103" s="200"/>
      <c r="AM103" s="200"/>
      <c r="AN103" s="200"/>
      <c r="AO103" s="200"/>
      <c r="AP103" s="200"/>
      <c r="AQ103" s="200"/>
      <c r="AR103" s="165"/>
      <c r="AS103" s="165"/>
      <c r="AT103" s="165"/>
      <c r="AU103" s="165"/>
      <c r="AV103" s="165"/>
      <c r="AW103" s="165"/>
      <c r="AX103" s="165"/>
      <c r="AY103" s="165"/>
      <c r="AZ103" s="165"/>
      <c r="BA103" s="165"/>
      <c r="BB103" s="165"/>
      <c r="BC103" s="165"/>
      <c r="BD103" s="165"/>
      <c r="BE103" s="165"/>
      <c r="BF103" s="165"/>
      <c r="BG103" s="165"/>
    </row>
    <row r="104" spans="20:59" ht="40" customHeight="1" x14ac:dyDescent="0.35">
      <c r="T104" s="200"/>
      <c r="U104" s="200"/>
      <c r="V104" s="200"/>
      <c r="W104" s="200"/>
      <c r="X104" s="200"/>
      <c r="Y104" s="200"/>
      <c r="Z104" s="200"/>
      <c r="AA104" s="200"/>
      <c r="AB104" s="200"/>
      <c r="AC104" s="200"/>
      <c r="AD104" s="200"/>
      <c r="AE104" s="200"/>
      <c r="AF104" s="200"/>
      <c r="AG104" s="200"/>
      <c r="AH104" s="200"/>
      <c r="AI104" s="200"/>
      <c r="AJ104" s="200"/>
      <c r="AK104" s="200"/>
      <c r="AL104" s="200"/>
      <c r="AM104" s="200"/>
      <c r="AN104" s="200"/>
      <c r="AO104" s="200"/>
      <c r="AP104" s="200"/>
      <c r="AQ104" s="200"/>
      <c r="AR104" s="165"/>
      <c r="AS104" s="165"/>
      <c r="AT104" s="165"/>
      <c r="AU104" s="165"/>
      <c r="AV104" s="165"/>
      <c r="AW104" s="165"/>
      <c r="AX104" s="165"/>
      <c r="AY104" s="165"/>
      <c r="AZ104" s="165"/>
      <c r="BA104" s="165"/>
      <c r="BB104" s="165"/>
      <c r="BC104" s="165"/>
      <c r="BD104" s="165"/>
      <c r="BE104" s="165"/>
      <c r="BF104" s="165"/>
      <c r="BG104" s="165"/>
    </row>
    <row r="105" spans="20:59" ht="40" customHeight="1" x14ac:dyDescent="0.35">
      <c r="T105" s="200"/>
      <c r="U105" s="200"/>
      <c r="V105" s="200"/>
      <c r="W105" s="200"/>
      <c r="X105" s="200"/>
      <c r="Y105" s="200"/>
      <c r="Z105" s="200"/>
      <c r="AA105" s="200"/>
      <c r="AB105" s="200"/>
      <c r="AC105" s="200"/>
      <c r="AD105" s="200"/>
      <c r="AE105" s="200"/>
      <c r="AF105" s="200"/>
      <c r="AG105" s="200"/>
      <c r="AH105" s="200"/>
      <c r="AI105" s="200"/>
      <c r="AJ105" s="200"/>
      <c r="AK105" s="200"/>
      <c r="AL105" s="200"/>
      <c r="AM105" s="200"/>
      <c r="AN105" s="200"/>
      <c r="AO105" s="200"/>
      <c r="AP105" s="200"/>
      <c r="AQ105" s="200"/>
      <c r="AR105" s="165"/>
      <c r="AS105" s="165"/>
      <c r="AT105" s="165"/>
      <c r="AU105" s="165"/>
      <c r="AV105" s="165"/>
      <c r="AW105" s="165"/>
      <c r="AX105" s="165"/>
      <c r="AY105" s="165"/>
      <c r="AZ105" s="165"/>
      <c r="BA105" s="165"/>
      <c r="BB105" s="165"/>
      <c r="BC105" s="165"/>
      <c r="BD105" s="165"/>
      <c r="BE105" s="165"/>
      <c r="BF105" s="165"/>
      <c r="BG105" s="165"/>
    </row>
    <row r="106" spans="20:59" ht="40" customHeight="1" x14ac:dyDescent="0.35">
      <c r="T106" s="200"/>
      <c r="U106" s="200"/>
      <c r="V106" s="200"/>
      <c r="W106" s="200"/>
      <c r="X106" s="200"/>
      <c r="Y106" s="200"/>
      <c r="Z106" s="200"/>
      <c r="AA106" s="200"/>
      <c r="AB106" s="200"/>
      <c r="AC106" s="200"/>
      <c r="AD106" s="200"/>
      <c r="AE106" s="200"/>
      <c r="AF106" s="200"/>
      <c r="AG106" s="200"/>
      <c r="AH106" s="200"/>
      <c r="AI106" s="200"/>
      <c r="AJ106" s="200"/>
      <c r="AK106" s="200"/>
      <c r="AL106" s="200"/>
      <c r="AM106" s="200"/>
      <c r="AN106" s="200"/>
      <c r="AO106" s="200"/>
      <c r="AP106" s="200"/>
      <c r="AQ106" s="200"/>
      <c r="AR106" s="165"/>
      <c r="AS106" s="165"/>
      <c r="AT106" s="165"/>
      <c r="AU106" s="165"/>
      <c r="AV106" s="165"/>
      <c r="AW106" s="165"/>
      <c r="AX106" s="165"/>
      <c r="AY106" s="165"/>
      <c r="AZ106" s="165"/>
      <c r="BA106" s="165"/>
      <c r="BB106" s="165"/>
      <c r="BC106" s="165"/>
      <c r="BD106" s="165"/>
      <c r="BE106" s="165"/>
      <c r="BF106" s="165"/>
      <c r="BG106" s="165"/>
    </row>
    <row r="107" spans="20:59" ht="40" customHeight="1" x14ac:dyDescent="0.35">
      <c r="T107" s="200"/>
      <c r="U107" s="200"/>
      <c r="V107" s="200"/>
      <c r="W107" s="200"/>
      <c r="X107" s="200"/>
      <c r="Y107" s="200"/>
      <c r="Z107" s="200"/>
      <c r="AA107" s="200"/>
      <c r="AB107" s="200"/>
      <c r="AC107" s="200"/>
      <c r="AD107" s="200"/>
      <c r="AE107" s="200"/>
      <c r="AF107" s="200"/>
      <c r="AG107" s="200"/>
      <c r="AH107" s="200"/>
      <c r="AI107" s="200"/>
      <c r="AJ107" s="200"/>
      <c r="AK107" s="200"/>
      <c r="AL107" s="200"/>
      <c r="AM107" s="200"/>
      <c r="AN107" s="200"/>
      <c r="AO107" s="200"/>
      <c r="AP107" s="200"/>
      <c r="AQ107" s="200"/>
      <c r="AR107" s="165"/>
      <c r="AS107" s="165"/>
      <c r="AT107" s="165"/>
      <c r="AU107" s="165"/>
      <c r="AV107" s="165"/>
      <c r="AW107" s="165"/>
      <c r="AX107" s="165"/>
      <c r="AY107" s="165"/>
      <c r="AZ107" s="165"/>
      <c r="BA107" s="165"/>
      <c r="BB107" s="165"/>
      <c r="BC107" s="165"/>
      <c r="BD107" s="165"/>
      <c r="BE107" s="165"/>
      <c r="BF107" s="165"/>
      <c r="BG107" s="165"/>
    </row>
    <row r="108" spans="20:59" ht="40" customHeight="1" x14ac:dyDescent="0.35">
      <c r="T108" s="200"/>
      <c r="U108" s="200"/>
      <c r="V108" s="200"/>
      <c r="W108" s="200"/>
      <c r="X108" s="200"/>
      <c r="Y108" s="200"/>
      <c r="Z108" s="200"/>
      <c r="AA108" s="200"/>
      <c r="AB108" s="200"/>
      <c r="AC108" s="200"/>
      <c r="AD108" s="200"/>
      <c r="AE108" s="200"/>
      <c r="AF108" s="200"/>
      <c r="AG108" s="200"/>
      <c r="AH108" s="200"/>
      <c r="AI108" s="200"/>
      <c r="AJ108" s="200"/>
      <c r="AK108" s="200"/>
      <c r="AL108" s="200"/>
      <c r="AM108" s="200"/>
      <c r="AN108" s="200"/>
      <c r="AO108" s="200"/>
      <c r="AP108" s="200"/>
      <c r="AQ108" s="200"/>
      <c r="AR108" s="165"/>
      <c r="AS108" s="165"/>
      <c r="AT108" s="165"/>
      <c r="AU108" s="165"/>
      <c r="AV108" s="165"/>
      <c r="AW108" s="165"/>
      <c r="AX108" s="165"/>
      <c r="AY108" s="165"/>
      <c r="AZ108" s="165"/>
      <c r="BA108" s="165"/>
      <c r="BB108" s="165"/>
      <c r="BC108" s="165"/>
      <c r="BD108" s="165"/>
      <c r="BE108" s="165"/>
      <c r="BF108" s="165"/>
      <c r="BG108" s="165"/>
    </row>
    <row r="109" spans="20:59" ht="40" customHeight="1" x14ac:dyDescent="0.35">
      <c r="T109" s="200"/>
      <c r="U109" s="200"/>
      <c r="V109" s="200"/>
      <c r="W109" s="200"/>
      <c r="X109" s="200"/>
      <c r="Y109" s="200"/>
      <c r="Z109" s="200"/>
      <c r="AA109" s="200"/>
      <c r="AB109" s="200"/>
      <c r="AC109" s="200"/>
      <c r="AD109" s="200"/>
      <c r="AE109" s="200"/>
      <c r="AF109" s="200"/>
      <c r="AG109" s="200"/>
      <c r="AH109" s="200"/>
      <c r="AI109" s="200"/>
      <c r="AJ109" s="200"/>
      <c r="AK109" s="200"/>
      <c r="AL109" s="200"/>
      <c r="AM109" s="200"/>
      <c r="AN109" s="200"/>
      <c r="AO109" s="200"/>
      <c r="AP109" s="200"/>
      <c r="AQ109" s="200"/>
      <c r="AR109" s="165"/>
      <c r="AS109" s="165"/>
      <c r="AT109" s="165"/>
      <c r="AU109" s="165"/>
      <c r="AV109" s="165"/>
      <c r="AW109" s="165"/>
      <c r="AX109" s="165"/>
      <c r="AY109" s="165"/>
      <c r="AZ109" s="165"/>
      <c r="BA109" s="165"/>
      <c r="BB109" s="165"/>
      <c r="BC109" s="165"/>
      <c r="BD109" s="165"/>
      <c r="BE109" s="165"/>
      <c r="BF109" s="165"/>
      <c r="BG109" s="165"/>
    </row>
    <row r="110" spans="20:59" ht="40" customHeight="1" x14ac:dyDescent="0.35">
      <c r="T110" s="200"/>
      <c r="U110" s="200"/>
      <c r="V110" s="200"/>
      <c r="W110" s="200"/>
      <c r="X110" s="200"/>
      <c r="Y110" s="200"/>
      <c r="Z110" s="200"/>
      <c r="AA110" s="200"/>
      <c r="AB110" s="200"/>
      <c r="AC110" s="200"/>
      <c r="AD110" s="200"/>
      <c r="AE110" s="200"/>
      <c r="AF110" s="200"/>
      <c r="AG110" s="200"/>
      <c r="AH110" s="200"/>
      <c r="AI110" s="200"/>
      <c r="AJ110" s="200"/>
      <c r="AK110" s="200"/>
      <c r="AL110" s="200"/>
      <c r="AM110" s="200"/>
      <c r="AN110" s="200"/>
      <c r="AO110" s="200"/>
      <c r="AP110" s="200"/>
      <c r="AQ110" s="200"/>
      <c r="AR110" s="165"/>
      <c r="AS110" s="165"/>
      <c r="AT110" s="165"/>
      <c r="AU110" s="165"/>
      <c r="AV110" s="165"/>
      <c r="AW110" s="165"/>
      <c r="AX110" s="165"/>
      <c r="AY110" s="165"/>
      <c r="AZ110" s="165"/>
      <c r="BA110" s="165"/>
      <c r="BB110" s="165"/>
      <c r="BC110" s="165"/>
      <c r="BD110" s="165"/>
      <c r="BE110" s="165"/>
      <c r="BF110" s="165"/>
      <c r="BG110" s="165"/>
    </row>
    <row r="111" spans="20:59" ht="40" customHeight="1" x14ac:dyDescent="0.35">
      <c r="T111" s="200"/>
      <c r="U111" s="200"/>
      <c r="V111" s="200"/>
      <c r="W111" s="200"/>
      <c r="X111" s="200"/>
      <c r="Y111" s="200"/>
      <c r="Z111" s="200"/>
      <c r="AA111" s="200"/>
      <c r="AB111" s="200"/>
      <c r="AC111" s="200"/>
      <c r="AD111" s="200"/>
      <c r="AE111" s="200"/>
      <c r="AF111" s="200"/>
      <c r="AG111" s="200"/>
      <c r="AH111" s="200"/>
      <c r="AI111" s="200"/>
      <c r="AJ111" s="200"/>
      <c r="AK111" s="200"/>
      <c r="AL111" s="200"/>
      <c r="AM111" s="200"/>
      <c r="AN111" s="200"/>
      <c r="AO111" s="200"/>
      <c r="AP111" s="200"/>
      <c r="AQ111" s="200"/>
      <c r="AR111" s="165"/>
      <c r="AS111" s="165"/>
      <c r="AT111" s="165"/>
      <c r="AU111" s="165"/>
      <c r="AV111" s="165"/>
      <c r="AW111" s="165"/>
      <c r="AX111" s="165"/>
      <c r="AY111" s="165"/>
      <c r="AZ111" s="165"/>
      <c r="BA111" s="165"/>
      <c r="BB111" s="165"/>
      <c r="BC111" s="165"/>
      <c r="BD111" s="165"/>
      <c r="BE111" s="165"/>
      <c r="BF111" s="165"/>
      <c r="BG111" s="165"/>
    </row>
    <row r="112" spans="20:59" ht="40" customHeight="1" x14ac:dyDescent="0.35">
      <c r="T112" s="200"/>
      <c r="U112" s="200"/>
      <c r="V112" s="200"/>
      <c r="W112" s="200"/>
      <c r="X112" s="200"/>
      <c r="Y112" s="200"/>
      <c r="Z112" s="200"/>
      <c r="AA112" s="200"/>
      <c r="AB112" s="200"/>
      <c r="AC112" s="200"/>
      <c r="AD112" s="200"/>
      <c r="AE112" s="200"/>
      <c r="AF112" s="200"/>
      <c r="AG112" s="200"/>
      <c r="AH112" s="200"/>
      <c r="AI112" s="200"/>
      <c r="AJ112" s="200"/>
      <c r="AK112" s="200"/>
      <c r="AL112" s="200"/>
      <c r="AM112" s="200"/>
      <c r="AN112" s="200"/>
      <c r="AO112" s="200"/>
      <c r="AP112" s="200"/>
      <c r="AQ112" s="200"/>
      <c r="AR112" s="165"/>
      <c r="AS112" s="165"/>
      <c r="AT112" s="165"/>
      <c r="AU112" s="165"/>
      <c r="AV112" s="165"/>
      <c r="AW112" s="165"/>
      <c r="AX112" s="165"/>
      <c r="AY112" s="165"/>
      <c r="AZ112" s="165"/>
      <c r="BA112" s="165"/>
      <c r="BB112" s="165"/>
      <c r="BC112" s="165"/>
      <c r="BD112" s="165"/>
      <c r="BE112" s="165"/>
      <c r="BF112" s="165"/>
      <c r="BG112" s="165"/>
    </row>
    <row r="113" spans="20:59" ht="40" customHeight="1" x14ac:dyDescent="0.35">
      <c r="T113" s="200"/>
      <c r="U113" s="200"/>
      <c r="V113" s="200"/>
      <c r="W113" s="200"/>
      <c r="X113" s="200"/>
      <c r="Y113" s="200"/>
      <c r="Z113" s="200"/>
      <c r="AA113" s="200"/>
      <c r="AB113" s="200"/>
      <c r="AC113" s="200"/>
      <c r="AD113" s="200"/>
      <c r="AE113" s="200"/>
      <c r="AF113" s="200"/>
      <c r="AG113" s="200"/>
      <c r="AH113" s="200"/>
      <c r="AI113" s="200"/>
      <c r="AJ113" s="200"/>
      <c r="AK113" s="200"/>
      <c r="AL113" s="200"/>
      <c r="AM113" s="200"/>
      <c r="AN113" s="200"/>
      <c r="AO113" s="200"/>
      <c r="AP113" s="200"/>
      <c r="AQ113" s="200"/>
      <c r="AR113" s="165"/>
      <c r="AS113" s="165"/>
      <c r="AT113" s="165"/>
      <c r="AU113" s="165"/>
      <c r="AV113" s="165"/>
      <c r="AW113" s="165"/>
      <c r="AX113" s="165"/>
      <c r="AY113" s="165"/>
      <c r="AZ113" s="165"/>
      <c r="BA113" s="165"/>
      <c r="BB113" s="165"/>
      <c r="BC113" s="165"/>
      <c r="BD113" s="165"/>
      <c r="BE113" s="165"/>
      <c r="BF113" s="165"/>
      <c r="BG113" s="165"/>
    </row>
    <row r="114" spans="20:59" ht="40" customHeight="1" x14ac:dyDescent="0.35">
      <c r="T114" s="200"/>
      <c r="U114" s="200"/>
      <c r="V114" s="200"/>
      <c r="W114" s="200"/>
      <c r="X114" s="200"/>
      <c r="Y114" s="200"/>
      <c r="Z114" s="200"/>
      <c r="AA114" s="200"/>
      <c r="AB114" s="200"/>
      <c r="AC114" s="200"/>
      <c r="AD114" s="200"/>
      <c r="AE114" s="200"/>
      <c r="AF114" s="200"/>
      <c r="AG114" s="200"/>
      <c r="AH114" s="200"/>
      <c r="AI114" s="200"/>
      <c r="AJ114" s="200"/>
      <c r="AK114" s="200"/>
      <c r="AL114" s="200"/>
      <c r="AM114" s="200"/>
      <c r="AN114" s="200"/>
      <c r="AO114" s="200"/>
      <c r="AP114" s="200"/>
      <c r="AQ114" s="200"/>
      <c r="AR114" s="165"/>
      <c r="AS114" s="165"/>
      <c r="AT114" s="165"/>
      <c r="AU114" s="165"/>
      <c r="AV114" s="165"/>
      <c r="AW114" s="165"/>
      <c r="AX114" s="165"/>
      <c r="AY114" s="165"/>
      <c r="AZ114" s="165"/>
      <c r="BA114" s="165"/>
      <c r="BB114" s="165"/>
      <c r="BC114" s="165"/>
      <c r="BD114" s="165"/>
      <c r="BE114" s="165"/>
      <c r="BF114" s="165"/>
      <c r="BG114" s="165"/>
    </row>
    <row r="115" spans="20:59" ht="40" customHeight="1" x14ac:dyDescent="0.35">
      <c r="T115" s="200"/>
      <c r="U115" s="200"/>
      <c r="V115" s="200"/>
      <c r="W115" s="200"/>
      <c r="X115" s="200"/>
      <c r="Y115" s="200"/>
      <c r="Z115" s="200"/>
      <c r="AA115" s="200"/>
      <c r="AB115" s="200"/>
      <c r="AC115" s="200"/>
      <c r="AD115" s="200"/>
      <c r="AE115" s="200"/>
      <c r="AF115" s="200"/>
      <c r="AG115" s="200"/>
      <c r="AH115" s="200"/>
      <c r="AI115" s="200"/>
      <c r="AJ115" s="200"/>
      <c r="AK115" s="200"/>
      <c r="AL115" s="200"/>
      <c r="AM115" s="200"/>
      <c r="AN115" s="200"/>
      <c r="AO115" s="200"/>
      <c r="AP115" s="200"/>
      <c r="AQ115" s="200"/>
      <c r="AR115" s="165"/>
      <c r="AS115" s="165"/>
      <c r="AT115" s="165"/>
      <c r="AU115" s="165"/>
      <c r="AV115" s="165"/>
      <c r="AW115" s="165"/>
      <c r="AX115" s="165"/>
      <c r="AY115" s="165"/>
      <c r="AZ115" s="165"/>
      <c r="BA115" s="165"/>
      <c r="BB115" s="165"/>
      <c r="BC115" s="165"/>
      <c r="BD115" s="165"/>
      <c r="BE115" s="165"/>
      <c r="BF115" s="165"/>
      <c r="BG115" s="165"/>
    </row>
    <row r="116" spans="20:59" ht="40" customHeight="1" x14ac:dyDescent="0.35">
      <c r="T116" s="200"/>
      <c r="U116" s="200"/>
      <c r="V116" s="200"/>
      <c r="W116" s="200"/>
      <c r="X116" s="200"/>
      <c r="Y116" s="200"/>
      <c r="Z116" s="200"/>
      <c r="AA116" s="200"/>
      <c r="AB116" s="200"/>
      <c r="AC116" s="200"/>
      <c r="AD116" s="200"/>
      <c r="AE116" s="200"/>
      <c r="AF116" s="200"/>
      <c r="AG116" s="200"/>
      <c r="AH116" s="200"/>
      <c r="AI116" s="200"/>
      <c r="AJ116" s="200"/>
      <c r="AK116" s="200"/>
      <c r="AL116" s="200"/>
      <c r="AM116" s="200"/>
      <c r="AN116" s="200"/>
      <c r="AO116" s="200"/>
      <c r="AP116" s="200"/>
      <c r="AQ116" s="200"/>
      <c r="AR116" s="165"/>
      <c r="AS116" s="165"/>
      <c r="AT116" s="165"/>
      <c r="AU116" s="165"/>
      <c r="AV116" s="165"/>
      <c r="AW116" s="165"/>
      <c r="AX116" s="165"/>
      <c r="AY116" s="165"/>
      <c r="AZ116" s="165"/>
      <c r="BA116" s="165"/>
      <c r="BB116" s="165"/>
      <c r="BC116" s="165"/>
      <c r="BD116" s="165"/>
      <c r="BE116" s="165"/>
      <c r="BF116" s="165"/>
      <c r="BG116" s="165"/>
    </row>
    <row r="117" spans="20:59" ht="40" customHeight="1" x14ac:dyDescent="0.35">
      <c r="T117" s="200"/>
      <c r="U117" s="200"/>
      <c r="V117" s="200"/>
      <c r="W117" s="200"/>
      <c r="X117" s="200"/>
      <c r="Y117" s="200"/>
      <c r="Z117" s="200"/>
      <c r="AA117" s="200"/>
      <c r="AB117" s="200"/>
      <c r="AC117" s="200"/>
      <c r="AD117" s="200"/>
      <c r="AE117" s="200"/>
      <c r="AF117" s="200"/>
      <c r="AG117" s="200"/>
      <c r="AH117" s="200"/>
      <c r="AI117" s="200"/>
      <c r="AJ117" s="200"/>
      <c r="AK117" s="200"/>
      <c r="AL117" s="200"/>
      <c r="AM117" s="200"/>
      <c r="AN117" s="200"/>
      <c r="AO117" s="200"/>
      <c r="AP117" s="200"/>
      <c r="AQ117" s="200"/>
      <c r="AR117" s="165"/>
      <c r="AS117" s="165"/>
      <c r="AT117" s="165"/>
      <c r="AU117" s="165"/>
      <c r="AV117" s="165"/>
      <c r="AW117" s="165"/>
      <c r="AX117" s="165"/>
      <c r="AY117" s="165"/>
      <c r="AZ117" s="165"/>
      <c r="BA117" s="165"/>
      <c r="BB117" s="165"/>
      <c r="BC117" s="165"/>
      <c r="BD117" s="165"/>
      <c r="BE117" s="165"/>
      <c r="BF117" s="165"/>
      <c r="BG117" s="165"/>
    </row>
    <row r="118" spans="20:59" ht="40" customHeight="1" x14ac:dyDescent="0.35">
      <c r="T118" s="200"/>
      <c r="U118" s="200"/>
      <c r="V118" s="200"/>
      <c r="W118" s="200"/>
      <c r="X118" s="200"/>
      <c r="Y118" s="200"/>
      <c r="Z118" s="200"/>
      <c r="AA118" s="200"/>
      <c r="AB118" s="200"/>
      <c r="AC118" s="200"/>
      <c r="AD118" s="200"/>
      <c r="AE118" s="200"/>
      <c r="AF118" s="200"/>
      <c r="AG118" s="200"/>
      <c r="AH118" s="200"/>
      <c r="AI118" s="200"/>
      <c r="AJ118" s="200"/>
      <c r="AK118" s="200"/>
      <c r="AL118" s="200"/>
      <c r="AM118" s="200"/>
      <c r="AN118" s="200"/>
      <c r="AO118" s="200"/>
      <c r="AP118" s="200"/>
      <c r="AQ118" s="200"/>
      <c r="AR118" s="165"/>
      <c r="AS118" s="165"/>
      <c r="AT118" s="165"/>
      <c r="AU118" s="165"/>
      <c r="AV118" s="165"/>
      <c r="AW118" s="165"/>
      <c r="AX118" s="165"/>
      <c r="AY118" s="165"/>
      <c r="AZ118" s="165"/>
      <c r="BA118" s="165"/>
      <c r="BB118" s="165"/>
      <c r="BC118" s="165"/>
      <c r="BD118" s="165"/>
      <c r="BE118" s="165"/>
      <c r="BF118" s="165"/>
      <c r="BG118" s="165"/>
    </row>
    <row r="119" spans="20:59" ht="40" customHeight="1" x14ac:dyDescent="0.35">
      <c r="T119" s="200"/>
      <c r="U119" s="200"/>
      <c r="V119" s="200"/>
      <c r="W119" s="200"/>
      <c r="X119" s="200"/>
      <c r="Y119" s="200"/>
      <c r="Z119" s="200"/>
      <c r="AA119" s="200"/>
      <c r="AB119" s="200"/>
      <c r="AC119" s="200"/>
      <c r="AD119" s="200"/>
      <c r="AE119" s="200"/>
      <c r="AF119" s="200"/>
      <c r="AG119" s="200"/>
      <c r="AH119" s="200"/>
      <c r="AI119" s="200"/>
      <c r="AJ119" s="200"/>
      <c r="AK119" s="200"/>
      <c r="AL119" s="200"/>
      <c r="AM119" s="200"/>
      <c r="AN119" s="200"/>
      <c r="AO119" s="200"/>
      <c r="AP119" s="200"/>
      <c r="AQ119" s="200"/>
      <c r="AR119" s="165"/>
      <c r="AS119" s="165"/>
      <c r="AT119" s="165"/>
      <c r="AU119" s="165"/>
      <c r="AV119" s="165"/>
      <c r="AW119" s="165"/>
      <c r="AX119" s="165"/>
      <c r="AY119" s="165"/>
      <c r="AZ119" s="165"/>
      <c r="BA119" s="165"/>
      <c r="BB119" s="165"/>
      <c r="BC119" s="165"/>
      <c r="BD119" s="165"/>
      <c r="BE119" s="165"/>
      <c r="BF119" s="165"/>
      <c r="BG119" s="165"/>
    </row>
    <row r="120" spans="20:59" ht="40" customHeight="1" x14ac:dyDescent="0.35">
      <c r="T120" s="200"/>
      <c r="U120" s="200"/>
      <c r="V120" s="200"/>
      <c r="W120" s="200"/>
      <c r="X120" s="200"/>
      <c r="Y120" s="200"/>
      <c r="Z120" s="200"/>
      <c r="AA120" s="200"/>
      <c r="AB120" s="200"/>
      <c r="AC120" s="200"/>
      <c r="AD120" s="200"/>
      <c r="AE120" s="200"/>
      <c r="AF120" s="200"/>
      <c r="AG120" s="200"/>
      <c r="AH120" s="200"/>
      <c r="AI120" s="200"/>
      <c r="AJ120" s="200"/>
      <c r="AK120" s="200"/>
      <c r="AL120" s="200"/>
      <c r="AM120" s="200"/>
      <c r="AN120" s="200"/>
      <c r="AO120" s="200"/>
      <c r="AP120" s="200"/>
      <c r="AQ120" s="200"/>
      <c r="AR120" s="165"/>
      <c r="AS120" s="165"/>
      <c r="AT120" s="165"/>
      <c r="AU120" s="165"/>
      <c r="AV120" s="165"/>
      <c r="AW120" s="165"/>
      <c r="AX120" s="165"/>
      <c r="AY120" s="165"/>
      <c r="AZ120" s="165"/>
      <c r="BA120" s="165"/>
      <c r="BB120" s="165"/>
      <c r="BC120" s="165"/>
      <c r="BD120" s="165"/>
      <c r="BE120" s="165"/>
      <c r="BF120" s="165"/>
      <c r="BG120" s="165"/>
    </row>
    <row r="121" spans="20:59" ht="40" customHeight="1" x14ac:dyDescent="0.35">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0"/>
      <c r="AP121" s="200"/>
      <c r="AQ121" s="200"/>
      <c r="AR121" s="165"/>
      <c r="AS121" s="165"/>
      <c r="AT121" s="165"/>
      <c r="AU121" s="165"/>
      <c r="AV121" s="165"/>
      <c r="AW121" s="165"/>
      <c r="AX121" s="165"/>
      <c r="AY121" s="165"/>
      <c r="AZ121" s="165"/>
      <c r="BA121" s="165"/>
      <c r="BB121" s="165"/>
      <c r="BC121" s="165"/>
      <c r="BD121" s="165"/>
      <c r="BE121" s="165"/>
      <c r="BF121" s="165"/>
      <c r="BG121" s="165"/>
    </row>
    <row r="122" spans="20:59" ht="40" customHeight="1" x14ac:dyDescent="0.35">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00"/>
      <c r="AR122" s="165"/>
      <c r="AS122" s="165"/>
      <c r="AT122" s="165"/>
      <c r="AU122" s="165"/>
      <c r="AV122" s="165"/>
      <c r="AW122" s="165"/>
      <c r="AX122" s="165"/>
      <c r="AY122" s="165"/>
      <c r="AZ122" s="165"/>
      <c r="BA122" s="165"/>
      <c r="BB122" s="165"/>
      <c r="BC122" s="165"/>
      <c r="BD122" s="165"/>
      <c r="BE122" s="165"/>
      <c r="BF122" s="165"/>
      <c r="BG122" s="165"/>
    </row>
    <row r="123" spans="20:59" ht="40" customHeight="1" x14ac:dyDescent="0.35">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200"/>
      <c r="AR123" s="165"/>
      <c r="AS123" s="165"/>
      <c r="AT123" s="165"/>
      <c r="AU123" s="165"/>
      <c r="AV123" s="165"/>
      <c r="AW123" s="165"/>
      <c r="AX123" s="165"/>
      <c r="AY123" s="165"/>
      <c r="AZ123" s="165"/>
      <c r="BA123" s="165"/>
      <c r="BB123" s="165"/>
      <c r="BC123" s="165"/>
      <c r="BD123" s="165"/>
      <c r="BE123" s="165"/>
      <c r="BF123" s="165"/>
      <c r="BG123" s="165"/>
    </row>
    <row r="124" spans="20:59" ht="40" customHeight="1" x14ac:dyDescent="0.35">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200"/>
      <c r="AR124" s="165"/>
      <c r="AS124" s="165"/>
      <c r="AT124" s="165"/>
      <c r="AU124" s="165"/>
      <c r="AV124" s="165"/>
      <c r="AW124" s="165"/>
      <c r="AX124" s="165"/>
      <c r="AY124" s="165"/>
      <c r="AZ124" s="165"/>
      <c r="BA124" s="165"/>
      <c r="BB124" s="165"/>
      <c r="BC124" s="165"/>
      <c r="BD124" s="165"/>
      <c r="BE124" s="165"/>
      <c r="BF124" s="165"/>
      <c r="BG124" s="165"/>
    </row>
    <row r="125" spans="20:59" ht="40" customHeight="1" x14ac:dyDescent="0.35">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c r="AO125" s="200"/>
      <c r="AP125" s="200"/>
      <c r="AQ125" s="200"/>
      <c r="AR125" s="165"/>
      <c r="AS125" s="165"/>
      <c r="AT125" s="165"/>
      <c r="AU125" s="165"/>
      <c r="AV125" s="165"/>
      <c r="AW125" s="165"/>
      <c r="AX125" s="165"/>
      <c r="AY125" s="165"/>
      <c r="AZ125" s="165"/>
      <c r="BA125" s="165"/>
      <c r="BB125" s="165"/>
      <c r="BC125" s="165"/>
      <c r="BD125" s="165"/>
      <c r="BE125" s="165"/>
      <c r="BF125" s="165"/>
      <c r="BG125" s="165"/>
    </row>
    <row r="126" spans="20:59" ht="40" customHeight="1" x14ac:dyDescent="0.35">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0"/>
      <c r="AP126" s="200"/>
      <c r="AQ126" s="200"/>
      <c r="AR126" s="165"/>
      <c r="AS126" s="165"/>
      <c r="AT126" s="165"/>
      <c r="AU126" s="165"/>
      <c r="AV126" s="165"/>
      <c r="AW126" s="165"/>
      <c r="AX126" s="165"/>
      <c r="AY126" s="165"/>
      <c r="AZ126" s="165"/>
      <c r="BA126" s="165"/>
      <c r="BB126" s="165"/>
      <c r="BC126" s="165"/>
      <c r="BD126" s="165"/>
      <c r="BE126" s="165"/>
      <c r="BF126" s="165"/>
      <c r="BG126" s="165"/>
    </row>
    <row r="127" spans="20:59" ht="40" customHeight="1" x14ac:dyDescent="0.35">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200"/>
      <c r="AR127" s="165"/>
      <c r="AS127" s="165"/>
      <c r="AT127" s="165"/>
      <c r="AU127" s="165"/>
      <c r="AV127" s="165"/>
      <c r="AW127" s="165"/>
      <c r="AX127" s="165"/>
      <c r="AY127" s="165"/>
      <c r="AZ127" s="165"/>
      <c r="BA127" s="165"/>
      <c r="BB127" s="165"/>
      <c r="BC127" s="165"/>
      <c r="BD127" s="165"/>
      <c r="BE127" s="165"/>
      <c r="BF127" s="165"/>
      <c r="BG127" s="165"/>
    </row>
    <row r="128" spans="20:59" ht="40" customHeight="1" x14ac:dyDescent="0.35">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165"/>
      <c r="AS128" s="165"/>
      <c r="AT128" s="165"/>
      <c r="AU128" s="165"/>
      <c r="AV128" s="165"/>
      <c r="AW128" s="165"/>
      <c r="AX128" s="165"/>
      <c r="AY128" s="165"/>
      <c r="AZ128" s="165"/>
      <c r="BA128" s="165"/>
      <c r="BB128" s="165"/>
      <c r="BC128" s="165"/>
      <c r="BD128" s="165"/>
      <c r="BE128" s="165"/>
      <c r="BF128" s="165"/>
      <c r="BG128" s="165"/>
    </row>
    <row r="129" spans="20:59" ht="40" customHeight="1" x14ac:dyDescent="0.35">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c r="AO129" s="200"/>
      <c r="AP129" s="200"/>
      <c r="AQ129" s="200"/>
      <c r="AR129" s="165"/>
      <c r="AS129" s="165"/>
      <c r="AT129" s="165"/>
      <c r="AU129" s="165"/>
      <c r="AV129" s="165"/>
      <c r="AW129" s="165"/>
      <c r="AX129" s="165"/>
      <c r="AY129" s="165"/>
      <c r="AZ129" s="165"/>
      <c r="BA129" s="165"/>
      <c r="BB129" s="165"/>
      <c r="BC129" s="165"/>
      <c r="BD129" s="165"/>
      <c r="BE129" s="165"/>
      <c r="BF129" s="165"/>
      <c r="BG129" s="165"/>
    </row>
    <row r="130" spans="20:59" ht="40" customHeight="1" x14ac:dyDescent="0.35">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200"/>
      <c r="AP130" s="200"/>
      <c r="AQ130" s="200"/>
      <c r="AR130" s="165"/>
      <c r="AS130" s="165"/>
      <c r="AT130" s="165"/>
      <c r="AU130" s="165"/>
      <c r="AV130" s="165"/>
      <c r="AW130" s="165"/>
      <c r="AX130" s="165"/>
      <c r="AY130" s="165"/>
      <c r="AZ130" s="165"/>
      <c r="BA130" s="165"/>
      <c r="BB130" s="165"/>
      <c r="BC130" s="165"/>
      <c r="BD130" s="165"/>
      <c r="BE130" s="165"/>
      <c r="BF130" s="165"/>
      <c r="BG130" s="165"/>
    </row>
    <row r="131" spans="20:59" ht="40" customHeight="1" x14ac:dyDescent="0.35">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200"/>
      <c r="AP131" s="200"/>
      <c r="AQ131" s="200"/>
      <c r="AR131" s="165"/>
      <c r="AS131" s="165"/>
      <c r="AT131" s="165"/>
      <c r="AU131" s="165"/>
      <c r="AV131" s="165"/>
      <c r="AW131" s="165"/>
      <c r="AX131" s="165"/>
      <c r="AY131" s="165"/>
      <c r="AZ131" s="165"/>
      <c r="BA131" s="165"/>
      <c r="BB131" s="165"/>
      <c r="BC131" s="165"/>
      <c r="BD131" s="165"/>
      <c r="BE131" s="165"/>
      <c r="BF131" s="165"/>
      <c r="BG131" s="165"/>
    </row>
    <row r="132" spans="20:59" ht="40" customHeight="1" x14ac:dyDescent="0.35">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c r="AO132" s="200"/>
      <c r="AP132" s="200"/>
      <c r="AQ132" s="200"/>
      <c r="AR132" s="165"/>
      <c r="AS132" s="165"/>
      <c r="AT132" s="165"/>
      <c r="AU132" s="165"/>
      <c r="AV132" s="165"/>
      <c r="AW132" s="165"/>
      <c r="AX132" s="165"/>
      <c r="AY132" s="165"/>
      <c r="AZ132" s="165"/>
      <c r="BA132" s="165"/>
      <c r="BB132" s="165"/>
      <c r="BC132" s="165"/>
      <c r="BD132" s="165"/>
      <c r="BE132" s="165"/>
      <c r="BF132" s="165"/>
      <c r="BG132" s="165"/>
    </row>
    <row r="133" spans="20:59" ht="40" customHeight="1" x14ac:dyDescent="0.35">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165"/>
      <c r="AS133" s="165"/>
      <c r="AT133" s="165"/>
      <c r="AU133" s="165"/>
      <c r="AV133" s="165"/>
      <c r="AW133" s="165"/>
      <c r="AX133" s="165"/>
      <c r="AY133" s="165"/>
      <c r="AZ133" s="165"/>
      <c r="BA133" s="165"/>
      <c r="BB133" s="165"/>
      <c r="BC133" s="165"/>
      <c r="BD133" s="165"/>
      <c r="BE133" s="165"/>
      <c r="BF133" s="165"/>
      <c r="BG133" s="165"/>
    </row>
    <row r="134" spans="20:59" ht="40" customHeight="1" x14ac:dyDescent="0.35">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165"/>
      <c r="AS134" s="165"/>
      <c r="AT134" s="165"/>
      <c r="AU134" s="165"/>
      <c r="AV134" s="165"/>
      <c r="AW134" s="165"/>
      <c r="AX134" s="165"/>
      <c r="AY134" s="165"/>
      <c r="AZ134" s="165"/>
      <c r="BA134" s="165"/>
      <c r="BB134" s="165"/>
      <c r="BC134" s="165"/>
      <c r="BD134" s="165"/>
      <c r="BE134" s="165"/>
      <c r="BF134" s="165"/>
      <c r="BG134" s="165"/>
    </row>
    <row r="135" spans="20:59" ht="40" customHeight="1" x14ac:dyDescent="0.35">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165"/>
      <c r="AS135" s="165"/>
      <c r="AT135" s="165"/>
      <c r="AU135" s="165"/>
      <c r="AV135" s="165"/>
      <c r="AW135" s="165"/>
      <c r="AX135" s="165"/>
      <c r="AY135" s="165"/>
      <c r="AZ135" s="165"/>
      <c r="BA135" s="165"/>
      <c r="BB135" s="165"/>
      <c r="BC135" s="165"/>
      <c r="BD135" s="165"/>
      <c r="BE135" s="165"/>
      <c r="BF135" s="165"/>
      <c r="BG135" s="165"/>
    </row>
    <row r="136" spans="20:59" ht="40" customHeight="1" x14ac:dyDescent="0.35">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200"/>
      <c r="AP136" s="200"/>
      <c r="AQ136" s="200"/>
      <c r="AR136" s="165"/>
      <c r="AS136" s="165"/>
      <c r="AT136" s="165"/>
      <c r="AU136" s="165"/>
      <c r="AV136" s="165"/>
      <c r="AW136" s="165"/>
      <c r="AX136" s="165"/>
      <c r="AY136" s="165"/>
      <c r="AZ136" s="165"/>
      <c r="BA136" s="165"/>
      <c r="BB136" s="165"/>
      <c r="BC136" s="165"/>
      <c r="BD136" s="165"/>
      <c r="BE136" s="165"/>
      <c r="BF136" s="165"/>
      <c r="BG136" s="165"/>
    </row>
    <row r="137" spans="20:59" ht="40" customHeight="1" x14ac:dyDescent="0.35">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200"/>
      <c r="AP137" s="200"/>
      <c r="AQ137" s="200"/>
      <c r="AR137" s="165"/>
      <c r="AS137" s="165"/>
      <c r="AT137" s="165"/>
      <c r="AU137" s="165"/>
      <c r="AV137" s="165"/>
      <c r="AW137" s="165"/>
      <c r="AX137" s="165"/>
      <c r="AY137" s="165"/>
      <c r="AZ137" s="165"/>
      <c r="BA137" s="165"/>
      <c r="BB137" s="165"/>
      <c r="BC137" s="165"/>
      <c r="BD137" s="165"/>
      <c r="BE137" s="165"/>
      <c r="BF137" s="165"/>
      <c r="BG137" s="165"/>
    </row>
    <row r="138" spans="20:59" ht="40" customHeight="1" x14ac:dyDescent="0.35">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c r="AO138" s="200"/>
      <c r="AP138" s="200"/>
      <c r="AQ138" s="200"/>
      <c r="AR138" s="165"/>
      <c r="AS138" s="165"/>
      <c r="AT138" s="165"/>
      <c r="AU138" s="165"/>
      <c r="AV138" s="165"/>
      <c r="AW138" s="165"/>
      <c r="AX138" s="165"/>
      <c r="AY138" s="165"/>
      <c r="AZ138" s="165"/>
      <c r="BA138" s="165"/>
      <c r="BB138" s="165"/>
      <c r="BC138" s="165"/>
      <c r="BD138" s="165"/>
      <c r="BE138" s="165"/>
      <c r="BF138" s="165"/>
      <c r="BG138" s="165"/>
    </row>
    <row r="139" spans="20:59" ht="40" customHeight="1" x14ac:dyDescent="0.35">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200"/>
      <c r="AP139" s="200"/>
      <c r="AQ139" s="200"/>
      <c r="AR139" s="165"/>
      <c r="AS139" s="165"/>
      <c r="AT139" s="165"/>
      <c r="AU139" s="165"/>
      <c r="AV139" s="165"/>
      <c r="AW139" s="165"/>
      <c r="AX139" s="165"/>
      <c r="AY139" s="165"/>
      <c r="AZ139" s="165"/>
      <c r="BA139" s="165"/>
      <c r="BB139" s="165"/>
      <c r="BC139" s="165"/>
      <c r="BD139" s="165"/>
      <c r="BE139" s="165"/>
      <c r="BF139" s="165"/>
      <c r="BG139" s="165"/>
    </row>
    <row r="140" spans="20:59" ht="40" customHeight="1" x14ac:dyDescent="0.35">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c r="AO140" s="200"/>
      <c r="AP140" s="200"/>
      <c r="AQ140" s="200"/>
      <c r="AR140" s="165"/>
      <c r="AS140" s="165"/>
      <c r="AT140" s="165"/>
      <c r="AU140" s="165"/>
      <c r="AV140" s="165"/>
      <c r="AW140" s="165"/>
      <c r="AX140" s="165"/>
      <c r="AY140" s="165"/>
      <c r="AZ140" s="165"/>
      <c r="BA140" s="165"/>
      <c r="BB140" s="165"/>
      <c r="BC140" s="165"/>
      <c r="BD140" s="165"/>
      <c r="BE140" s="165"/>
      <c r="BF140" s="165"/>
      <c r="BG140" s="165"/>
    </row>
    <row r="141" spans="20:59" ht="40" customHeight="1" x14ac:dyDescent="0.35">
      <c r="T141" s="200"/>
      <c r="U141" s="200"/>
      <c r="V141" s="200"/>
      <c r="W141" s="200"/>
      <c r="X141" s="200"/>
      <c r="Y141" s="200"/>
      <c r="Z141" s="200"/>
      <c r="AA141" s="200"/>
      <c r="AB141" s="200"/>
      <c r="AC141" s="200"/>
      <c r="AD141" s="200"/>
      <c r="AE141" s="200"/>
      <c r="AF141" s="200"/>
      <c r="AG141" s="200"/>
      <c r="AH141" s="200"/>
      <c r="AI141" s="200"/>
      <c r="AJ141" s="200"/>
      <c r="AK141" s="200"/>
      <c r="AL141" s="200"/>
      <c r="AM141" s="200"/>
      <c r="AN141" s="200"/>
      <c r="AO141" s="200"/>
      <c r="AP141" s="200"/>
      <c r="AQ141" s="200"/>
    </row>
    <row r="142" spans="20:59" ht="40" customHeight="1" x14ac:dyDescent="0.35">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c r="AO142" s="200"/>
      <c r="AP142" s="200"/>
      <c r="AQ142" s="200"/>
    </row>
    <row r="143" spans="20:59" ht="40" customHeight="1" x14ac:dyDescent="0.35">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c r="AO143" s="200"/>
      <c r="AP143" s="200"/>
      <c r="AQ143" s="200"/>
    </row>
    <row r="144" spans="20:59" ht="40" customHeight="1" x14ac:dyDescent="0.35">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200"/>
      <c r="AP144" s="200"/>
      <c r="AQ144" s="200"/>
    </row>
    <row r="145" spans="20:43" ht="40" customHeight="1" x14ac:dyDescent="0.35">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c r="AO145" s="200"/>
      <c r="AP145" s="200"/>
      <c r="AQ145" s="200"/>
    </row>
    <row r="146" spans="20:43" ht="40" customHeight="1" x14ac:dyDescent="0.35">
      <c r="T146" s="200"/>
      <c r="U146" s="200"/>
      <c r="V146" s="200"/>
      <c r="W146" s="200"/>
      <c r="X146" s="200"/>
      <c r="Y146" s="200"/>
      <c r="Z146" s="200"/>
      <c r="AA146" s="200"/>
      <c r="AB146" s="200"/>
      <c r="AC146" s="200"/>
      <c r="AD146" s="200"/>
      <c r="AE146" s="200"/>
      <c r="AF146" s="200"/>
      <c r="AG146" s="200"/>
      <c r="AH146" s="200"/>
      <c r="AI146" s="200"/>
      <c r="AJ146" s="200"/>
      <c r="AK146" s="200"/>
      <c r="AL146" s="200"/>
      <c r="AM146" s="200"/>
      <c r="AN146" s="200"/>
      <c r="AO146" s="200"/>
      <c r="AP146" s="200"/>
      <c r="AQ146" s="200"/>
    </row>
    <row r="147" spans="20:43" ht="40" customHeight="1" x14ac:dyDescent="0.35">
      <c r="T147" s="200"/>
      <c r="U147" s="200"/>
      <c r="V147" s="200"/>
      <c r="W147" s="200"/>
      <c r="X147" s="200"/>
      <c r="Y147" s="200"/>
      <c r="Z147" s="200"/>
      <c r="AA147" s="200"/>
      <c r="AB147" s="200"/>
      <c r="AC147" s="200"/>
      <c r="AD147" s="200"/>
      <c r="AE147" s="200"/>
      <c r="AF147" s="200"/>
      <c r="AG147" s="200"/>
      <c r="AH147" s="200"/>
      <c r="AI147" s="200"/>
      <c r="AJ147" s="200"/>
      <c r="AK147" s="200"/>
      <c r="AL147" s="200"/>
      <c r="AM147" s="200"/>
      <c r="AN147" s="200"/>
      <c r="AO147" s="200"/>
      <c r="AP147" s="200"/>
      <c r="AQ147" s="200"/>
    </row>
    <row r="148" spans="20:43" ht="40" customHeight="1" x14ac:dyDescent="0.35">
      <c r="T148" s="200"/>
      <c r="U148" s="200"/>
      <c r="V148" s="200"/>
      <c r="W148" s="200"/>
      <c r="X148" s="200"/>
      <c r="Y148" s="200"/>
      <c r="Z148" s="200"/>
      <c r="AA148" s="200"/>
      <c r="AB148" s="200"/>
      <c r="AC148" s="200"/>
      <c r="AD148" s="200"/>
      <c r="AE148" s="200"/>
      <c r="AF148" s="200"/>
      <c r="AG148" s="200"/>
      <c r="AH148" s="200"/>
      <c r="AI148" s="200"/>
      <c r="AJ148" s="200"/>
      <c r="AK148" s="200"/>
      <c r="AL148" s="200"/>
      <c r="AM148" s="200"/>
      <c r="AN148" s="200"/>
      <c r="AO148" s="200"/>
      <c r="AP148" s="200"/>
      <c r="AQ148" s="200"/>
    </row>
    <row r="149" spans="20:43" ht="40" customHeight="1" x14ac:dyDescent="0.35">
      <c r="T149" s="200"/>
      <c r="U149" s="200"/>
      <c r="V149" s="200"/>
      <c r="W149" s="200"/>
      <c r="X149" s="200"/>
      <c r="Y149" s="200"/>
      <c r="Z149" s="200"/>
      <c r="AA149" s="200"/>
      <c r="AB149" s="200"/>
      <c r="AC149" s="200"/>
      <c r="AD149" s="200"/>
      <c r="AE149" s="200"/>
      <c r="AF149" s="200"/>
      <c r="AG149" s="200"/>
      <c r="AH149" s="200"/>
      <c r="AI149" s="200"/>
      <c r="AJ149" s="200"/>
      <c r="AK149" s="200"/>
      <c r="AL149" s="200"/>
      <c r="AM149" s="200"/>
      <c r="AN149" s="200"/>
      <c r="AO149" s="200"/>
      <c r="AP149" s="200"/>
      <c r="AQ149" s="200"/>
    </row>
    <row r="150" spans="20:43" ht="40" customHeight="1" x14ac:dyDescent="0.35">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0"/>
      <c r="AP150" s="200"/>
      <c r="AQ150" s="200"/>
    </row>
    <row r="151" spans="20:43" ht="40" customHeight="1" x14ac:dyDescent="0.35">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row>
    <row r="152" spans="20:43" ht="40" customHeight="1" x14ac:dyDescent="0.35">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c r="AO152" s="200"/>
      <c r="AP152" s="200"/>
      <c r="AQ152" s="200"/>
    </row>
    <row r="153" spans="20:43" ht="40" customHeight="1" x14ac:dyDescent="0.35">
      <c r="T153" s="200"/>
      <c r="U153" s="200"/>
      <c r="V153" s="200"/>
      <c r="W153" s="200"/>
      <c r="X153" s="200"/>
      <c r="Y153" s="200"/>
      <c r="Z153" s="200"/>
      <c r="AA153" s="200"/>
      <c r="AB153" s="200"/>
      <c r="AC153" s="200"/>
      <c r="AD153" s="200"/>
      <c r="AE153" s="200"/>
      <c r="AF153" s="200"/>
      <c r="AG153" s="200"/>
      <c r="AH153" s="200"/>
      <c r="AI153" s="200"/>
      <c r="AJ153" s="200"/>
      <c r="AK153" s="200"/>
      <c r="AL153" s="200"/>
      <c r="AM153" s="200"/>
      <c r="AN153" s="200"/>
      <c r="AO153" s="200"/>
      <c r="AP153" s="200"/>
      <c r="AQ153" s="200"/>
    </row>
    <row r="154" spans="20:43" ht="40" customHeight="1" x14ac:dyDescent="0.35">
      <c r="T154" s="200"/>
      <c r="U154" s="200"/>
      <c r="V154" s="200"/>
      <c r="W154" s="200"/>
      <c r="X154" s="200"/>
      <c r="Y154" s="200"/>
      <c r="Z154" s="200"/>
      <c r="AA154" s="200"/>
      <c r="AB154" s="200"/>
      <c r="AC154" s="200"/>
      <c r="AD154" s="200"/>
      <c r="AE154" s="200"/>
      <c r="AF154" s="200"/>
      <c r="AG154" s="200"/>
      <c r="AH154" s="200"/>
      <c r="AI154" s="200"/>
      <c r="AJ154" s="200"/>
      <c r="AK154" s="200"/>
      <c r="AL154" s="200"/>
      <c r="AM154" s="200"/>
      <c r="AN154" s="200"/>
      <c r="AO154" s="200"/>
      <c r="AP154" s="200"/>
      <c r="AQ154" s="200"/>
    </row>
    <row r="155" spans="20:43" ht="40" customHeight="1" x14ac:dyDescent="0.35">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c r="AO155" s="200"/>
      <c r="AP155" s="200"/>
      <c r="AQ155" s="200"/>
    </row>
    <row r="156" spans="20:43" ht="40" customHeight="1" x14ac:dyDescent="0.35">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c r="AO156" s="200"/>
      <c r="AP156" s="200"/>
      <c r="AQ156" s="200"/>
    </row>
    <row r="157" spans="20:43" ht="40" customHeight="1" x14ac:dyDescent="0.35">
      <c r="T157" s="200"/>
      <c r="U157" s="200"/>
      <c r="V157" s="200"/>
      <c r="W157" s="200"/>
      <c r="X157" s="200"/>
      <c r="Y157" s="200"/>
      <c r="Z157" s="200"/>
      <c r="AA157" s="200"/>
      <c r="AB157" s="200"/>
      <c r="AC157" s="200"/>
      <c r="AD157" s="200"/>
      <c r="AE157" s="200"/>
      <c r="AF157" s="200"/>
      <c r="AG157" s="200"/>
      <c r="AH157" s="200"/>
      <c r="AI157" s="200"/>
      <c r="AJ157" s="200"/>
      <c r="AK157" s="200"/>
      <c r="AL157" s="200"/>
      <c r="AM157" s="200"/>
      <c r="AN157" s="200"/>
      <c r="AO157" s="200"/>
      <c r="AP157" s="200"/>
      <c r="AQ157" s="200"/>
    </row>
    <row r="158" spans="20:43" ht="40" customHeight="1" x14ac:dyDescent="0.35">
      <c r="T158" s="200"/>
      <c r="U158" s="200"/>
      <c r="V158" s="200"/>
      <c r="W158" s="200"/>
      <c r="X158" s="200"/>
      <c r="Y158" s="200"/>
      <c r="Z158" s="200"/>
      <c r="AA158" s="200"/>
      <c r="AB158" s="200"/>
      <c r="AC158" s="200"/>
      <c r="AD158" s="200"/>
      <c r="AE158" s="200"/>
      <c r="AF158" s="200"/>
      <c r="AG158" s="200"/>
      <c r="AH158" s="200"/>
      <c r="AI158" s="200"/>
      <c r="AJ158" s="200"/>
      <c r="AK158" s="200"/>
      <c r="AL158" s="200"/>
      <c r="AM158" s="200"/>
      <c r="AN158" s="200"/>
      <c r="AO158" s="200"/>
      <c r="AP158" s="200"/>
      <c r="AQ158" s="200"/>
    </row>
    <row r="159" spans="20:43" ht="40" customHeight="1" x14ac:dyDescent="0.35">
      <c r="T159" s="200"/>
      <c r="U159" s="200"/>
      <c r="V159" s="200"/>
      <c r="W159" s="200"/>
      <c r="X159" s="200"/>
      <c r="Y159" s="200"/>
      <c r="Z159" s="200"/>
      <c r="AA159" s="200"/>
      <c r="AB159" s="200"/>
      <c r="AC159" s="200"/>
      <c r="AD159" s="200"/>
      <c r="AE159" s="200"/>
      <c r="AF159" s="200"/>
      <c r="AG159" s="200"/>
      <c r="AH159" s="200"/>
      <c r="AI159" s="200"/>
      <c r="AJ159" s="200"/>
      <c r="AK159" s="200"/>
      <c r="AL159" s="200"/>
      <c r="AM159" s="200"/>
      <c r="AN159" s="200"/>
      <c r="AO159" s="200"/>
      <c r="AP159" s="200"/>
      <c r="AQ159" s="200"/>
    </row>
    <row r="160" spans="20:43" ht="40" customHeight="1" x14ac:dyDescent="0.35">
      <c r="T160" s="200"/>
      <c r="U160" s="200"/>
      <c r="V160" s="200"/>
      <c r="W160" s="200"/>
      <c r="X160" s="200"/>
      <c r="Y160" s="200"/>
      <c r="Z160" s="200"/>
      <c r="AA160" s="200"/>
      <c r="AB160" s="200"/>
      <c r="AC160" s="200"/>
      <c r="AD160" s="200"/>
      <c r="AE160" s="200"/>
      <c r="AF160" s="200"/>
      <c r="AG160" s="200"/>
      <c r="AH160" s="200"/>
      <c r="AI160" s="200"/>
      <c r="AJ160" s="200"/>
      <c r="AK160" s="200"/>
      <c r="AL160" s="200"/>
      <c r="AM160" s="200"/>
      <c r="AN160" s="200"/>
      <c r="AO160" s="200"/>
      <c r="AP160" s="200"/>
      <c r="AQ160" s="200"/>
    </row>
    <row r="161" spans="20:43" ht="40" customHeight="1" x14ac:dyDescent="0.35">
      <c r="T161" s="200"/>
      <c r="U161" s="200"/>
      <c r="V161" s="200"/>
      <c r="W161" s="200"/>
      <c r="X161" s="200"/>
      <c r="Y161" s="200"/>
      <c r="Z161" s="200"/>
      <c r="AA161" s="200"/>
      <c r="AB161" s="200"/>
      <c r="AC161" s="200"/>
      <c r="AD161" s="200"/>
      <c r="AE161" s="200"/>
      <c r="AF161" s="200"/>
      <c r="AG161" s="200"/>
      <c r="AH161" s="200"/>
      <c r="AI161" s="200"/>
      <c r="AJ161" s="200"/>
      <c r="AK161" s="200"/>
      <c r="AL161" s="200"/>
      <c r="AM161" s="200"/>
      <c r="AN161" s="200"/>
      <c r="AO161" s="200"/>
      <c r="AP161" s="200"/>
      <c r="AQ161" s="200"/>
    </row>
    <row r="162" spans="20:43" ht="40" customHeight="1" x14ac:dyDescent="0.35">
      <c r="T162" s="200"/>
      <c r="U162" s="200"/>
      <c r="V162" s="200"/>
      <c r="W162" s="200"/>
      <c r="X162" s="200"/>
      <c r="Y162" s="200"/>
      <c r="Z162" s="200"/>
      <c r="AA162" s="200"/>
      <c r="AB162" s="200"/>
      <c r="AC162" s="200"/>
      <c r="AD162" s="200"/>
      <c r="AE162" s="200"/>
      <c r="AF162" s="200"/>
      <c r="AG162" s="200"/>
      <c r="AH162" s="200"/>
      <c r="AI162" s="200"/>
      <c r="AJ162" s="200"/>
      <c r="AK162" s="200"/>
      <c r="AL162" s="200"/>
      <c r="AM162" s="200"/>
      <c r="AN162" s="200"/>
      <c r="AO162" s="200"/>
      <c r="AP162" s="200"/>
      <c r="AQ162" s="200"/>
    </row>
    <row r="163" spans="20:43" ht="40" customHeight="1" x14ac:dyDescent="0.35">
      <c r="T163" s="200"/>
      <c r="U163" s="200"/>
      <c r="V163" s="200"/>
      <c r="W163" s="200"/>
      <c r="X163" s="200"/>
      <c r="Y163" s="200"/>
      <c r="Z163" s="200"/>
      <c r="AA163" s="200"/>
      <c r="AB163" s="200"/>
      <c r="AC163" s="200"/>
      <c r="AD163" s="200"/>
      <c r="AE163" s="200"/>
      <c r="AF163" s="200"/>
      <c r="AG163" s="200"/>
      <c r="AH163" s="200"/>
      <c r="AI163" s="200"/>
      <c r="AJ163" s="200"/>
      <c r="AK163" s="200"/>
      <c r="AL163" s="200"/>
      <c r="AM163" s="200"/>
      <c r="AN163" s="200"/>
      <c r="AO163" s="200"/>
      <c r="AP163" s="200"/>
      <c r="AQ163" s="200"/>
    </row>
    <row r="164" spans="20:43" ht="40" customHeight="1" x14ac:dyDescent="0.35">
      <c r="T164" s="200"/>
      <c r="U164" s="200"/>
      <c r="V164" s="200"/>
      <c r="W164" s="200"/>
      <c r="X164" s="200"/>
      <c r="Y164" s="200"/>
      <c r="Z164" s="200"/>
      <c r="AA164" s="200"/>
      <c r="AB164" s="200"/>
      <c r="AC164" s="200"/>
      <c r="AD164" s="200"/>
      <c r="AE164" s="200"/>
      <c r="AF164" s="200"/>
      <c r="AG164" s="200"/>
      <c r="AH164" s="200"/>
      <c r="AI164" s="200"/>
      <c r="AJ164" s="200"/>
      <c r="AK164" s="200"/>
      <c r="AL164" s="200"/>
      <c r="AM164" s="200"/>
      <c r="AN164" s="200"/>
      <c r="AO164" s="200"/>
      <c r="AP164" s="200"/>
      <c r="AQ164" s="200"/>
    </row>
    <row r="165" spans="20:43" ht="40" customHeight="1" x14ac:dyDescent="0.35">
      <c r="T165" s="200"/>
      <c r="U165" s="200"/>
      <c r="V165" s="200"/>
      <c r="W165" s="200"/>
      <c r="X165" s="200"/>
      <c r="Y165" s="200"/>
      <c r="Z165" s="200"/>
      <c r="AA165" s="200"/>
      <c r="AB165" s="200"/>
      <c r="AC165" s="200"/>
      <c r="AD165" s="200"/>
      <c r="AE165" s="200"/>
      <c r="AF165" s="200"/>
      <c r="AG165" s="200"/>
      <c r="AH165" s="200"/>
      <c r="AI165" s="200"/>
      <c r="AJ165" s="200"/>
      <c r="AK165" s="200"/>
      <c r="AL165" s="200"/>
      <c r="AM165" s="200"/>
      <c r="AN165" s="200"/>
      <c r="AO165" s="200"/>
      <c r="AP165" s="200"/>
      <c r="AQ165" s="200"/>
    </row>
    <row r="166" spans="20:43" ht="40" customHeight="1" x14ac:dyDescent="0.35">
      <c r="T166" s="200"/>
      <c r="U166" s="200"/>
      <c r="V166" s="200"/>
      <c r="W166" s="200"/>
      <c r="X166" s="200"/>
      <c r="Y166" s="200"/>
      <c r="Z166" s="200"/>
      <c r="AA166" s="200"/>
      <c r="AB166" s="200"/>
      <c r="AC166" s="200"/>
      <c r="AD166" s="200"/>
      <c r="AE166" s="200"/>
      <c r="AF166" s="200"/>
      <c r="AG166" s="200"/>
      <c r="AH166" s="200"/>
      <c r="AI166" s="200"/>
      <c r="AJ166" s="200"/>
      <c r="AK166" s="200"/>
      <c r="AL166" s="200"/>
      <c r="AM166" s="200"/>
      <c r="AN166" s="200"/>
      <c r="AO166" s="200"/>
      <c r="AP166" s="200"/>
      <c r="AQ166" s="200"/>
    </row>
    <row r="167" spans="20:43" ht="40" customHeight="1" x14ac:dyDescent="0.35">
      <c r="T167" s="200"/>
      <c r="U167" s="200"/>
      <c r="V167" s="200"/>
      <c r="W167" s="200"/>
      <c r="X167" s="200"/>
      <c r="Y167" s="200"/>
      <c r="Z167" s="200"/>
      <c r="AA167" s="200"/>
      <c r="AB167" s="200"/>
      <c r="AC167" s="200"/>
      <c r="AD167" s="200"/>
      <c r="AE167" s="200"/>
      <c r="AF167" s="200"/>
      <c r="AG167" s="200"/>
      <c r="AH167" s="200"/>
      <c r="AI167" s="200"/>
      <c r="AJ167" s="200"/>
      <c r="AK167" s="200"/>
      <c r="AL167" s="200"/>
      <c r="AM167" s="200"/>
      <c r="AN167" s="200"/>
      <c r="AO167" s="200"/>
      <c r="AP167" s="200"/>
      <c r="AQ167" s="200"/>
    </row>
    <row r="168" spans="20:43" ht="40" customHeight="1" x14ac:dyDescent="0.35">
      <c r="T168" s="200"/>
      <c r="U168" s="200"/>
      <c r="V168" s="200"/>
      <c r="W168" s="200"/>
      <c r="X168" s="200"/>
      <c r="Y168" s="200"/>
      <c r="Z168" s="200"/>
      <c r="AA168" s="200"/>
      <c r="AB168" s="200"/>
      <c r="AC168" s="200"/>
      <c r="AD168" s="200"/>
      <c r="AE168" s="200"/>
      <c r="AF168" s="200"/>
      <c r="AG168" s="200"/>
      <c r="AH168" s="200"/>
      <c r="AI168" s="200"/>
      <c r="AJ168" s="200"/>
      <c r="AK168" s="200"/>
      <c r="AL168" s="200"/>
      <c r="AM168" s="200"/>
      <c r="AN168" s="200"/>
      <c r="AO168" s="200"/>
      <c r="AP168" s="200"/>
      <c r="AQ168" s="200"/>
    </row>
    <row r="169" spans="20:43" ht="40" customHeight="1" x14ac:dyDescent="0.35">
      <c r="T169" s="200"/>
      <c r="U169" s="200"/>
      <c r="V169" s="200"/>
      <c r="W169" s="200"/>
      <c r="X169" s="200"/>
      <c r="Y169" s="200"/>
      <c r="Z169" s="200"/>
      <c r="AA169" s="200"/>
      <c r="AB169" s="200"/>
      <c r="AC169" s="200"/>
      <c r="AD169" s="200"/>
      <c r="AE169" s="200"/>
      <c r="AF169" s="200"/>
      <c r="AG169" s="200"/>
      <c r="AH169" s="200"/>
      <c r="AI169" s="200"/>
      <c r="AJ169" s="200"/>
      <c r="AK169" s="200"/>
      <c r="AL169" s="200"/>
      <c r="AM169" s="200"/>
      <c r="AN169" s="200"/>
      <c r="AO169" s="200"/>
      <c r="AP169" s="200"/>
      <c r="AQ169" s="200"/>
    </row>
    <row r="170" spans="20:43" ht="40" customHeight="1" x14ac:dyDescent="0.35">
      <c r="T170" s="200"/>
      <c r="U170" s="200"/>
      <c r="V170" s="200"/>
      <c r="W170" s="200"/>
      <c r="X170" s="200"/>
      <c r="Y170" s="200"/>
      <c r="Z170" s="200"/>
      <c r="AA170" s="200"/>
      <c r="AB170" s="200"/>
      <c r="AC170" s="200"/>
      <c r="AD170" s="200"/>
      <c r="AE170" s="200"/>
      <c r="AF170" s="200"/>
      <c r="AG170" s="200"/>
      <c r="AH170" s="200"/>
      <c r="AI170" s="200"/>
      <c r="AJ170" s="200"/>
      <c r="AK170" s="200"/>
      <c r="AL170" s="200"/>
      <c r="AM170" s="200"/>
      <c r="AN170" s="200"/>
      <c r="AO170" s="200"/>
      <c r="AP170" s="200"/>
      <c r="AQ170" s="200"/>
    </row>
    <row r="171" spans="20:43" ht="40" customHeight="1" x14ac:dyDescent="0.35">
      <c r="T171" s="200"/>
      <c r="U171" s="200"/>
      <c r="V171" s="200"/>
      <c r="W171" s="200"/>
      <c r="X171" s="200"/>
      <c r="Y171" s="200"/>
      <c r="Z171" s="200"/>
      <c r="AA171" s="200"/>
      <c r="AB171" s="200"/>
      <c r="AC171" s="200"/>
      <c r="AD171" s="200"/>
      <c r="AE171" s="200"/>
      <c r="AF171" s="200"/>
      <c r="AG171" s="200"/>
      <c r="AH171" s="200"/>
      <c r="AI171" s="200"/>
      <c r="AJ171" s="200"/>
      <c r="AK171" s="200"/>
      <c r="AL171" s="200"/>
      <c r="AM171" s="200"/>
      <c r="AN171" s="200"/>
      <c r="AO171" s="200"/>
      <c r="AP171" s="200"/>
      <c r="AQ171" s="200"/>
    </row>
    <row r="172" spans="20:43" ht="40" customHeight="1" x14ac:dyDescent="0.35">
      <c r="T172" s="200"/>
      <c r="U172" s="200"/>
      <c r="V172" s="200"/>
      <c r="W172" s="200"/>
      <c r="X172" s="200"/>
      <c r="Y172" s="200"/>
      <c r="Z172" s="200"/>
      <c r="AA172" s="200"/>
      <c r="AB172" s="200"/>
      <c r="AC172" s="200"/>
      <c r="AD172" s="200"/>
      <c r="AE172" s="200"/>
      <c r="AF172" s="200"/>
      <c r="AG172" s="200"/>
      <c r="AH172" s="200"/>
      <c r="AI172" s="200"/>
      <c r="AJ172" s="200"/>
      <c r="AK172" s="200"/>
      <c r="AL172" s="200"/>
      <c r="AM172" s="200"/>
      <c r="AN172" s="200"/>
      <c r="AO172" s="200"/>
      <c r="AP172" s="200"/>
      <c r="AQ172" s="200"/>
    </row>
    <row r="173" spans="20:43" ht="40" customHeight="1" x14ac:dyDescent="0.35">
      <c r="T173" s="200"/>
      <c r="U173" s="200"/>
      <c r="V173" s="200"/>
      <c r="W173" s="200"/>
      <c r="X173" s="200"/>
      <c r="Y173" s="200"/>
      <c r="Z173" s="200"/>
      <c r="AA173" s="200"/>
      <c r="AB173" s="200"/>
      <c r="AC173" s="200"/>
      <c r="AD173" s="200"/>
      <c r="AE173" s="200"/>
      <c r="AF173" s="200"/>
      <c r="AG173" s="200"/>
      <c r="AH173" s="200"/>
      <c r="AI173" s="200"/>
      <c r="AJ173" s="200"/>
      <c r="AK173" s="200"/>
      <c r="AL173" s="200"/>
      <c r="AM173" s="200"/>
      <c r="AN173" s="200"/>
      <c r="AO173" s="200"/>
      <c r="AP173" s="200"/>
      <c r="AQ173" s="200"/>
    </row>
    <row r="174" spans="20:43" ht="40" customHeight="1" x14ac:dyDescent="0.35">
      <c r="T174" s="200"/>
      <c r="U174" s="200"/>
      <c r="V174" s="200"/>
      <c r="W174" s="200"/>
      <c r="X174" s="200"/>
      <c r="Y174" s="200"/>
      <c r="Z174" s="200"/>
      <c r="AA174" s="200"/>
      <c r="AB174" s="200"/>
      <c r="AC174" s="200"/>
      <c r="AD174" s="200"/>
      <c r="AE174" s="200"/>
      <c r="AF174" s="200"/>
      <c r="AG174" s="200"/>
      <c r="AH174" s="200"/>
      <c r="AI174" s="200"/>
      <c r="AJ174" s="200"/>
      <c r="AK174" s="200"/>
      <c r="AL174" s="200"/>
      <c r="AM174" s="200"/>
      <c r="AN174" s="200"/>
      <c r="AO174" s="200"/>
      <c r="AP174" s="200"/>
      <c r="AQ174" s="200"/>
    </row>
    <row r="175" spans="20:43" ht="40" customHeight="1" x14ac:dyDescent="0.35">
      <c r="T175" s="200"/>
      <c r="U175" s="200"/>
      <c r="V175" s="200"/>
      <c r="W175" s="200"/>
      <c r="X175" s="200"/>
      <c r="Y175" s="200"/>
      <c r="Z175" s="200"/>
      <c r="AA175" s="200"/>
      <c r="AB175" s="200"/>
      <c r="AC175" s="200"/>
      <c r="AD175" s="200"/>
      <c r="AE175" s="200"/>
      <c r="AF175" s="200"/>
      <c r="AG175" s="200"/>
      <c r="AH175" s="200"/>
      <c r="AI175" s="200"/>
      <c r="AJ175" s="200"/>
      <c r="AK175" s="200"/>
      <c r="AL175" s="200"/>
      <c r="AM175" s="200"/>
      <c r="AN175" s="200"/>
      <c r="AO175" s="200"/>
      <c r="AP175" s="200"/>
      <c r="AQ175" s="200"/>
    </row>
    <row r="176" spans="20:43" ht="40" customHeight="1" x14ac:dyDescent="0.35">
      <c r="T176" s="200"/>
      <c r="U176" s="200"/>
      <c r="V176" s="200"/>
      <c r="W176" s="200"/>
      <c r="X176" s="200"/>
      <c r="Y176" s="200"/>
      <c r="Z176" s="200"/>
      <c r="AA176" s="200"/>
      <c r="AB176" s="200"/>
      <c r="AC176" s="200"/>
      <c r="AD176" s="200"/>
      <c r="AE176" s="200"/>
      <c r="AF176" s="200"/>
      <c r="AG176" s="200"/>
      <c r="AH176" s="200"/>
      <c r="AI176" s="200"/>
      <c r="AJ176" s="200"/>
      <c r="AK176" s="200"/>
      <c r="AL176" s="200"/>
      <c r="AM176" s="200"/>
      <c r="AN176" s="200"/>
      <c r="AO176" s="200"/>
      <c r="AP176" s="200"/>
      <c r="AQ176" s="200"/>
    </row>
    <row r="177" spans="20:43" ht="40" customHeight="1" x14ac:dyDescent="0.35">
      <c r="T177" s="200"/>
      <c r="U177" s="200"/>
      <c r="V177" s="200"/>
      <c r="W177" s="200"/>
      <c r="X177" s="200"/>
      <c r="Y177" s="200"/>
      <c r="Z177" s="200"/>
      <c r="AA177" s="200"/>
      <c r="AB177" s="200"/>
      <c r="AC177" s="200"/>
      <c r="AD177" s="200"/>
      <c r="AE177" s="200"/>
      <c r="AF177" s="200"/>
      <c r="AG177" s="200"/>
      <c r="AH177" s="200"/>
      <c r="AI177" s="200"/>
      <c r="AJ177" s="200"/>
      <c r="AK177" s="200"/>
      <c r="AL177" s="200"/>
      <c r="AM177" s="200"/>
      <c r="AN177" s="200"/>
      <c r="AO177" s="200"/>
      <c r="AP177" s="200"/>
      <c r="AQ177" s="200"/>
    </row>
    <row r="178" spans="20:43" ht="40" customHeight="1" x14ac:dyDescent="0.35">
      <c r="T178" s="200"/>
      <c r="U178" s="200"/>
      <c r="V178" s="200"/>
      <c r="W178" s="200"/>
      <c r="X178" s="200"/>
      <c r="Y178" s="200"/>
      <c r="Z178" s="200"/>
      <c r="AA178" s="200"/>
      <c r="AB178" s="200"/>
      <c r="AC178" s="200"/>
      <c r="AD178" s="200"/>
      <c r="AE178" s="200"/>
      <c r="AF178" s="200"/>
      <c r="AG178" s="200"/>
      <c r="AH178" s="200"/>
      <c r="AI178" s="200"/>
      <c r="AJ178" s="200"/>
      <c r="AK178" s="200"/>
      <c r="AL178" s="200"/>
      <c r="AM178" s="200"/>
      <c r="AN178" s="200"/>
      <c r="AO178" s="200"/>
      <c r="AP178" s="200"/>
      <c r="AQ178" s="200"/>
    </row>
    <row r="179" spans="20:43" ht="40" customHeight="1" x14ac:dyDescent="0.35">
      <c r="T179" s="200"/>
      <c r="U179" s="200"/>
      <c r="V179" s="200"/>
      <c r="W179" s="200"/>
      <c r="X179" s="200"/>
      <c r="Y179" s="200"/>
      <c r="Z179" s="200"/>
      <c r="AA179" s="200"/>
      <c r="AB179" s="200"/>
      <c r="AC179" s="200"/>
      <c r="AD179" s="200"/>
      <c r="AE179" s="200"/>
      <c r="AF179" s="200"/>
      <c r="AG179" s="200"/>
      <c r="AH179" s="200"/>
      <c r="AI179" s="200"/>
      <c r="AJ179" s="200"/>
      <c r="AK179" s="200"/>
      <c r="AL179" s="200"/>
      <c r="AM179" s="200"/>
      <c r="AN179" s="200"/>
      <c r="AO179" s="200"/>
      <c r="AP179" s="200"/>
      <c r="AQ179" s="200"/>
    </row>
    <row r="180" spans="20:43" ht="40" customHeight="1" x14ac:dyDescent="0.35">
      <c r="T180" s="200"/>
      <c r="U180" s="200"/>
      <c r="V180" s="200"/>
      <c r="W180" s="200"/>
      <c r="X180" s="200"/>
      <c r="Y180" s="200"/>
      <c r="Z180" s="200"/>
      <c r="AA180" s="200"/>
      <c r="AB180" s="200"/>
      <c r="AC180" s="200"/>
      <c r="AD180" s="200"/>
      <c r="AE180" s="200"/>
      <c r="AF180" s="200"/>
      <c r="AG180" s="200"/>
      <c r="AH180" s="200"/>
      <c r="AI180" s="200"/>
      <c r="AJ180" s="200"/>
      <c r="AK180" s="200"/>
      <c r="AL180" s="200"/>
      <c r="AM180" s="200"/>
      <c r="AN180" s="200"/>
      <c r="AO180" s="200"/>
      <c r="AP180" s="200"/>
      <c r="AQ180" s="200"/>
    </row>
    <row r="181" spans="20:43" ht="40" customHeight="1" x14ac:dyDescent="0.35">
      <c r="T181" s="200"/>
      <c r="U181" s="200"/>
      <c r="V181" s="200"/>
      <c r="W181" s="200"/>
      <c r="X181" s="200"/>
      <c r="Y181" s="200"/>
      <c r="Z181" s="200"/>
      <c r="AA181" s="200"/>
      <c r="AB181" s="200"/>
      <c r="AC181" s="200"/>
      <c r="AD181" s="200"/>
      <c r="AE181" s="200"/>
      <c r="AF181" s="200"/>
      <c r="AG181" s="200"/>
      <c r="AH181" s="200"/>
      <c r="AI181" s="200"/>
      <c r="AJ181" s="200"/>
      <c r="AK181" s="200"/>
      <c r="AL181" s="200"/>
      <c r="AM181" s="200"/>
      <c r="AN181" s="200"/>
      <c r="AO181" s="200"/>
      <c r="AP181" s="200"/>
      <c r="AQ181" s="200"/>
    </row>
    <row r="182" spans="20:43" ht="40" customHeight="1" x14ac:dyDescent="0.35">
      <c r="T182" s="200"/>
      <c r="U182" s="200"/>
      <c r="V182" s="200"/>
      <c r="W182" s="200"/>
      <c r="X182" s="200"/>
      <c r="Y182" s="200"/>
      <c r="Z182" s="200"/>
      <c r="AA182" s="200"/>
      <c r="AB182" s="200"/>
      <c r="AC182" s="200"/>
      <c r="AD182" s="200"/>
      <c r="AE182" s="200"/>
      <c r="AF182" s="200"/>
      <c r="AG182" s="200"/>
      <c r="AH182" s="200"/>
      <c r="AI182" s="200"/>
      <c r="AJ182" s="200"/>
      <c r="AK182" s="200"/>
      <c r="AL182" s="200"/>
      <c r="AM182" s="200"/>
      <c r="AN182" s="200"/>
      <c r="AO182" s="200"/>
      <c r="AP182" s="200"/>
      <c r="AQ182" s="200"/>
    </row>
    <row r="183" spans="20:43" ht="40" customHeight="1" x14ac:dyDescent="0.35">
      <c r="T183" s="200"/>
      <c r="U183" s="200"/>
      <c r="V183" s="200"/>
      <c r="W183" s="200"/>
      <c r="X183" s="200"/>
      <c r="Y183" s="200"/>
      <c r="Z183" s="200"/>
      <c r="AA183" s="200"/>
      <c r="AB183" s="200"/>
      <c r="AC183" s="200"/>
      <c r="AD183" s="200"/>
      <c r="AE183" s="200"/>
      <c r="AF183" s="200"/>
      <c r="AG183" s="200"/>
      <c r="AH183" s="200"/>
      <c r="AI183" s="200"/>
      <c r="AJ183" s="200"/>
      <c r="AK183" s="200"/>
      <c r="AL183" s="200"/>
      <c r="AM183" s="200"/>
      <c r="AN183" s="200"/>
      <c r="AO183" s="200"/>
      <c r="AP183" s="200"/>
      <c r="AQ183" s="200"/>
    </row>
    <row r="184" spans="20:43" ht="40" customHeight="1" x14ac:dyDescent="0.35">
      <c r="T184" s="200"/>
      <c r="U184" s="200"/>
      <c r="V184" s="200"/>
      <c r="W184" s="200"/>
      <c r="X184" s="200"/>
      <c r="Y184" s="200"/>
      <c r="Z184" s="200"/>
      <c r="AA184" s="200"/>
      <c r="AB184" s="200"/>
      <c r="AC184" s="200"/>
      <c r="AD184" s="200"/>
      <c r="AE184" s="200"/>
      <c r="AF184" s="200"/>
      <c r="AG184" s="200"/>
      <c r="AH184" s="200"/>
      <c r="AI184" s="200"/>
      <c r="AJ184" s="200"/>
      <c r="AK184" s="200"/>
      <c r="AL184" s="200"/>
      <c r="AM184" s="200"/>
      <c r="AN184" s="200"/>
      <c r="AO184" s="200"/>
      <c r="AP184" s="200"/>
      <c r="AQ184" s="200"/>
    </row>
    <row r="185" spans="20:43" ht="40" customHeight="1" x14ac:dyDescent="0.35">
      <c r="T185" s="200"/>
      <c r="U185" s="200"/>
      <c r="V185" s="200"/>
      <c r="W185" s="200"/>
      <c r="X185" s="200"/>
      <c r="Y185" s="200"/>
      <c r="Z185" s="200"/>
      <c r="AA185" s="200"/>
      <c r="AB185" s="200"/>
      <c r="AC185" s="200"/>
      <c r="AD185" s="200"/>
      <c r="AE185" s="200"/>
      <c r="AF185" s="200"/>
      <c r="AG185" s="200"/>
      <c r="AH185" s="200"/>
      <c r="AI185" s="200"/>
      <c r="AJ185" s="200"/>
      <c r="AK185" s="200"/>
      <c r="AL185" s="200"/>
      <c r="AM185" s="200"/>
      <c r="AN185" s="200"/>
      <c r="AO185" s="200"/>
      <c r="AP185" s="200"/>
      <c r="AQ185" s="200"/>
    </row>
    <row r="186" spans="20:43" ht="40" customHeight="1" x14ac:dyDescent="0.35">
      <c r="T186" s="200"/>
      <c r="U186" s="200"/>
      <c r="V186" s="200"/>
      <c r="W186" s="200"/>
      <c r="X186" s="200"/>
      <c r="Y186" s="200"/>
      <c r="Z186" s="200"/>
      <c r="AA186" s="200"/>
      <c r="AB186" s="200"/>
      <c r="AC186" s="200"/>
      <c r="AD186" s="200"/>
      <c r="AE186" s="200"/>
      <c r="AF186" s="200"/>
      <c r="AG186" s="200"/>
      <c r="AH186" s="200"/>
      <c r="AI186" s="200"/>
      <c r="AJ186" s="200"/>
      <c r="AK186" s="200"/>
      <c r="AL186" s="200"/>
      <c r="AM186" s="200"/>
      <c r="AN186" s="200"/>
      <c r="AO186" s="200"/>
      <c r="AP186" s="200"/>
      <c r="AQ186" s="200"/>
    </row>
    <row r="187" spans="20:43" ht="40" customHeight="1" x14ac:dyDescent="0.35">
      <c r="T187" s="200"/>
      <c r="U187" s="200"/>
      <c r="V187" s="200"/>
      <c r="W187" s="200"/>
      <c r="X187" s="200"/>
      <c r="Y187" s="200"/>
      <c r="Z187" s="200"/>
      <c r="AA187" s="200"/>
      <c r="AB187" s="200"/>
      <c r="AC187" s="200"/>
      <c r="AD187" s="200"/>
      <c r="AE187" s="200"/>
      <c r="AF187" s="200"/>
      <c r="AG187" s="200"/>
      <c r="AH187" s="200"/>
      <c r="AI187" s="200"/>
      <c r="AJ187" s="200"/>
      <c r="AK187" s="200"/>
      <c r="AL187" s="200"/>
      <c r="AM187" s="200"/>
      <c r="AN187" s="200"/>
      <c r="AO187" s="200"/>
      <c r="AP187" s="200"/>
      <c r="AQ187" s="200"/>
    </row>
    <row r="188" spans="20:43" ht="40" customHeight="1" x14ac:dyDescent="0.35">
      <c r="T188" s="200"/>
      <c r="U188" s="200"/>
      <c r="V188" s="200"/>
      <c r="W188" s="200"/>
      <c r="X188" s="200"/>
      <c r="Y188" s="200"/>
      <c r="Z188" s="200"/>
      <c r="AA188" s="200"/>
      <c r="AB188" s="200"/>
      <c r="AC188" s="200"/>
      <c r="AD188" s="200"/>
      <c r="AE188" s="200"/>
      <c r="AF188" s="200"/>
      <c r="AG188" s="200"/>
      <c r="AH188" s="200"/>
      <c r="AI188" s="200"/>
      <c r="AJ188" s="200"/>
      <c r="AK188" s="200"/>
      <c r="AL188" s="200"/>
      <c r="AM188" s="200"/>
      <c r="AN188" s="200"/>
      <c r="AO188" s="200"/>
      <c r="AP188" s="200"/>
      <c r="AQ188" s="200"/>
    </row>
    <row r="189" spans="20:43" ht="40" customHeight="1" x14ac:dyDescent="0.35">
      <c r="T189" s="200"/>
      <c r="U189" s="200"/>
      <c r="V189" s="200"/>
      <c r="W189" s="200"/>
      <c r="X189" s="200"/>
      <c r="Y189" s="200"/>
      <c r="Z189" s="200"/>
      <c r="AA189" s="200"/>
      <c r="AB189" s="200"/>
      <c r="AC189" s="200"/>
      <c r="AD189" s="200"/>
      <c r="AE189" s="200"/>
      <c r="AF189" s="200"/>
      <c r="AG189" s="200"/>
      <c r="AH189" s="200"/>
      <c r="AI189" s="200"/>
      <c r="AJ189" s="200"/>
      <c r="AK189" s="200"/>
      <c r="AL189" s="200"/>
      <c r="AM189" s="200"/>
      <c r="AN189" s="200"/>
      <c r="AO189" s="200"/>
      <c r="AP189" s="200"/>
      <c r="AQ189" s="200"/>
    </row>
    <row r="190" spans="20:43" ht="40" customHeight="1" x14ac:dyDescent="0.35">
      <c r="T190" s="200"/>
      <c r="U190" s="200"/>
      <c r="V190" s="200"/>
      <c r="W190" s="200"/>
      <c r="X190" s="200"/>
      <c r="Y190" s="200"/>
      <c r="Z190" s="200"/>
      <c r="AA190" s="200"/>
      <c r="AB190" s="200"/>
      <c r="AC190" s="200"/>
      <c r="AD190" s="200"/>
      <c r="AE190" s="200"/>
      <c r="AF190" s="200"/>
      <c r="AG190" s="200"/>
      <c r="AH190" s="200"/>
      <c r="AI190" s="200"/>
      <c r="AJ190" s="200"/>
      <c r="AK190" s="200"/>
      <c r="AL190" s="200"/>
      <c r="AM190" s="200"/>
      <c r="AN190" s="200"/>
      <c r="AO190" s="200"/>
      <c r="AP190" s="200"/>
      <c r="AQ190" s="200"/>
    </row>
    <row r="191" spans="20:43" ht="40" customHeight="1" x14ac:dyDescent="0.35">
      <c r="T191" s="200"/>
      <c r="U191" s="200"/>
      <c r="V191" s="200"/>
      <c r="W191" s="200"/>
      <c r="X191" s="200"/>
      <c r="Y191" s="200"/>
      <c r="Z191" s="200"/>
      <c r="AA191" s="200"/>
      <c r="AB191" s="200"/>
      <c r="AC191" s="200"/>
      <c r="AD191" s="200"/>
      <c r="AE191" s="200"/>
      <c r="AF191" s="200"/>
      <c r="AG191" s="200"/>
      <c r="AH191" s="200"/>
      <c r="AI191" s="200"/>
      <c r="AJ191" s="200"/>
      <c r="AK191" s="200"/>
      <c r="AL191" s="200"/>
      <c r="AM191" s="200"/>
      <c r="AN191" s="200"/>
      <c r="AO191" s="200"/>
      <c r="AP191" s="200"/>
      <c r="AQ191" s="200"/>
    </row>
    <row r="192" spans="20:43" ht="40" customHeight="1" x14ac:dyDescent="0.35">
      <c r="T192" s="200"/>
      <c r="U192" s="200"/>
      <c r="V192" s="200"/>
      <c r="W192" s="200"/>
      <c r="X192" s="200"/>
      <c r="Y192" s="200"/>
      <c r="Z192" s="200"/>
      <c r="AA192" s="200"/>
      <c r="AB192" s="200"/>
      <c r="AC192" s="200"/>
      <c r="AD192" s="200"/>
      <c r="AE192" s="200"/>
      <c r="AF192" s="200"/>
      <c r="AG192" s="200"/>
      <c r="AH192" s="200"/>
      <c r="AI192" s="200"/>
      <c r="AJ192" s="200"/>
      <c r="AK192" s="200"/>
      <c r="AL192" s="200"/>
      <c r="AM192" s="200"/>
      <c r="AN192" s="200"/>
      <c r="AO192" s="200"/>
      <c r="AP192" s="200"/>
      <c r="AQ192" s="200"/>
    </row>
    <row r="193" spans="20:43" ht="40" customHeight="1" x14ac:dyDescent="0.35">
      <c r="T193" s="200"/>
      <c r="U193" s="200"/>
      <c r="V193" s="200"/>
      <c r="W193" s="200"/>
      <c r="X193" s="200"/>
      <c r="Y193" s="200"/>
      <c r="Z193" s="200"/>
      <c r="AA193" s="200"/>
      <c r="AB193" s="200"/>
      <c r="AC193" s="200"/>
      <c r="AD193" s="200"/>
      <c r="AE193" s="200"/>
      <c r="AF193" s="200"/>
      <c r="AG193" s="200"/>
      <c r="AH193" s="200"/>
      <c r="AI193" s="200"/>
      <c r="AJ193" s="200"/>
      <c r="AK193" s="200"/>
      <c r="AL193" s="200"/>
      <c r="AM193" s="200"/>
      <c r="AN193" s="200"/>
      <c r="AO193" s="200"/>
      <c r="AP193" s="200"/>
      <c r="AQ193" s="200"/>
    </row>
    <row r="194" spans="20:43" ht="40" customHeight="1" x14ac:dyDescent="0.35">
      <c r="T194" s="200"/>
      <c r="U194" s="200"/>
      <c r="V194" s="200"/>
      <c r="W194" s="200"/>
      <c r="X194" s="200"/>
      <c r="Y194" s="200"/>
      <c r="Z194" s="200"/>
      <c r="AA194" s="200"/>
      <c r="AB194" s="200"/>
      <c r="AC194" s="200"/>
      <c r="AD194" s="200"/>
      <c r="AE194" s="200"/>
      <c r="AF194" s="200"/>
      <c r="AG194" s="200"/>
      <c r="AH194" s="200"/>
      <c r="AI194" s="200"/>
      <c r="AJ194" s="200"/>
      <c r="AK194" s="200"/>
      <c r="AL194" s="200"/>
      <c r="AM194" s="200"/>
      <c r="AN194" s="200"/>
      <c r="AO194" s="200"/>
      <c r="AP194" s="200"/>
      <c r="AQ194" s="200"/>
    </row>
    <row r="195" spans="20:43" ht="40" customHeight="1" x14ac:dyDescent="0.35">
      <c r="T195" s="200"/>
      <c r="U195" s="200"/>
      <c r="V195" s="200"/>
      <c r="W195" s="200"/>
      <c r="X195" s="200"/>
      <c r="Y195" s="200"/>
      <c r="Z195" s="200"/>
      <c r="AA195" s="200"/>
      <c r="AB195" s="200"/>
      <c r="AC195" s="200"/>
      <c r="AD195" s="200"/>
      <c r="AE195" s="200"/>
      <c r="AF195" s="200"/>
      <c r="AG195" s="200"/>
      <c r="AH195" s="200"/>
      <c r="AI195" s="200"/>
      <c r="AJ195" s="200"/>
      <c r="AK195" s="200"/>
      <c r="AL195" s="200"/>
      <c r="AM195" s="200"/>
      <c r="AN195" s="200"/>
      <c r="AO195" s="200"/>
      <c r="AP195" s="200"/>
      <c r="AQ195" s="200"/>
    </row>
    <row r="196" spans="20:43" ht="40" customHeight="1" x14ac:dyDescent="0.35">
      <c r="T196" s="200"/>
      <c r="U196" s="200"/>
      <c r="V196" s="200"/>
      <c r="W196" s="200"/>
      <c r="X196" s="200"/>
      <c r="Y196" s="200"/>
      <c r="Z196" s="200"/>
      <c r="AA196" s="200"/>
      <c r="AB196" s="200"/>
      <c r="AC196" s="200"/>
      <c r="AD196" s="200"/>
      <c r="AE196" s="200"/>
      <c r="AF196" s="200"/>
      <c r="AG196" s="200"/>
      <c r="AH196" s="200"/>
      <c r="AI196" s="200"/>
      <c r="AJ196" s="200"/>
      <c r="AK196" s="200"/>
      <c r="AL196" s="200"/>
      <c r="AM196" s="200"/>
      <c r="AN196" s="200"/>
      <c r="AO196" s="200"/>
      <c r="AP196" s="200"/>
      <c r="AQ196" s="200"/>
    </row>
    <row r="197" spans="20:43" ht="40" customHeight="1" x14ac:dyDescent="0.35">
      <c r="T197" s="200"/>
      <c r="U197" s="200"/>
      <c r="V197" s="200"/>
      <c r="W197" s="200"/>
      <c r="X197" s="200"/>
      <c r="Y197" s="200"/>
      <c r="Z197" s="200"/>
      <c r="AA197" s="200"/>
      <c r="AB197" s="200"/>
      <c r="AC197" s="200"/>
      <c r="AD197" s="200"/>
      <c r="AE197" s="200"/>
      <c r="AF197" s="200"/>
      <c r="AG197" s="200"/>
      <c r="AH197" s="200"/>
      <c r="AI197" s="200"/>
      <c r="AJ197" s="200"/>
      <c r="AK197" s="200"/>
      <c r="AL197" s="200"/>
      <c r="AM197" s="200"/>
      <c r="AN197" s="200"/>
      <c r="AO197" s="200"/>
      <c r="AP197" s="200"/>
      <c r="AQ197" s="200"/>
    </row>
    <row r="198" spans="20:43" ht="40" customHeight="1" x14ac:dyDescent="0.35">
      <c r="T198" s="200"/>
      <c r="U198" s="200"/>
      <c r="V198" s="200"/>
      <c r="W198" s="200"/>
      <c r="X198" s="200"/>
      <c r="Y198" s="200"/>
      <c r="Z198" s="200"/>
      <c r="AA198" s="200"/>
      <c r="AB198" s="200"/>
      <c r="AC198" s="200"/>
      <c r="AD198" s="200"/>
      <c r="AE198" s="200"/>
      <c r="AF198" s="200"/>
      <c r="AG198" s="200"/>
      <c r="AH198" s="200"/>
      <c r="AI198" s="200"/>
      <c r="AJ198" s="200"/>
      <c r="AK198" s="200"/>
      <c r="AL198" s="200"/>
      <c r="AM198" s="200"/>
      <c r="AN198" s="200"/>
      <c r="AO198" s="200"/>
      <c r="AP198" s="200"/>
      <c r="AQ198" s="200"/>
    </row>
    <row r="199" spans="20:43" ht="40" customHeight="1" x14ac:dyDescent="0.35">
      <c r="T199" s="200"/>
      <c r="U199" s="200"/>
      <c r="V199" s="200"/>
      <c r="W199" s="200"/>
      <c r="X199" s="200"/>
      <c r="Y199" s="200"/>
      <c r="Z199" s="200"/>
      <c r="AA199" s="200"/>
      <c r="AB199" s="200"/>
      <c r="AC199" s="200"/>
      <c r="AD199" s="200"/>
      <c r="AE199" s="200"/>
      <c r="AF199" s="200"/>
      <c r="AG199" s="200"/>
      <c r="AH199" s="200"/>
      <c r="AI199" s="200"/>
      <c r="AJ199" s="200"/>
      <c r="AK199" s="200"/>
      <c r="AL199" s="200"/>
      <c r="AM199" s="200"/>
      <c r="AN199" s="200"/>
      <c r="AO199" s="200"/>
      <c r="AP199" s="200"/>
      <c r="AQ199" s="200"/>
    </row>
    <row r="200" spans="20:43" ht="40" customHeight="1" x14ac:dyDescent="0.35">
      <c r="T200" s="200"/>
      <c r="U200" s="200"/>
      <c r="V200" s="200"/>
      <c r="W200" s="200"/>
      <c r="X200" s="200"/>
      <c r="Y200" s="200"/>
      <c r="Z200" s="200"/>
      <c r="AA200" s="200"/>
      <c r="AB200" s="200"/>
      <c r="AC200" s="200"/>
      <c r="AD200" s="200"/>
      <c r="AE200" s="200"/>
      <c r="AF200" s="200"/>
      <c r="AG200" s="200"/>
      <c r="AH200" s="200"/>
      <c r="AI200" s="200"/>
      <c r="AJ200" s="200"/>
      <c r="AK200" s="200"/>
      <c r="AL200" s="200"/>
      <c r="AM200" s="200"/>
      <c r="AN200" s="200"/>
      <c r="AO200" s="200"/>
      <c r="AP200" s="200"/>
      <c r="AQ200" s="200"/>
    </row>
    <row r="201" spans="20:43" ht="40" customHeight="1" x14ac:dyDescent="0.35">
      <c r="T201" s="200"/>
      <c r="U201" s="200"/>
      <c r="V201" s="200"/>
      <c r="W201" s="200"/>
      <c r="X201" s="200"/>
      <c r="Y201" s="200"/>
      <c r="Z201" s="200"/>
      <c r="AA201" s="200"/>
      <c r="AB201" s="200"/>
      <c r="AC201" s="200"/>
      <c r="AD201" s="200"/>
      <c r="AE201" s="200"/>
      <c r="AF201" s="200"/>
      <c r="AG201" s="200"/>
      <c r="AH201" s="200"/>
      <c r="AI201" s="200"/>
      <c r="AJ201" s="200"/>
      <c r="AK201" s="200"/>
      <c r="AL201" s="200"/>
      <c r="AM201" s="200"/>
      <c r="AN201" s="200"/>
      <c r="AO201" s="200"/>
      <c r="AP201" s="200"/>
      <c r="AQ201" s="200"/>
    </row>
    <row r="202" spans="20:43" ht="40" customHeight="1" x14ac:dyDescent="0.35">
      <c r="T202" s="200"/>
      <c r="U202" s="200"/>
      <c r="V202" s="200"/>
      <c r="W202" s="200"/>
      <c r="X202" s="200"/>
      <c r="Y202" s="200"/>
      <c r="Z202" s="200"/>
      <c r="AA202" s="200"/>
      <c r="AB202" s="200"/>
      <c r="AC202" s="200"/>
      <c r="AD202" s="200"/>
      <c r="AE202" s="200"/>
      <c r="AF202" s="200"/>
      <c r="AG202" s="200"/>
      <c r="AH202" s="200"/>
      <c r="AI202" s="200"/>
      <c r="AJ202" s="200"/>
      <c r="AK202" s="200"/>
      <c r="AL202" s="200"/>
      <c r="AM202" s="200"/>
      <c r="AN202" s="200"/>
      <c r="AO202" s="200"/>
      <c r="AP202" s="200"/>
      <c r="AQ202" s="200"/>
    </row>
    <row r="203" spans="20:43" ht="40" customHeight="1" x14ac:dyDescent="0.35">
      <c r="T203" s="200"/>
      <c r="U203" s="200"/>
      <c r="V203" s="200"/>
      <c r="W203" s="200"/>
      <c r="X203" s="200"/>
      <c r="Y203" s="200"/>
      <c r="Z203" s="200"/>
      <c r="AA203" s="200"/>
      <c r="AB203" s="200"/>
      <c r="AC203" s="200"/>
      <c r="AD203" s="200"/>
      <c r="AE203" s="200"/>
      <c r="AF203" s="200"/>
      <c r="AG203" s="200"/>
      <c r="AH203" s="200"/>
      <c r="AI203" s="200"/>
      <c r="AJ203" s="200"/>
      <c r="AK203" s="200"/>
      <c r="AL203" s="200"/>
      <c r="AM203" s="200"/>
      <c r="AN203" s="200"/>
      <c r="AO203" s="200"/>
      <c r="AP203" s="200"/>
      <c r="AQ203" s="200"/>
    </row>
    <row r="204" spans="20:43" ht="40" customHeight="1" x14ac:dyDescent="0.35">
      <c r="T204" s="200"/>
      <c r="U204" s="200"/>
      <c r="V204" s="200"/>
      <c r="W204" s="200"/>
      <c r="X204" s="200"/>
      <c r="Y204" s="200"/>
      <c r="Z204" s="200"/>
      <c r="AA204" s="200"/>
      <c r="AB204" s="200"/>
      <c r="AC204" s="200"/>
      <c r="AD204" s="200"/>
      <c r="AE204" s="200"/>
      <c r="AF204" s="200"/>
      <c r="AG204" s="200"/>
      <c r="AH204" s="200"/>
      <c r="AI204" s="200"/>
      <c r="AJ204" s="200"/>
      <c r="AK204" s="200"/>
      <c r="AL204" s="200"/>
      <c r="AM204" s="200"/>
      <c r="AN204" s="200"/>
      <c r="AO204" s="200"/>
      <c r="AP204" s="200"/>
      <c r="AQ204" s="200"/>
    </row>
    <row r="205" spans="20:43" ht="40" customHeight="1" x14ac:dyDescent="0.35">
      <c r="T205" s="200"/>
      <c r="U205" s="200"/>
      <c r="V205" s="200"/>
      <c r="W205" s="200"/>
      <c r="X205" s="200"/>
      <c r="Y205" s="200"/>
      <c r="Z205" s="200"/>
      <c r="AA205" s="200"/>
      <c r="AB205" s="200"/>
      <c r="AC205" s="200"/>
      <c r="AD205" s="200"/>
      <c r="AE205" s="200"/>
      <c r="AF205" s="200"/>
      <c r="AG205" s="200"/>
      <c r="AH205" s="200"/>
      <c r="AI205" s="200"/>
      <c r="AJ205" s="200"/>
      <c r="AK205" s="200"/>
      <c r="AL205" s="200"/>
      <c r="AM205" s="200"/>
      <c r="AN205" s="200"/>
      <c r="AO205" s="200"/>
      <c r="AP205" s="200"/>
      <c r="AQ205" s="200"/>
    </row>
    <row r="206" spans="20:43" ht="40" customHeight="1" x14ac:dyDescent="0.35">
      <c r="T206" s="200"/>
      <c r="U206" s="200"/>
      <c r="V206" s="200"/>
      <c r="W206" s="200"/>
      <c r="X206" s="200"/>
      <c r="Y206" s="200"/>
      <c r="Z206" s="200"/>
      <c r="AA206" s="200"/>
      <c r="AB206" s="200"/>
      <c r="AC206" s="200"/>
      <c r="AD206" s="200"/>
      <c r="AE206" s="200"/>
      <c r="AF206" s="200"/>
      <c r="AG206" s="200"/>
      <c r="AH206" s="200"/>
      <c r="AI206" s="200"/>
      <c r="AJ206" s="200"/>
      <c r="AK206" s="200"/>
      <c r="AL206" s="200"/>
      <c r="AM206" s="200"/>
      <c r="AN206" s="200"/>
      <c r="AO206" s="200"/>
      <c r="AP206" s="200"/>
      <c r="AQ206" s="200"/>
    </row>
    <row r="207" spans="20:43" ht="40" customHeight="1" x14ac:dyDescent="0.35">
      <c r="T207" s="200"/>
      <c r="U207" s="200"/>
      <c r="V207" s="200"/>
      <c r="W207" s="200"/>
      <c r="X207" s="200"/>
      <c r="Y207" s="200"/>
      <c r="Z207" s="200"/>
      <c r="AA207" s="200"/>
      <c r="AB207" s="200"/>
      <c r="AC207" s="200"/>
      <c r="AD207" s="200"/>
      <c r="AE207" s="200"/>
      <c r="AF207" s="200"/>
      <c r="AG207" s="200"/>
      <c r="AH207" s="200"/>
      <c r="AI207" s="200"/>
      <c r="AJ207" s="200"/>
      <c r="AK207" s="200"/>
      <c r="AL207" s="200"/>
      <c r="AM207" s="200"/>
      <c r="AN207" s="200"/>
      <c r="AO207" s="200"/>
      <c r="AP207" s="200"/>
      <c r="AQ207" s="200"/>
    </row>
    <row r="208" spans="20:43" ht="40" customHeight="1" x14ac:dyDescent="0.35">
      <c r="T208" s="200"/>
      <c r="U208" s="200"/>
      <c r="V208" s="200"/>
      <c r="W208" s="200"/>
      <c r="X208" s="200"/>
      <c r="Y208" s="200"/>
      <c r="Z208" s="200"/>
      <c r="AA208" s="200"/>
      <c r="AB208" s="200"/>
      <c r="AC208" s="200"/>
      <c r="AD208" s="200"/>
      <c r="AE208" s="200"/>
      <c r="AF208" s="200"/>
      <c r="AG208" s="200"/>
      <c r="AH208" s="200"/>
      <c r="AI208" s="200"/>
      <c r="AJ208" s="200"/>
      <c r="AK208" s="200"/>
      <c r="AL208" s="200"/>
      <c r="AM208" s="200"/>
      <c r="AN208" s="200"/>
      <c r="AO208" s="200"/>
      <c r="AP208" s="200"/>
      <c r="AQ208" s="200"/>
    </row>
    <row r="209" spans="20:43" ht="40" customHeight="1" x14ac:dyDescent="0.35">
      <c r="T209" s="200"/>
      <c r="U209" s="200"/>
      <c r="V209" s="200"/>
      <c r="W209" s="200"/>
      <c r="X209" s="200"/>
      <c r="Y209" s="200"/>
      <c r="Z209" s="200"/>
      <c r="AA209" s="200"/>
      <c r="AB209" s="200"/>
      <c r="AC209" s="200"/>
      <c r="AD209" s="200"/>
      <c r="AE209" s="200"/>
      <c r="AF209" s="200"/>
      <c r="AG209" s="200"/>
      <c r="AH209" s="200"/>
      <c r="AI209" s="200"/>
      <c r="AJ209" s="200"/>
      <c r="AK209" s="200"/>
      <c r="AL209" s="200"/>
      <c r="AM209" s="200"/>
      <c r="AN209" s="200"/>
      <c r="AO209" s="200"/>
      <c r="AP209" s="200"/>
      <c r="AQ209" s="200"/>
    </row>
    <row r="210" spans="20:43" ht="40" customHeight="1" x14ac:dyDescent="0.35">
      <c r="T210" s="200"/>
      <c r="U210" s="200"/>
      <c r="V210" s="200"/>
      <c r="W210" s="200"/>
      <c r="X210" s="200"/>
      <c r="Y210" s="200"/>
      <c r="Z210" s="200"/>
      <c r="AA210" s="200"/>
      <c r="AB210" s="200"/>
      <c r="AC210" s="200"/>
      <c r="AD210" s="200"/>
      <c r="AE210" s="200"/>
      <c r="AF210" s="200"/>
      <c r="AG210" s="200"/>
      <c r="AH210" s="200"/>
      <c r="AI210" s="200"/>
      <c r="AJ210" s="200"/>
      <c r="AK210" s="200"/>
      <c r="AL210" s="200"/>
      <c r="AM210" s="200"/>
      <c r="AN210" s="200"/>
      <c r="AO210" s="200"/>
      <c r="AP210" s="200"/>
      <c r="AQ210" s="200"/>
    </row>
    <row r="211" spans="20:43" ht="40" customHeight="1" x14ac:dyDescent="0.35">
      <c r="T211" s="200"/>
      <c r="U211" s="200"/>
      <c r="V211" s="200"/>
      <c r="W211" s="200"/>
      <c r="X211" s="200"/>
      <c r="Y211" s="200"/>
      <c r="Z211" s="200"/>
      <c r="AA211" s="200"/>
      <c r="AB211" s="200"/>
      <c r="AC211" s="200"/>
      <c r="AD211" s="200"/>
      <c r="AE211" s="200"/>
      <c r="AF211" s="200"/>
      <c r="AG211" s="200"/>
      <c r="AH211" s="200"/>
      <c r="AI211" s="200"/>
      <c r="AJ211" s="200"/>
      <c r="AK211" s="200"/>
      <c r="AL211" s="200"/>
      <c r="AM211" s="200"/>
      <c r="AN211" s="200"/>
      <c r="AO211" s="200"/>
      <c r="AP211" s="200"/>
      <c r="AQ211" s="200"/>
    </row>
    <row r="212" spans="20:43" ht="40" customHeight="1" x14ac:dyDescent="0.35">
      <c r="T212" s="200"/>
      <c r="U212" s="200"/>
      <c r="V212" s="200"/>
      <c r="W212" s="200"/>
      <c r="X212" s="200"/>
      <c r="Y212" s="200"/>
      <c r="Z212" s="200"/>
      <c r="AA212" s="200"/>
      <c r="AB212" s="200"/>
      <c r="AC212" s="200"/>
      <c r="AD212" s="200"/>
      <c r="AE212" s="200"/>
      <c r="AF212" s="200"/>
      <c r="AG212" s="200"/>
      <c r="AH212" s="200"/>
      <c r="AI212" s="200"/>
      <c r="AJ212" s="200"/>
      <c r="AK212" s="200"/>
      <c r="AL212" s="200"/>
      <c r="AM212" s="200"/>
      <c r="AN212" s="200"/>
      <c r="AO212" s="200"/>
      <c r="AP212" s="200"/>
      <c r="AQ212" s="200"/>
    </row>
    <row r="213" spans="20:43" ht="40" customHeight="1" x14ac:dyDescent="0.35">
      <c r="T213" s="200"/>
      <c r="U213" s="200"/>
      <c r="V213" s="200"/>
      <c r="W213" s="200"/>
      <c r="X213" s="200"/>
      <c r="Y213" s="200"/>
      <c r="Z213" s="200"/>
      <c r="AA213" s="200"/>
      <c r="AB213" s="200"/>
      <c r="AC213" s="200"/>
      <c r="AD213" s="200"/>
      <c r="AE213" s="200"/>
      <c r="AF213" s="200"/>
      <c r="AG213" s="200"/>
      <c r="AH213" s="200"/>
      <c r="AI213" s="200"/>
      <c r="AJ213" s="200"/>
      <c r="AK213" s="200"/>
      <c r="AL213" s="200"/>
      <c r="AM213" s="200"/>
      <c r="AN213" s="200"/>
      <c r="AO213" s="200"/>
      <c r="AP213" s="200"/>
      <c r="AQ213" s="200"/>
    </row>
    <row r="214" spans="20:43" ht="40" customHeight="1" x14ac:dyDescent="0.35">
      <c r="T214" s="200"/>
      <c r="U214" s="200"/>
      <c r="V214" s="200"/>
      <c r="W214" s="200"/>
      <c r="X214" s="200"/>
      <c r="Y214" s="200"/>
      <c r="Z214" s="200"/>
      <c r="AA214" s="200"/>
      <c r="AB214" s="200"/>
      <c r="AC214" s="200"/>
      <c r="AD214" s="200"/>
      <c r="AE214" s="200"/>
      <c r="AF214" s="200"/>
      <c r="AG214" s="200"/>
      <c r="AH214" s="200"/>
      <c r="AI214" s="200"/>
      <c r="AJ214" s="200"/>
      <c r="AK214" s="200"/>
      <c r="AL214" s="200"/>
      <c r="AM214" s="200"/>
      <c r="AN214" s="200"/>
      <c r="AO214" s="200"/>
      <c r="AP214" s="200"/>
      <c r="AQ214" s="200"/>
    </row>
    <row r="215" spans="20:43" ht="40" customHeight="1" x14ac:dyDescent="0.35">
      <c r="T215" s="200"/>
      <c r="U215" s="200"/>
      <c r="V215" s="200"/>
      <c r="W215" s="200"/>
      <c r="X215" s="200"/>
      <c r="Y215" s="200"/>
      <c r="Z215" s="200"/>
      <c r="AA215" s="200"/>
      <c r="AB215" s="200"/>
      <c r="AC215" s="200"/>
      <c r="AD215" s="200"/>
      <c r="AE215" s="200"/>
      <c r="AF215" s="200"/>
      <c r="AG215" s="200"/>
      <c r="AH215" s="200"/>
      <c r="AI215" s="200"/>
      <c r="AJ215" s="200"/>
      <c r="AK215" s="200"/>
      <c r="AL215" s="200"/>
      <c r="AM215" s="200"/>
      <c r="AN215" s="200"/>
      <c r="AO215" s="200"/>
      <c r="AP215" s="200"/>
      <c r="AQ215" s="200"/>
    </row>
    <row r="216" spans="20:43" ht="40" customHeight="1" x14ac:dyDescent="0.35">
      <c r="T216" s="200"/>
      <c r="U216" s="200"/>
      <c r="V216" s="200"/>
      <c r="W216" s="200"/>
      <c r="X216" s="200"/>
      <c r="Y216" s="200"/>
      <c r="Z216" s="200"/>
      <c r="AA216" s="200"/>
      <c r="AB216" s="200"/>
      <c r="AC216" s="200"/>
      <c r="AD216" s="200"/>
      <c r="AE216" s="200"/>
      <c r="AF216" s="200"/>
      <c r="AG216" s="200"/>
      <c r="AH216" s="200"/>
      <c r="AI216" s="200"/>
      <c r="AJ216" s="200"/>
      <c r="AK216" s="200"/>
      <c r="AL216" s="200"/>
      <c r="AM216" s="200"/>
      <c r="AN216" s="200"/>
      <c r="AO216" s="200"/>
      <c r="AP216" s="200"/>
      <c r="AQ216" s="200"/>
    </row>
    <row r="217" spans="20:43" ht="40" customHeight="1" x14ac:dyDescent="0.35">
      <c r="T217" s="200"/>
      <c r="U217" s="200"/>
      <c r="V217" s="200"/>
      <c r="W217" s="200"/>
      <c r="X217" s="200"/>
      <c r="Y217" s="200"/>
      <c r="Z217" s="200"/>
      <c r="AA217" s="200"/>
      <c r="AB217" s="200"/>
      <c r="AC217" s="200"/>
      <c r="AD217" s="200"/>
      <c r="AE217" s="200"/>
      <c r="AF217" s="200"/>
      <c r="AG217" s="200"/>
      <c r="AH217" s="200"/>
      <c r="AI217" s="200"/>
      <c r="AJ217" s="200"/>
      <c r="AK217" s="200"/>
      <c r="AL217" s="200"/>
      <c r="AM217" s="200"/>
      <c r="AN217" s="200"/>
      <c r="AO217" s="200"/>
      <c r="AP217" s="200"/>
      <c r="AQ217" s="200"/>
    </row>
    <row r="218" spans="20:43" ht="40" customHeight="1" x14ac:dyDescent="0.35">
      <c r="T218" s="200"/>
      <c r="U218" s="200"/>
      <c r="V218" s="200"/>
      <c r="W218" s="200"/>
      <c r="X218" s="200"/>
      <c r="Y218" s="200"/>
      <c r="Z218" s="200"/>
      <c r="AA218" s="200"/>
      <c r="AB218" s="200"/>
      <c r="AC218" s="200"/>
      <c r="AD218" s="200"/>
      <c r="AE218" s="200"/>
      <c r="AF218" s="200"/>
      <c r="AG218" s="200"/>
      <c r="AH218" s="200"/>
      <c r="AI218" s="200"/>
      <c r="AJ218" s="200"/>
      <c r="AK218" s="200"/>
      <c r="AL218" s="200"/>
      <c r="AM218" s="200"/>
      <c r="AN218" s="200"/>
      <c r="AO218" s="200"/>
      <c r="AP218" s="200"/>
      <c r="AQ218" s="200"/>
    </row>
    <row r="219" spans="20:43" ht="40" customHeight="1" x14ac:dyDescent="0.35">
      <c r="T219" s="200"/>
      <c r="U219" s="200"/>
      <c r="V219" s="200"/>
      <c r="W219" s="200"/>
      <c r="X219" s="200"/>
      <c r="Y219" s="200"/>
      <c r="Z219" s="200"/>
      <c r="AA219" s="200"/>
      <c r="AB219" s="200"/>
      <c r="AC219" s="200"/>
      <c r="AD219" s="200"/>
      <c r="AE219" s="200"/>
      <c r="AF219" s="200"/>
      <c r="AG219" s="200"/>
      <c r="AH219" s="200"/>
      <c r="AI219" s="200"/>
      <c r="AJ219" s="200"/>
      <c r="AK219" s="200"/>
      <c r="AL219" s="200"/>
      <c r="AM219" s="200"/>
      <c r="AN219" s="200"/>
      <c r="AO219" s="200"/>
      <c r="AP219" s="200"/>
      <c r="AQ219" s="200"/>
    </row>
    <row r="220" spans="20:43" ht="40" customHeight="1" x14ac:dyDescent="0.35">
      <c r="T220" s="200"/>
      <c r="U220" s="200"/>
      <c r="V220" s="200"/>
      <c r="W220" s="200"/>
      <c r="X220" s="200"/>
      <c r="Y220" s="200"/>
      <c r="Z220" s="200"/>
      <c r="AA220" s="200"/>
      <c r="AB220" s="200"/>
      <c r="AC220" s="200"/>
      <c r="AD220" s="200"/>
      <c r="AE220" s="200"/>
      <c r="AF220" s="200"/>
      <c r="AG220" s="200"/>
      <c r="AH220" s="200"/>
      <c r="AI220" s="200"/>
      <c r="AJ220" s="200"/>
      <c r="AK220" s="200"/>
      <c r="AL220" s="200"/>
      <c r="AM220" s="200"/>
      <c r="AN220" s="200"/>
      <c r="AO220" s="200"/>
      <c r="AP220" s="200"/>
      <c r="AQ220" s="200"/>
    </row>
    <row r="221" spans="20:43" ht="40" customHeight="1" x14ac:dyDescent="0.35">
      <c r="T221" s="200"/>
      <c r="U221" s="200"/>
      <c r="V221" s="200"/>
      <c r="W221" s="200"/>
      <c r="X221" s="200"/>
      <c r="Y221" s="200"/>
      <c r="Z221" s="200"/>
      <c r="AA221" s="200"/>
      <c r="AB221" s="200"/>
      <c r="AC221" s="200"/>
      <c r="AD221" s="200"/>
      <c r="AE221" s="200"/>
      <c r="AF221" s="200"/>
      <c r="AG221" s="200"/>
      <c r="AH221" s="200"/>
      <c r="AI221" s="200"/>
      <c r="AJ221" s="200"/>
      <c r="AK221" s="200"/>
      <c r="AL221" s="200"/>
      <c r="AM221" s="200"/>
      <c r="AN221" s="200"/>
      <c r="AO221" s="200"/>
      <c r="AP221" s="200"/>
      <c r="AQ221" s="200"/>
    </row>
    <row r="222" spans="20:43" ht="40" customHeight="1" x14ac:dyDescent="0.35">
      <c r="T222" s="200"/>
      <c r="U222" s="200"/>
      <c r="V222" s="200"/>
      <c r="W222" s="200"/>
      <c r="X222" s="200"/>
      <c r="Y222" s="200"/>
      <c r="Z222" s="200"/>
      <c r="AA222" s="200"/>
      <c r="AB222" s="200"/>
      <c r="AC222" s="200"/>
      <c r="AD222" s="200"/>
      <c r="AE222" s="200"/>
      <c r="AF222" s="200"/>
      <c r="AG222" s="200"/>
      <c r="AH222" s="200"/>
      <c r="AI222" s="200"/>
      <c r="AJ222" s="200"/>
      <c r="AK222" s="200"/>
      <c r="AL222" s="200"/>
      <c r="AM222" s="200"/>
      <c r="AN222" s="200"/>
      <c r="AO222" s="200"/>
      <c r="AP222" s="200"/>
      <c r="AQ222" s="200"/>
    </row>
    <row r="223" spans="20:43" ht="40" customHeight="1" x14ac:dyDescent="0.35">
      <c r="T223" s="200"/>
      <c r="U223" s="200"/>
      <c r="V223" s="200"/>
      <c r="W223" s="200"/>
      <c r="X223" s="200"/>
      <c r="Y223" s="200"/>
      <c r="Z223" s="200"/>
      <c r="AA223" s="200"/>
      <c r="AB223" s="200"/>
      <c r="AC223" s="200"/>
      <c r="AD223" s="200"/>
      <c r="AE223" s="200"/>
      <c r="AF223" s="200"/>
      <c r="AG223" s="200"/>
      <c r="AH223" s="200"/>
      <c r="AI223" s="200"/>
      <c r="AJ223" s="200"/>
      <c r="AK223" s="200"/>
      <c r="AL223" s="200"/>
      <c r="AM223" s="200"/>
      <c r="AN223" s="200"/>
      <c r="AO223" s="200"/>
      <c r="AP223" s="200"/>
      <c r="AQ223" s="200"/>
    </row>
    <row r="224" spans="20:43" ht="40" customHeight="1" x14ac:dyDescent="0.35">
      <c r="T224" s="200"/>
      <c r="U224" s="200"/>
      <c r="V224" s="200"/>
      <c r="W224" s="200"/>
      <c r="X224" s="200"/>
      <c r="Y224" s="200"/>
      <c r="Z224" s="200"/>
      <c r="AA224" s="200"/>
      <c r="AB224" s="200"/>
      <c r="AC224" s="200"/>
      <c r="AD224" s="200"/>
      <c r="AE224" s="200"/>
      <c r="AF224" s="200"/>
      <c r="AG224" s="200"/>
      <c r="AH224" s="200"/>
      <c r="AI224" s="200"/>
      <c r="AJ224" s="200"/>
      <c r="AK224" s="200"/>
      <c r="AL224" s="200"/>
      <c r="AM224" s="200"/>
      <c r="AN224" s="200"/>
      <c r="AO224" s="200"/>
      <c r="AP224" s="200"/>
      <c r="AQ224" s="200"/>
    </row>
    <row r="225" spans="20:43" ht="40" customHeight="1" x14ac:dyDescent="0.35">
      <c r="T225" s="200"/>
      <c r="U225" s="200"/>
      <c r="V225" s="200"/>
      <c r="W225" s="200"/>
      <c r="X225" s="200"/>
      <c r="Y225" s="200"/>
      <c r="Z225" s="200"/>
      <c r="AA225" s="200"/>
      <c r="AB225" s="200"/>
      <c r="AC225" s="200"/>
      <c r="AD225" s="200"/>
      <c r="AE225" s="200"/>
      <c r="AF225" s="200"/>
      <c r="AG225" s="200"/>
      <c r="AH225" s="200"/>
      <c r="AI225" s="200"/>
      <c r="AJ225" s="200"/>
      <c r="AK225" s="200"/>
      <c r="AL225" s="200"/>
      <c r="AM225" s="200"/>
      <c r="AN225" s="200"/>
      <c r="AO225" s="200"/>
      <c r="AP225" s="200"/>
      <c r="AQ225" s="200"/>
    </row>
    <row r="226" spans="20:43" ht="40" customHeight="1" x14ac:dyDescent="0.35">
      <c r="T226" s="200"/>
      <c r="U226" s="200"/>
      <c r="V226" s="200"/>
      <c r="W226" s="200"/>
      <c r="X226" s="200"/>
      <c r="Y226" s="200"/>
      <c r="Z226" s="200"/>
      <c r="AA226" s="200"/>
      <c r="AB226" s="200"/>
      <c r="AC226" s="200"/>
      <c r="AD226" s="200"/>
      <c r="AE226" s="200"/>
      <c r="AF226" s="200"/>
      <c r="AG226" s="200"/>
      <c r="AH226" s="200"/>
      <c r="AI226" s="200"/>
      <c r="AJ226" s="200"/>
      <c r="AK226" s="200"/>
      <c r="AL226" s="200"/>
      <c r="AM226" s="200"/>
      <c r="AN226" s="200"/>
      <c r="AO226" s="200"/>
      <c r="AP226" s="200"/>
      <c r="AQ226" s="200"/>
    </row>
    <row r="227" spans="20:43" ht="40" customHeight="1" x14ac:dyDescent="0.35">
      <c r="T227" s="200"/>
      <c r="U227" s="200"/>
      <c r="V227" s="200"/>
      <c r="W227" s="200"/>
      <c r="X227" s="200"/>
      <c r="Y227" s="200"/>
      <c r="Z227" s="200"/>
      <c r="AA227" s="200"/>
      <c r="AB227" s="200"/>
      <c r="AC227" s="200"/>
      <c r="AD227" s="200"/>
      <c r="AE227" s="200"/>
      <c r="AF227" s="200"/>
      <c r="AG227" s="200"/>
      <c r="AH227" s="200"/>
      <c r="AI227" s="200"/>
      <c r="AJ227" s="200"/>
      <c r="AK227" s="200"/>
      <c r="AL227" s="200"/>
      <c r="AM227" s="200"/>
      <c r="AN227" s="200"/>
      <c r="AO227" s="200"/>
      <c r="AP227" s="200"/>
      <c r="AQ227" s="200"/>
    </row>
    <row r="228" spans="20:43" ht="40" customHeight="1" x14ac:dyDescent="0.35">
      <c r="T228" s="200"/>
      <c r="U228" s="200"/>
      <c r="V228" s="200"/>
      <c r="W228" s="200"/>
      <c r="X228" s="200"/>
      <c r="Y228" s="200"/>
      <c r="Z228" s="200"/>
      <c r="AA228" s="200"/>
      <c r="AB228" s="200"/>
      <c r="AC228" s="200"/>
      <c r="AD228" s="200"/>
      <c r="AE228" s="200"/>
      <c r="AF228" s="200"/>
      <c r="AG228" s="200"/>
      <c r="AH228" s="200"/>
      <c r="AI228" s="200"/>
      <c r="AJ228" s="200"/>
      <c r="AK228" s="200"/>
      <c r="AL228" s="200"/>
      <c r="AM228" s="200"/>
      <c r="AN228" s="200"/>
      <c r="AO228" s="200"/>
      <c r="AP228" s="200"/>
      <c r="AQ228" s="200"/>
    </row>
    <row r="229" spans="20:43" ht="40" customHeight="1" x14ac:dyDescent="0.35">
      <c r="T229" s="200"/>
      <c r="U229" s="200"/>
      <c r="V229" s="200"/>
      <c r="W229" s="200"/>
      <c r="X229" s="200"/>
      <c r="Y229" s="200"/>
      <c r="Z229" s="200"/>
      <c r="AA229" s="200"/>
      <c r="AB229" s="200"/>
      <c r="AC229" s="200"/>
      <c r="AD229" s="200"/>
      <c r="AE229" s="200"/>
      <c r="AF229" s="200"/>
      <c r="AG229" s="200"/>
      <c r="AH229" s="200"/>
      <c r="AI229" s="200"/>
      <c r="AJ229" s="200"/>
      <c r="AK229" s="200"/>
      <c r="AL229" s="200"/>
      <c r="AM229" s="200"/>
      <c r="AN229" s="200"/>
      <c r="AO229" s="200"/>
      <c r="AP229" s="200"/>
      <c r="AQ229" s="200"/>
    </row>
    <row r="230" spans="20:43" ht="40" customHeight="1" x14ac:dyDescent="0.35">
      <c r="T230" s="200"/>
      <c r="U230" s="200"/>
      <c r="V230" s="200"/>
      <c r="W230" s="200"/>
      <c r="X230" s="200"/>
      <c r="Y230" s="200"/>
      <c r="Z230" s="200"/>
      <c r="AA230" s="200"/>
      <c r="AB230" s="200"/>
      <c r="AC230" s="200"/>
      <c r="AD230" s="200"/>
      <c r="AE230" s="200"/>
      <c r="AF230" s="200"/>
      <c r="AG230" s="200"/>
      <c r="AH230" s="200"/>
      <c r="AI230" s="200"/>
      <c r="AJ230" s="200"/>
      <c r="AK230" s="200"/>
      <c r="AL230" s="200"/>
      <c r="AM230" s="200"/>
      <c r="AN230" s="200"/>
      <c r="AO230" s="200"/>
      <c r="AP230" s="200"/>
      <c r="AQ230" s="200"/>
    </row>
    <row r="231" spans="20:43" ht="40" customHeight="1" x14ac:dyDescent="0.35">
      <c r="T231" s="200"/>
      <c r="U231" s="200"/>
      <c r="V231" s="200"/>
      <c r="W231" s="200"/>
      <c r="X231" s="200"/>
      <c r="Y231" s="200"/>
      <c r="Z231" s="200"/>
      <c r="AA231" s="200"/>
      <c r="AB231" s="200"/>
      <c r="AC231" s="200"/>
      <c r="AD231" s="200"/>
      <c r="AE231" s="200"/>
      <c r="AF231" s="200"/>
      <c r="AG231" s="200"/>
      <c r="AH231" s="200"/>
      <c r="AI231" s="200"/>
      <c r="AJ231" s="200"/>
      <c r="AK231" s="200"/>
      <c r="AL231" s="200"/>
      <c r="AM231" s="200"/>
      <c r="AN231" s="200"/>
      <c r="AO231" s="200"/>
      <c r="AP231" s="200"/>
      <c r="AQ231" s="200"/>
    </row>
    <row r="232" spans="20:43" ht="40" customHeight="1" x14ac:dyDescent="0.35">
      <c r="T232" s="200"/>
      <c r="U232" s="200"/>
      <c r="V232" s="200"/>
      <c r="W232" s="200"/>
      <c r="X232" s="200"/>
      <c r="Y232" s="200"/>
      <c r="Z232" s="200"/>
      <c r="AA232" s="200"/>
      <c r="AB232" s="200"/>
      <c r="AC232" s="200"/>
      <c r="AD232" s="200"/>
      <c r="AE232" s="200"/>
      <c r="AF232" s="200"/>
      <c r="AG232" s="200"/>
      <c r="AH232" s="200"/>
      <c r="AI232" s="200"/>
      <c r="AJ232" s="200"/>
      <c r="AK232" s="200"/>
      <c r="AL232" s="200"/>
      <c r="AM232" s="200"/>
      <c r="AN232" s="200"/>
      <c r="AO232" s="200"/>
      <c r="AP232" s="200"/>
      <c r="AQ232" s="200"/>
    </row>
    <row r="233" spans="20:43" ht="40" customHeight="1" x14ac:dyDescent="0.35">
      <c r="T233" s="200"/>
      <c r="U233" s="200"/>
      <c r="V233" s="200"/>
      <c r="W233" s="200"/>
      <c r="X233" s="200"/>
      <c r="Y233" s="200"/>
      <c r="Z233" s="200"/>
      <c r="AA233" s="200"/>
      <c r="AB233" s="200"/>
      <c r="AC233" s="200"/>
      <c r="AD233" s="200"/>
      <c r="AE233" s="200"/>
      <c r="AF233" s="200"/>
      <c r="AG233" s="200"/>
      <c r="AH233" s="200"/>
      <c r="AI233" s="200"/>
      <c r="AJ233" s="200"/>
      <c r="AK233" s="200"/>
      <c r="AL233" s="200"/>
      <c r="AM233" s="200"/>
      <c r="AN233" s="200"/>
      <c r="AO233" s="200"/>
      <c r="AP233" s="200"/>
      <c r="AQ233" s="200"/>
    </row>
    <row r="234" spans="20:43" ht="40" customHeight="1" x14ac:dyDescent="0.35">
      <c r="T234" s="200"/>
      <c r="U234" s="200"/>
      <c r="V234" s="200"/>
      <c r="W234" s="200"/>
      <c r="X234" s="200"/>
      <c r="Y234" s="200"/>
      <c r="Z234" s="200"/>
      <c r="AA234" s="200"/>
      <c r="AB234" s="200"/>
      <c r="AC234" s="200"/>
      <c r="AD234" s="200"/>
      <c r="AE234" s="200"/>
      <c r="AF234" s="200"/>
      <c r="AG234" s="200"/>
      <c r="AH234" s="200"/>
      <c r="AI234" s="200"/>
      <c r="AJ234" s="200"/>
      <c r="AK234" s="200"/>
      <c r="AL234" s="200"/>
      <c r="AM234" s="200"/>
      <c r="AN234" s="200"/>
      <c r="AO234" s="200"/>
      <c r="AP234" s="200"/>
      <c r="AQ234" s="200"/>
    </row>
    <row r="235" spans="20:43" ht="40" customHeight="1" x14ac:dyDescent="0.35">
      <c r="T235" s="200"/>
      <c r="U235" s="200"/>
      <c r="V235" s="200"/>
      <c r="W235" s="200"/>
      <c r="X235" s="200"/>
      <c r="Y235" s="200"/>
      <c r="Z235" s="200"/>
      <c r="AA235" s="200"/>
      <c r="AB235" s="200"/>
      <c r="AC235" s="200"/>
      <c r="AD235" s="200"/>
      <c r="AE235" s="200"/>
      <c r="AF235" s="200"/>
      <c r="AG235" s="200"/>
      <c r="AH235" s="200"/>
      <c r="AI235" s="200"/>
      <c r="AJ235" s="200"/>
      <c r="AK235" s="200"/>
      <c r="AL235" s="200"/>
      <c r="AM235" s="200"/>
      <c r="AN235" s="200"/>
      <c r="AO235" s="200"/>
      <c r="AP235" s="200"/>
      <c r="AQ235" s="200"/>
    </row>
    <row r="236" spans="20:43" ht="40" customHeight="1" x14ac:dyDescent="0.35">
      <c r="T236" s="200"/>
      <c r="U236" s="200"/>
      <c r="V236" s="200"/>
      <c r="W236" s="200"/>
      <c r="X236" s="200"/>
      <c r="Y236" s="200"/>
      <c r="Z236" s="200"/>
      <c r="AA236" s="200"/>
      <c r="AB236" s="200"/>
      <c r="AC236" s="200"/>
      <c r="AD236" s="200"/>
      <c r="AE236" s="200"/>
      <c r="AF236" s="200"/>
      <c r="AG236" s="200"/>
      <c r="AH236" s="200"/>
      <c r="AI236" s="200"/>
      <c r="AJ236" s="200"/>
      <c r="AK236" s="200"/>
      <c r="AL236" s="200"/>
      <c r="AM236" s="200"/>
      <c r="AN236" s="200"/>
      <c r="AO236" s="200"/>
      <c r="AP236" s="200"/>
      <c r="AQ236" s="200"/>
    </row>
    <row r="237" spans="20:43" ht="40" customHeight="1" x14ac:dyDescent="0.35">
      <c r="T237" s="200"/>
      <c r="U237" s="200"/>
      <c r="V237" s="200"/>
      <c r="W237" s="200"/>
      <c r="X237" s="200"/>
      <c r="Y237" s="200"/>
      <c r="Z237" s="200"/>
      <c r="AA237" s="200"/>
      <c r="AB237" s="200"/>
      <c r="AC237" s="200"/>
      <c r="AD237" s="200"/>
      <c r="AE237" s="200"/>
      <c r="AF237" s="200"/>
      <c r="AG237" s="200"/>
      <c r="AH237" s="200"/>
      <c r="AI237" s="200"/>
      <c r="AJ237" s="200"/>
      <c r="AK237" s="200"/>
      <c r="AL237" s="200"/>
      <c r="AM237" s="200"/>
      <c r="AN237" s="200"/>
      <c r="AO237" s="200"/>
      <c r="AP237" s="200"/>
      <c r="AQ237" s="200"/>
    </row>
    <row r="238" spans="20:43" ht="40" customHeight="1" x14ac:dyDescent="0.35">
      <c r="T238" s="200"/>
      <c r="U238" s="200"/>
      <c r="V238" s="200"/>
      <c r="W238" s="200"/>
      <c r="X238" s="200"/>
      <c r="Y238" s="200"/>
      <c r="Z238" s="200"/>
      <c r="AA238" s="200"/>
      <c r="AB238" s="200"/>
      <c r="AC238" s="200"/>
      <c r="AD238" s="200"/>
      <c r="AE238" s="200"/>
      <c r="AF238" s="200"/>
      <c r="AG238" s="200"/>
      <c r="AH238" s="200"/>
      <c r="AI238" s="200"/>
      <c r="AJ238" s="200"/>
      <c r="AK238" s="200"/>
      <c r="AL238" s="200"/>
      <c r="AM238" s="200"/>
      <c r="AN238" s="200"/>
      <c r="AO238" s="200"/>
      <c r="AP238" s="200"/>
      <c r="AQ238" s="200"/>
    </row>
    <row r="239" spans="20:43" ht="40" customHeight="1" x14ac:dyDescent="0.35">
      <c r="T239" s="200"/>
      <c r="U239" s="200"/>
      <c r="V239" s="200"/>
      <c r="W239" s="200"/>
      <c r="X239" s="200"/>
      <c r="Y239" s="200"/>
      <c r="Z239" s="200"/>
      <c r="AA239" s="200"/>
      <c r="AB239" s="200"/>
      <c r="AC239" s="200"/>
      <c r="AD239" s="200"/>
      <c r="AE239" s="200"/>
      <c r="AF239" s="200"/>
      <c r="AG239" s="200"/>
      <c r="AH239" s="200"/>
      <c r="AI239" s="200"/>
      <c r="AJ239" s="200"/>
      <c r="AK239" s="200"/>
      <c r="AL239" s="200"/>
      <c r="AM239" s="200"/>
      <c r="AN239" s="200"/>
      <c r="AO239" s="200"/>
      <c r="AP239" s="200"/>
      <c r="AQ239" s="200"/>
    </row>
    <row r="240" spans="20:43" ht="40" customHeight="1" x14ac:dyDescent="0.35">
      <c r="T240" s="200"/>
      <c r="U240" s="200"/>
      <c r="V240" s="200"/>
      <c r="W240" s="200"/>
      <c r="X240" s="200"/>
      <c r="Y240" s="200"/>
      <c r="Z240" s="200"/>
      <c r="AA240" s="200"/>
      <c r="AB240" s="200"/>
      <c r="AC240" s="200"/>
      <c r="AD240" s="200"/>
      <c r="AE240" s="200"/>
      <c r="AF240" s="200"/>
      <c r="AG240" s="200"/>
      <c r="AH240" s="200"/>
      <c r="AI240" s="200"/>
      <c r="AJ240" s="200"/>
      <c r="AK240" s="200"/>
      <c r="AL240" s="200"/>
      <c r="AM240" s="200"/>
      <c r="AN240" s="200"/>
      <c r="AO240" s="200"/>
      <c r="AP240" s="200"/>
      <c r="AQ240" s="200"/>
    </row>
    <row r="241" spans="20:43" ht="40" customHeight="1" x14ac:dyDescent="0.35">
      <c r="T241" s="200"/>
      <c r="U241" s="200"/>
      <c r="V241" s="200"/>
      <c r="W241" s="200"/>
      <c r="X241" s="200"/>
      <c r="Y241" s="200"/>
      <c r="Z241" s="200"/>
      <c r="AA241" s="200"/>
      <c r="AB241" s="200"/>
      <c r="AC241" s="200"/>
      <c r="AD241" s="200"/>
      <c r="AE241" s="200"/>
      <c r="AF241" s="200"/>
      <c r="AG241" s="200"/>
      <c r="AH241" s="200"/>
      <c r="AI241" s="200"/>
      <c r="AJ241" s="200"/>
      <c r="AK241" s="200"/>
      <c r="AL241" s="200"/>
      <c r="AM241" s="200"/>
      <c r="AN241" s="200"/>
      <c r="AO241" s="200"/>
      <c r="AP241" s="200"/>
      <c r="AQ241" s="200"/>
    </row>
    <row r="242" spans="20:43" ht="40" customHeight="1" x14ac:dyDescent="0.35">
      <c r="T242" s="200"/>
      <c r="U242" s="200"/>
      <c r="V242" s="200"/>
      <c r="W242" s="200"/>
      <c r="X242" s="200"/>
      <c r="Y242" s="200"/>
      <c r="Z242" s="200"/>
      <c r="AA242" s="200"/>
      <c r="AB242" s="200"/>
      <c r="AC242" s="200"/>
      <c r="AD242" s="200"/>
      <c r="AE242" s="200"/>
      <c r="AF242" s="200"/>
      <c r="AG242" s="200"/>
      <c r="AH242" s="200"/>
      <c r="AI242" s="200"/>
      <c r="AJ242" s="200"/>
      <c r="AK242" s="200"/>
      <c r="AL242" s="200"/>
      <c r="AM242" s="200"/>
      <c r="AN242" s="200"/>
      <c r="AO242" s="200"/>
      <c r="AP242" s="200"/>
      <c r="AQ242" s="200"/>
    </row>
    <row r="243" spans="20:43" ht="40" customHeight="1" x14ac:dyDescent="0.35">
      <c r="T243" s="200"/>
      <c r="U243" s="200"/>
      <c r="V243" s="200"/>
      <c r="W243" s="200"/>
      <c r="X243" s="200"/>
      <c r="Y243" s="200"/>
      <c r="Z243" s="200"/>
      <c r="AA243" s="200"/>
      <c r="AB243" s="200"/>
      <c r="AC243" s="200"/>
      <c r="AD243" s="200"/>
      <c r="AE243" s="200"/>
      <c r="AF243" s="200"/>
      <c r="AG243" s="200"/>
      <c r="AH243" s="200"/>
      <c r="AI243" s="200"/>
      <c r="AJ243" s="200"/>
      <c r="AK243" s="200"/>
      <c r="AL243" s="200"/>
      <c r="AM243" s="200"/>
      <c r="AN243" s="200"/>
      <c r="AO243" s="200"/>
      <c r="AP243" s="200"/>
      <c r="AQ243" s="200"/>
    </row>
    <row r="244" spans="20:43" ht="40" customHeight="1" x14ac:dyDescent="0.35">
      <c r="T244" s="200"/>
      <c r="U244" s="200"/>
      <c r="V244" s="200"/>
      <c r="W244" s="200"/>
      <c r="X244" s="200"/>
      <c r="Y244" s="200"/>
      <c r="Z244" s="200"/>
      <c r="AA244" s="200"/>
      <c r="AB244" s="200"/>
      <c r="AC244" s="200"/>
      <c r="AD244" s="200"/>
      <c r="AE244" s="200"/>
      <c r="AF244" s="200"/>
      <c r="AG244" s="200"/>
      <c r="AH244" s="200"/>
      <c r="AI244" s="200"/>
      <c r="AJ244" s="200"/>
      <c r="AK244" s="200"/>
      <c r="AL244" s="200"/>
      <c r="AM244" s="200"/>
      <c r="AN244" s="200"/>
      <c r="AO244" s="200"/>
      <c r="AP244" s="200"/>
      <c r="AQ244" s="200"/>
    </row>
    <row r="245" spans="20:43" ht="40" customHeight="1" x14ac:dyDescent="0.35">
      <c r="T245" s="200"/>
      <c r="U245" s="200"/>
      <c r="V245" s="200"/>
      <c r="W245" s="200"/>
      <c r="X245" s="200"/>
      <c r="Y245" s="200"/>
      <c r="Z245" s="200"/>
      <c r="AA245" s="200"/>
      <c r="AB245" s="200"/>
      <c r="AC245" s="200"/>
      <c r="AD245" s="200"/>
      <c r="AE245" s="200"/>
      <c r="AF245" s="200"/>
      <c r="AG245" s="200"/>
      <c r="AH245" s="200"/>
      <c r="AI245" s="200"/>
      <c r="AJ245" s="200"/>
      <c r="AK245" s="200"/>
      <c r="AL245" s="200"/>
      <c r="AM245" s="200"/>
      <c r="AN245" s="200"/>
      <c r="AO245" s="200"/>
      <c r="AP245" s="200"/>
      <c r="AQ245" s="200"/>
    </row>
    <row r="246" spans="20:43" ht="40" customHeight="1" x14ac:dyDescent="0.35">
      <c r="T246" s="200"/>
      <c r="U246" s="200"/>
      <c r="V246" s="200"/>
      <c r="W246" s="200"/>
      <c r="X246" s="200"/>
      <c r="Y246" s="200"/>
      <c r="Z246" s="200"/>
      <c r="AA246" s="200"/>
      <c r="AB246" s="200"/>
      <c r="AC246" s="200"/>
      <c r="AD246" s="200"/>
      <c r="AE246" s="200"/>
      <c r="AF246" s="200"/>
      <c r="AG246" s="200"/>
      <c r="AH246" s="200"/>
      <c r="AI246" s="200"/>
      <c r="AJ246" s="200"/>
      <c r="AK246" s="200"/>
      <c r="AL246" s="200"/>
      <c r="AM246" s="200"/>
      <c r="AN246" s="200"/>
      <c r="AO246" s="200"/>
      <c r="AP246" s="200"/>
      <c r="AQ246" s="200"/>
    </row>
    <row r="247" spans="20:43" ht="40" customHeight="1" x14ac:dyDescent="0.35">
      <c r="T247" s="200"/>
      <c r="U247" s="200"/>
      <c r="V247" s="200"/>
      <c r="W247" s="200"/>
      <c r="X247" s="200"/>
      <c r="Y247" s="200"/>
      <c r="Z247" s="200"/>
      <c r="AA247" s="200"/>
      <c r="AB247" s="200"/>
      <c r="AC247" s="200"/>
      <c r="AD247" s="200"/>
      <c r="AE247" s="200"/>
      <c r="AF247" s="200"/>
      <c r="AG247" s="200"/>
      <c r="AH247" s="200"/>
      <c r="AI247" s="200"/>
      <c r="AJ247" s="200"/>
      <c r="AK247" s="200"/>
      <c r="AL247" s="200"/>
      <c r="AM247" s="200"/>
      <c r="AN247" s="200"/>
      <c r="AO247" s="200"/>
      <c r="AP247" s="200"/>
      <c r="AQ247" s="200"/>
    </row>
    <row r="248" spans="20:43" ht="40" customHeight="1" x14ac:dyDescent="0.35">
      <c r="T248" s="200"/>
      <c r="U248" s="200"/>
      <c r="V248" s="200"/>
      <c r="W248" s="200"/>
      <c r="X248" s="200"/>
      <c r="Y248" s="200"/>
      <c r="Z248" s="200"/>
      <c r="AA248" s="200"/>
      <c r="AB248" s="200"/>
      <c r="AC248" s="200"/>
      <c r="AD248" s="200"/>
      <c r="AE248" s="200"/>
      <c r="AF248" s="200"/>
      <c r="AG248" s="200"/>
      <c r="AH248" s="200"/>
      <c r="AI248" s="200"/>
      <c r="AJ248" s="200"/>
      <c r="AK248" s="200"/>
      <c r="AL248" s="200"/>
      <c r="AM248" s="200"/>
      <c r="AN248" s="200"/>
      <c r="AO248" s="200"/>
      <c r="AP248" s="200"/>
      <c r="AQ248" s="200"/>
    </row>
    <row r="249" spans="20:43" ht="40" customHeight="1" x14ac:dyDescent="0.35">
      <c r="T249" s="200"/>
      <c r="U249" s="200"/>
      <c r="V249" s="200"/>
      <c r="W249" s="200"/>
      <c r="X249" s="200"/>
      <c r="Y249" s="200"/>
      <c r="Z249" s="200"/>
      <c r="AA249" s="200"/>
      <c r="AB249" s="200"/>
      <c r="AC249" s="200"/>
      <c r="AD249" s="200"/>
      <c r="AE249" s="200"/>
      <c r="AF249" s="200"/>
      <c r="AG249" s="200"/>
      <c r="AH249" s="200"/>
      <c r="AI249" s="200"/>
      <c r="AJ249" s="200"/>
      <c r="AK249" s="200"/>
      <c r="AL249" s="200"/>
      <c r="AM249" s="200"/>
      <c r="AN249" s="200"/>
      <c r="AO249" s="200"/>
      <c r="AP249" s="200"/>
      <c r="AQ249" s="200"/>
    </row>
    <row r="250" spans="20:43" ht="40" customHeight="1" x14ac:dyDescent="0.35">
      <c r="T250" s="200"/>
      <c r="U250" s="200"/>
      <c r="V250" s="200"/>
      <c r="W250" s="200"/>
      <c r="X250" s="200"/>
      <c r="Y250" s="200"/>
      <c r="Z250" s="200"/>
      <c r="AA250" s="200"/>
      <c r="AB250" s="200"/>
      <c r="AC250" s="200"/>
      <c r="AD250" s="200"/>
      <c r="AE250" s="200"/>
      <c r="AF250" s="200"/>
      <c r="AG250" s="200"/>
      <c r="AH250" s="200"/>
      <c r="AI250" s="200"/>
      <c r="AJ250" s="200"/>
      <c r="AK250" s="200"/>
      <c r="AL250" s="200"/>
      <c r="AM250" s="200"/>
      <c r="AN250" s="200"/>
      <c r="AO250" s="200"/>
      <c r="AP250" s="200"/>
      <c r="AQ250" s="200"/>
    </row>
    <row r="251" spans="20:43" ht="40" customHeight="1" x14ac:dyDescent="0.35">
      <c r="T251" s="200"/>
      <c r="U251" s="200"/>
      <c r="V251" s="200"/>
      <c r="W251" s="200"/>
      <c r="X251" s="200"/>
      <c r="Y251" s="200"/>
      <c r="Z251" s="200"/>
      <c r="AA251" s="200"/>
      <c r="AB251" s="200"/>
      <c r="AC251" s="200"/>
      <c r="AD251" s="200"/>
      <c r="AE251" s="200"/>
      <c r="AF251" s="200"/>
      <c r="AG251" s="200"/>
      <c r="AH251" s="200"/>
      <c r="AI251" s="200"/>
      <c r="AJ251" s="200"/>
      <c r="AK251" s="200"/>
      <c r="AL251" s="200"/>
      <c r="AM251" s="200"/>
      <c r="AN251" s="200"/>
      <c r="AO251" s="200"/>
      <c r="AP251" s="200"/>
      <c r="AQ251" s="200"/>
    </row>
    <row r="252" spans="20:43" ht="40" customHeight="1" x14ac:dyDescent="0.35">
      <c r="T252" s="200"/>
      <c r="U252" s="200"/>
      <c r="V252" s="200"/>
      <c r="W252" s="200"/>
      <c r="X252" s="200"/>
      <c r="Y252" s="200"/>
      <c r="Z252" s="200"/>
      <c r="AA252" s="200"/>
      <c r="AB252" s="200"/>
      <c r="AC252" s="200"/>
      <c r="AD252" s="200"/>
      <c r="AE252" s="200"/>
      <c r="AF252" s="200"/>
      <c r="AG252" s="200"/>
      <c r="AH252" s="200"/>
      <c r="AI252" s="200"/>
      <c r="AJ252" s="200"/>
      <c r="AK252" s="200"/>
      <c r="AL252" s="200"/>
      <c r="AM252" s="200"/>
      <c r="AN252" s="200"/>
      <c r="AO252" s="200"/>
      <c r="AP252" s="200"/>
      <c r="AQ252" s="200"/>
    </row>
    <row r="253" spans="20:43" ht="40" customHeight="1" x14ac:dyDescent="0.35">
      <c r="T253" s="200"/>
      <c r="U253" s="200"/>
      <c r="V253" s="200"/>
      <c r="W253" s="200"/>
      <c r="X253" s="200"/>
      <c r="Y253" s="200"/>
      <c r="Z253" s="200"/>
      <c r="AA253" s="200"/>
      <c r="AB253" s="200"/>
      <c r="AC253" s="200"/>
      <c r="AD253" s="200"/>
      <c r="AE253" s="200"/>
      <c r="AF253" s="200"/>
      <c r="AG253" s="200"/>
      <c r="AH253" s="200"/>
      <c r="AI253" s="200"/>
      <c r="AJ253" s="200"/>
      <c r="AK253" s="200"/>
      <c r="AL253" s="200"/>
      <c r="AM253" s="200"/>
      <c r="AN253" s="200"/>
      <c r="AO253" s="200"/>
      <c r="AP253" s="200"/>
      <c r="AQ253" s="200"/>
    </row>
    <row r="254" spans="20:43" ht="40" customHeight="1" x14ac:dyDescent="0.35">
      <c r="T254" s="200"/>
      <c r="U254" s="200"/>
      <c r="V254" s="200"/>
      <c r="W254" s="200"/>
      <c r="X254" s="200"/>
      <c r="Y254" s="200"/>
      <c r="Z254" s="200"/>
      <c r="AA254" s="200"/>
      <c r="AB254" s="200"/>
      <c r="AC254" s="200"/>
      <c r="AD254" s="200"/>
      <c r="AE254" s="200"/>
      <c r="AF254" s="200"/>
      <c r="AG254" s="200"/>
      <c r="AH254" s="200"/>
      <c r="AI254" s="200"/>
      <c r="AJ254" s="200"/>
      <c r="AK254" s="200"/>
      <c r="AL254" s="200"/>
      <c r="AM254" s="200"/>
      <c r="AN254" s="200"/>
      <c r="AO254" s="200"/>
      <c r="AP254" s="200"/>
      <c r="AQ254" s="200"/>
    </row>
    <row r="255" spans="20:43" ht="40" customHeight="1" x14ac:dyDescent="0.35">
      <c r="T255" s="200"/>
      <c r="U255" s="200"/>
      <c r="V255" s="200"/>
      <c r="W255" s="200"/>
      <c r="X255" s="200"/>
      <c r="Y255" s="200"/>
      <c r="Z255" s="200"/>
      <c r="AA255" s="200"/>
      <c r="AB255" s="200"/>
      <c r="AC255" s="200"/>
      <c r="AD255" s="200"/>
      <c r="AE255" s="200"/>
      <c r="AF255" s="200"/>
      <c r="AG255" s="200"/>
      <c r="AH255" s="200"/>
      <c r="AI255" s="200"/>
      <c r="AJ255" s="200"/>
      <c r="AK255" s="200"/>
      <c r="AL255" s="200"/>
      <c r="AM255" s="200"/>
      <c r="AN255" s="200"/>
      <c r="AO255" s="200"/>
      <c r="AP255" s="200"/>
      <c r="AQ255" s="200"/>
    </row>
    <row r="256" spans="20:43" ht="40" customHeight="1" x14ac:dyDescent="0.35">
      <c r="T256" s="200"/>
      <c r="U256" s="200"/>
      <c r="V256" s="200"/>
      <c r="W256" s="200"/>
      <c r="X256" s="200"/>
      <c r="Y256" s="200"/>
      <c r="Z256" s="200"/>
      <c r="AA256" s="200"/>
      <c r="AB256" s="200"/>
      <c r="AC256" s="200"/>
      <c r="AD256" s="200"/>
      <c r="AE256" s="200"/>
      <c r="AF256" s="200"/>
      <c r="AG256" s="200"/>
      <c r="AH256" s="200"/>
      <c r="AI256" s="200"/>
      <c r="AJ256" s="200"/>
      <c r="AK256" s="200"/>
      <c r="AL256" s="200"/>
      <c r="AM256" s="200"/>
      <c r="AN256" s="200"/>
      <c r="AO256" s="200"/>
      <c r="AP256" s="200"/>
      <c r="AQ256" s="200"/>
    </row>
    <row r="257" spans="20:43" ht="40" customHeight="1" x14ac:dyDescent="0.35">
      <c r="T257" s="200"/>
      <c r="U257" s="200"/>
      <c r="V257" s="200"/>
      <c r="W257" s="200"/>
      <c r="X257" s="200"/>
      <c r="Y257" s="200"/>
      <c r="Z257" s="200"/>
      <c r="AA257" s="200"/>
      <c r="AB257" s="200"/>
      <c r="AC257" s="200"/>
      <c r="AD257" s="200"/>
      <c r="AE257" s="200"/>
      <c r="AF257" s="200"/>
      <c r="AG257" s="200"/>
      <c r="AH257" s="200"/>
      <c r="AI257" s="200"/>
      <c r="AJ257" s="200"/>
      <c r="AK257" s="200"/>
      <c r="AL257" s="200"/>
      <c r="AM257" s="200"/>
      <c r="AN257" s="200"/>
      <c r="AO257" s="200"/>
      <c r="AP257" s="200"/>
      <c r="AQ257" s="200"/>
    </row>
    <row r="258" spans="20:43" ht="40" customHeight="1" x14ac:dyDescent="0.35">
      <c r="T258" s="200"/>
      <c r="U258" s="200"/>
      <c r="V258" s="200"/>
      <c r="W258" s="200"/>
      <c r="X258" s="200"/>
      <c r="Y258" s="200"/>
      <c r="Z258" s="200"/>
      <c r="AA258" s="200"/>
      <c r="AB258" s="200"/>
      <c r="AC258" s="200"/>
      <c r="AD258" s="200"/>
      <c r="AE258" s="200"/>
      <c r="AF258" s="200"/>
      <c r="AG258" s="200"/>
      <c r="AH258" s="200"/>
      <c r="AI258" s="200"/>
      <c r="AJ258" s="200"/>
      <c r="AK258" s="200"/>
      <c r="AL258" s="200"/>
      <c r="AM258" s="200"/>
      <c r="AN258" s="200"/>
      <c r="AO258" s="200"/>
      <c r="AP258" s="200"/>
      <c r="AQ258" s="200"/>
    </row>
    <row r="259" spans="20:43" ht="40" customHeight="1" x14ac:dyDescent="0.35">
      <c r="T259" s="200"/>
      <c r="U259" s="200"/>
      <c r="V259" s="200"/>
      <c r="W259" s="200"/>
      <c r="X259" s="200"/>
      <c r="Y259" s="200"/>
      <c r="Z259" s="200"/>
      <c r="AA259" s="200"/>
      <c r="AB259" s="200"/>
      <c r="AC259" s="200"/>
      <c r="AD259" s="200"/>
      <c r="AE259" s="200"/>
      <c r="AF259" s="200"/>
      <c r="AG259" s="200"/>
      <c r="AH259" s="200"/>
      <c r="AI259" s="200"/>
      <c r="AJ259" s="200"/>
      <c r="AK259" s="200"/>
      <c r="AL259" s="200"/>
      <c r="AM259" s="200"/>
      <c r="AN259" s="200"/>
      <c r="AO259" s="200"/>
      <c r="AP259" s="200"/>
      <c r="AQ259" s="200"/>
    </row>
    <row r="260" spans="20:43" ht="40" customHeight="1" x14ac:dyDescent="0.35">
      <c r="T260" s="200"/>
      <c r="U260" s="200"/>
      <c r="V260" s="200"/>
      <c r="W260" s="200"/>
      <c r="X260" s="200"/>
      <c r="Y260" s="200"/>
      <c r="Z260" s="200"/>
      <c r="AA260" s="200"/>
      <c r="AB260" s="200"/>
      <c r="AC260" s="200"/>
      <c r="AD260" s="200"/>
      <c r="AE260" s="200"/>
      <c r="AF260" s="200"/>
      <c r="AG260" s="200"/>
      <c r="AH260" s="200"/>
      <c r="AI260" s="200"/>
      <c r="AJ260" s="200"/>
      <c r="AK260" s="200"/>
      <c r="AL260" s="200"/>
      <c r="AM260" s="200"/>
      <c r="AN260" s="200"/>
      <c r="AO260" s="200"/>
      <c r="AP260" s="200"/>
      <c r="AQ260" s="200"/>
    </row>
    <row r="261" spans="20:43" ht="40" customHeight="1" x14ac:dyDescent="0.35">
      <c r="T261" s="200"/>
      <c r="U261" s="200"/>
      <c r="V261" s="200"/>
      <c r="W261" s="200"/>
      <c r="X261" s="200"/>
      <c r="Y261" s="200"/>
      <c r="Z261" s="200"/>
      <c r="AA261" s="200"/>
      <c r="AB261" s="200"/>
      <c r="AC261" s="200"/>
      <c r="AD261" s="200"/>
      <c r="AE261" s="200"/>
      <c r="AF261" s="200"/>
      <c r="AG261" s="200"/>
      <c r="AH261" s="200"/>
      <c r="AI261" s="200"/>
      <c r="AJ261" s="200"/>
      <c r="AK261" s="200"/>
      <c r="AL261" s="200"/>
      <c r="AM261" s="200"/>
      <c r="AN261" s="200"/>
      <c r="AO261" s="200"/>
      <c r="AP261" s="200"/>
      <c r="AQ261" s="200"/>
    </row>
    <row r="262" spans="20:43" ht="40" customHeight="1" x14ac:dyDescent="0.35">
      <c r="T262" s="200"/>
      <c r="U262" s="200"/>
      <c r="V262" s="200"/>
      <c r="W262" s="200"/>
      <c r="X262" s="200"/>
      <c r="Y262" s="200"/>
      <c r="Z262" s="200"/>
      <c r="AA262" s="200"/>
      <c r="AB262" s="200"/>
      <c r="AC262" s="200"/>
      <c r="AD262" s="200"/>
      <c r="AE262" s="200"/>
      <c r="AF262" s="200"/>
      <c r="AG262" s="200"/>
      <c r="AH262" s="200"/>
      <c r="AI262" s="200"/>
      <c r="AJ262" s="200"/>
      <c r="AK262" s="200"/>
      <c r="AL262" s="200"/>
      <c r="AM262" s="200"/>
      <c r="AN262" s="200"/>
      <c r="AO262" s="200"/>
      <c r="AP262" s="200"/>
      <c r="AQ262" s="200"/>
    </row>
    <row r="263" spans="20:43" ht="40" customHeight="1" x14ac:dyDescent="0.35">
      <c r="T263" s="200"/>
      <c r="U263" s="200"/>
      <c r="V263" s="200"/>
      <c r="W263" s="200"/>
      <c r="X263" s="200"/>
      <c r="Y263" s="200"/>
      <c r="Z263" s="200"/>
      <c r="AA263" s="200"/>
      <c r="AB263" s="200"/>
      <c r="AC263" s="200"/>
      <c r="AD263" s="200"/>
      <c r="AE263" s="200"/>
      <c r="AF263" s="200"/>
      <c r="AG263" s="200"/>
      <c r="AH263" s="200"/>
      <c r="AI263" s="200"/>
      <c r="AJ263" s="200"/>
      <c r="AK263" s="200"/>
      <c r="AL263" s="200"/>
      <c r="AM263" s="200"/>
      <c r="AN263" s="200"/>
      <c r="AO263" s="200"/>
      <c r="AP263" s="200"/>
      <c r="AQ263" s="200"/>
    </row>
    <row r="264" spans="20:43" ht="40" customHeight="1" x14ac:dyDescent="0.35">
      <c r="T264" s="200"/>
      <c r="U264" s="200"/>
      <c r="V264" s="200"/>
      <c r="W264" s="200"/>
      <c r="X264" s="200"/>
      <c r="Y264" s="200"/>
      <c r="Z264" s="200"/>
      <c r="AA264" s="200"/>
      <c r="AB264" s="200"/>
      <c r="AC264" s="200"/>
      <c r="AD264" s="200"/>
      <c r="AE264" s="200"/>
      <c r="AF264" s="200"/>
      <c r="AG264" s="200"/>
      <c r="AH264" s="200"/>
      <c r="AI264" s="200"/>
      <c r="AJ264" s="200"/>
      <c r="AK264" s="200"/>
      <c r="AL264" s="200"/>
      <c r="AM264" s="200"/>
      <c r="AN264" s="200"/>
      <c r="AO264" s="200"/>
      <c r="AP264" s="200"/>
      <c r="AQ264" s="200"/>
    </row>
    <row r="265" spans="20:43" ht="40" customHeight="1" x14ac:dyDescent="0.35">
      <c r="T265" s="200"/>
      <c r="U265" s="200"/>
      <c r="V265" s="200"/>
      <c r="W265" s="200"/>
      <c r="X265" s="200"/>
      <c r="Y265" s="200"/>
      <c r="Z265" s="200"/>
      <c r="AA265" s="200"/>
      <c r="AB265" s="200"/>
      <c r="AC265" s="200"/>
      <c r="AD265" s="200"/>
      <c r="AE265" s="200"/>
      <c r="AF265" s="200"/>
      <c r="AG265" s="200"/>
      <c r="AH265" s="200"/>
      <c r="AI265" s="200"/>
      <c r="AJ265" s="200"/>
      <c r="AK265" s="200"/>
      <c r="AL265" s="200"/>
      <c r="AM265" s="200"/>
      <c r="AN265" s="200"/>
      <c r="AO265" s="200"/>
      <c r="AP265" s="200"/>
      <c r="AQ265" s="200"/>
    </row>
    <row r="266" spans="20:43" ht="40" customHeight="1" x14ac:dyDescent="0.35">
      <c r="T266" s="200"/>
      <c r="U266" s="200"/>
      <c r="V266" s="200"/>
      <c r="W266" s="200"/>
      <c r="X266" s="200"/>
      <c r="Y266" s="200"/>
      <c r="Z266" s="200"/>
      <c r="AA266" s="200"/>
      <c r="AB266" s="200"/>
      <c r="AC266" s="200"/>
      <c r="AD266" s="200"/>
      <c r="AE266" s="200"/>
      <c r="AF266" s="200"/>
      <c r="AG266" s="200"/>
      <c r="AH266" s="200"/>
      <c r="AI266" s="200"/>
      <c r="AJ266" s="200"/>
      <c r="AK266" s="200"/>
      <c r="AL266" s="200"/>
      <c r="AM266" s="200"/>
      <c r="AN266" s="200"/>
      <c r="AO266" s="200"/>
      <c r="AP266" s="200"/>
      <c r="AQ266" s="200"/>
    </row>
    <row r="267" spans="20:43" ht="40" customHeight="1" x14ac:dyDescent="0.35">
      <c r="T267" s="200"/>
      <c r="U267" s="200"/>
      <c r="V267" s="200"/>
      <c r="W267" s="200"/>
      <c r="X267" s="200"/>
      <c r="Y267" s="200"/>
      <c r="Z267" s="200"/>
      <c r="AA267" s="200"/>
      <c r="AB267" s="200"/>
      <c r="AC267" s="200"/>
      <c r="AD267" s="200"/>
      <c r="AE267" s="200"/>
      <c r="AF267" s="200"/>
      <c r="AG267" s="200"/>
      <c r="AH267" s="200"/>
      <c r="AI267" s="200"/>
      <c r="AJ267" s="200"/>
      <c r="AK267" s="200"/>
      <c r="AL267" s="200"/>
      <c r="AM267" s="200"/>
      <c r="AN267" s="200"/>
      <c r="AO267" s="200"/>
      <c r="AP267" s="200"/>
      <c r="AQ267" s="200"/>
    </row>
    <row r="268" spans="20:43" ht="40" customHeight="1" x14ac:dyDescent="0.35">
      <c r="T268" s="200"/>
      <c r="U268" s="200"/>
      <c r="V268" s="200"/>
      <c r="W268" s="200"/>
      <c r="X268" s="200"/>
      <c r="Y268" s="200"/>
      <c r="Z268" s="200"/>
      <c r="AA268" s="200"/>
      <c r="AB268" s="200"/>
      <c r="AC268" s="200"/>
      <c r="AD268" s="200"/>
      <c r="AE268" s="200"/>
      <c r="AF268" s="200"/>
      <c r="AG268" s="200"/>
      <c r="AH268" s="200"/>
      <c r="AI268" s="200"/>
      <c r="AJ268" s="200"/>
      <c r="AK268" s="200"/>
      <c r="AL268" s="200"/>
      <c r="AM268" s="200"/>
      <c r="AN268" s="200"/>
      <c r="AO268" s="200"/>
      <c r="AP268" s="200"/>
      <c r="AQ268" s="200"/>
    </row>
    <row r="269" spans="20:43" ht="40" customHeight="1" x14ac:dyDescent="0.35">
      <c r="T269" s="200"/>
      <c r="U269" s="200"/>
      <c r="V269" s="200"/>
      <c r="W269" s="200"/>
      <c r="X269" s="200"/>
      <c r="Y269" s="200"/>
      <c r="Z269" s="200"/>
      <c r="AA269" s="200"/>
      <c r="AB269" s="200"/>
      <c r="AC269" s="200"/>
      <c r="AD269" s="200"/>
      <c r="AE269" s="200"/>
      <c r="AF269" s="200"/>
      <c r="AG269" s="200"/>
      <c r="AH269" s="200"/>
      <c r="AI269" s="200"/>
      <c r="AJ269" s="200"/>
      <c r="AK269" s="200"/>
      <c r="AL269" s="200"/>
      <c r="AM269" s="200"/>
      <c r="AN269" s="200"/>
      <c r="AO269" s="200"/>
      <c r="AP269" s="200"/>
      <c r="AQ269" s="200"/>
    </row>
    <row r="270" spans="20:43" ht="40" customHeight="1" x14ac:dyDescent="0.35">
      <c r="T270" s="200"/>
      <c r="U270" s="200"/>
      <c r="V270" s="200"/>
      <c r="W270" s="200"/>
      <c r="X270" s="200"/>
      <c r="Y270" s="200"/>
      <c r="Z270" s="200"/>
      <c r="AA270" s="200"/>
      <c r="AB270" s="200"/>
      <c r="AC270" s="200"/>
      <c r="AD270" s="200"/>
      <c r="AE270" s="200"/>
      <c r="AF270" s="200"/>
      <c r="AG270" s="200"/>
      <c r="AH270" s="200"/>
      <c r="AI270" s="200"/>
      <c r="AJ270" s="200"/>
      <c r="AK270" s="200"/>
      <c r="AL270" s="200"/>
      <c r="AM270" s="200"/>
      <c r="AN270" s="200"/>
      <c r="AO270" s="200"/>
      <c r="AP270" s="200"/>
      <c r="AQ270" s="200"/>
    </row>
    <row r="271" spans="20:43" ht="40" customHeight="1" x14ac:dyDescent="0.35">
      <c r="T271" s="200"/>
      <c r="U271" s="200"/>
      <c r="V271" s="200"/>
      <c r="W271" s="200"/>
      <c r="X271" s="200"/>
      <c r="Y271" s="200"/>
      <c r="Z271" s="200"/>
      <c r="AA271" s="200"/>
      <c r="AB271" s="200"/>
      <c r="AC271" s="200"/>
      <c r="AD271" s="200"/>
      <c r="AE271" s="200"/>
      <c r="AF271" s="200"/>
      <c r="AG271" s="200"/>
      <c r="AH271" s="200"/>
      <c r="AI271" s="200"/>
      <c r="AJ271" s="200"/>
      <c r="AK271" s="200"/>
      <c r="AL271" s="200"/>
      <c r="AM271" s="200"/>
      <c r="AN271" s="200"/>
      <c r="AO271" s="200"/>
      <c r="AP271" s="200"/>
      <c r="AQ271" s="200"/>
    </row>
    <row r="272" spans="20:43" ht="40" customHeight="1" x14ac:dyDescent="0.35">
      <c r="T272" s="200"/>
      <c r="U272" s="200"/>
      <c r="V272" s="200"/>
      <c r="W272" s="200"/>
      <c r="X272" s="200"/>
      <c r="Y272" s="200"/>
      <c r="Z272" s="200"/>
      <c r="AA272" s="200"/>
      <c r="AB272" s="200"/>
      <c r="AC272" s="200"/>
      <c r="AD272" s="200"/>
      <c r="AE272" s="200"/>
      <c r="AF272" s="200"/>
      <c r="AG272" s="200"/>
      <c r="AH272" s="200"/>
      <c r="AI272" s="200"/>
      <c r="AJ272" s="200"/>
      <c r="AK272" s="200"/>
      <c r="AL272" s="200"/>
      <c r="AM272" s="200"/>
      <c r="AN272" s="200"/>
      <c r="AO272" s="200"/>
      <c r="AP272" s="200"/>
      <c r="AQ272" s="200"/>
    </row>
    <row r="273" spans="20:43" ht="40" customHeight="1" x14ac:dyDescent="0.35">
      <c r="T273" s="200"/>
      <c r="U273" s="200"/>
      <c r="V273" s="200"/>
      <c r="W273" s="200"/>
      <c r="X273" s="200"/>
      <c r="Y273" s="200"/>
      <c r="Z273" s="200"/>
      <c r="AA273" s="200"/>
      <c r="AB273" s="200"/>
      <c r="AC273" s="200"/>
      <c r="AD273" s="200"/>
      <c r="AE273" s="200"/>
      <c r="AF273" s="200"/>
      <c r="AG273" s="200"/>
      <c r="AH273" s="200"/>
      <c r="AI273" s="200"/>
      <c r="AJ273" s="200"/>
      <c r="AK273" s="200"/>
      <c r="AL273" s="200"/>
      <c r="AM273" s="200"/>
      <c r="AN273" s="200"/>
      <c r="AO273" s="200"/>
      <c r="AP273" s="200"/>
      <c r="AQ273" s="200"/>
    </row>
    <row r="274" spans="20:43" ht="40" customHeight="1" x14ac:dyDescent="0.35">
      <c r="T274" s="200"/>
      <c r="U274" s="200"/>
      <c r="V274" s="200"/>
      <c r="W274" s="200"/>
      <c r="X274" s="200"/>
      <c r="Y274" s="200"/>
      <c r="Z274" s="200"/>
      <c r="AA274" s="200"/>
      <c r="AB274" s="200"/>
      <c r="AC274" s="200"/>
      <c r="AD274" s="200"/>
      <c r="AE274" s="200"/>
      <c r="AF274" s="200"/>
      <c r="AG274" s="200"/>
      <c r="AH274" s="200"/>
      <c r="AI274" s="200"/>
      <c r="AJ274" s="200"/>
      <c r="AK274" s="200"/>
      <c r="AL274" s="200"/>
      <c r="AM274" s="200"/>
      <c r="AN274" s="200"/>
      <c r="AO274" s="200"/>
      <c r="AP274" s="200"/>
      <c r="AQ274" s="200"/>
    </row>
    <row r="275" spans="20:43" ht="40" customHeight="1" x14ac:dyDescent="0.35">
      <c r="T275" s="200"/>
      <c r="U275" s="200"/>
      <c r="V275" s="200"/>
      <c r="W275" s="200"/>
      <c r="X275" s="200"/>
      <c r="Y275" s="200"/>
      <c r="Z275" s="200"/>
      <c r="AA275" s="200"/>
      <c r="AB275" s="200"/>
      <c r="AC275" s="200"/>
      <c r="AD275" s="200"/>
      <c r="AE275" s="200"/>
      <c r="AF275" s="200"/>
      <c r="AG275" s="200"/>
      <c r="AH275" s="200"/>
      <c r="AI275" s="200"/>
      <c r="AJ275" s="200"/>
      <c r="AK275" s="200"/>
      <c r="AL275" s="200"/>
      <c r="AM275" s="200"/>
      <c r="AN275" s="200"/>
      <c r="AO275" s="200"/>
      <c r="AP275" s="200"/>
      <c r="AQ275" s="200"/>
    </row>
    <row r="276" spans="20:43" ht="40" customHeight="1" x14ac:dyDescent="0.35">
      <c r="T276" s="200"/>
      <c r="U276" s="200"/>
      <c r="V276" s="200"/>
      <c r="W276" s="200"/>
      <c r="X276" s="200"/>
      <c r="Y276" s="200"/>
      <c r="Z276" s="200"/>
      <c r="AA276" s="200"/>
      <c r="AB276" s="200"/>
      <c r="AC276" s="200"/>
      <c r="AD276" s="200"/>
      <c r="AE276" s="200"/>
      <c r="AF276" s="200"/>
      <c r="AG276" s="200"/>
      <c r="AH276" s="200"/>
      <c r="AI276" s="200"/>
      <c r="AJ276" s="200"/>
      <c r="AK276" s="200"/>
      <c r="AL276" s="200"/>
      <c r="AM276" s="200"/>
      <c r="AN276" s="200"/>
      <c r="AO276" s="200"/>
      <c r="AP276" s="200"/>
      <c r="AQ276" s="200"/>
    </row>
    <row r="277" spans="20:43" ht="40" customHeight="1" x14ac:dyDescent="0.35">
      <c r="T277" s="200"/>
      <c r="U277" s="200"/>
      <c r="V277" s="200"/>
      <c r="W277" s="200"/>
      <c r="X277" s="200"/>
      <c r="Y277" s="200"/>
      <c r="Z277" s="200"/>
      <c r="AA277" s="200"/>
      <c r="AB277" s="200"/>
      <c r="AC277" s="200"/>
      <c r="AD277" s="200"/>
      <c r="AE277" s="200"/>
      <c r="AF277" s="200"/>
      <c r="AG277" s="200"/>
      <c r="AH277" s="200"/>
      <c r="AI277" s="200"/>
      <c r="AJ277" s="200"/>
      <c r="AK277" s="200"/>
      <c r="AL277" s="200"/>
      <c r="AM277" s="200"/>
      <c r="AN277" s="200"/>
      <c r="AO277" s="200"/>
      <c r="AP277" s="200"/>
      <c r="AQ277" s="200"/>
    </row>
    <row r="278" spans="20:43" ht="40" customHeight="1" x14ac:dyDescent="0.35">
      <c r="T278" s="200"/>
      <c r="U278" s="200"/>
      <c r="V278" s="200"/>
      <c r="W278" s="200"/>
      <c r="X278" s="200"/>
      <c r="Y278" s="200"/>
      <c r="Z278" s="200"/>
      <c r="AA278" s="200"/>
      <c r="AB278" s="200"/>
      <c r="AC278" s="200"/>
      <c r="AD278" s="200"/>
      <c r="AE278" s="200"/>
      <c r="AF278" s="200"/>
      <c r="AG278" s="200"/>
      <c r="AH278" s="200"/>
      <c r="AI278" s="200"/>
      <c r="AJ278" s="200"/>
      <c r="AK278" s="200"/>
      <c r="AL278" s="200"/>
      <c r="AM278" s="200"/>
      <c r="AN278" s="200"/>
      <c r="AO278" s="200"/>
      <c r="AP278" s="200"/>
      <c r="AQ278" s="200"/>
    </row>
    <row r="279" spans="20:43" ht="40" customHeight="1" x14ac:dyDescent="0.35">
      <c r="T279" s="200"/>
      <c r="U279" s="200"/>
      <c r="V279" s="200"/>
      <c r="W279" s="200"/>
      <c r="X279" s="200"/>
      <c r="Y279" s="200"/>
      <c r="Z279" s="200"/>
      <c r="AA279" s="200"/>
      <c r="AB279" s="200"/>
      <c r="AC279" s="200"/>
      <c r="AD279" s="200"/>
      <c r="AE279" s="200"/>
      <c r="AF279" s="200"/>
      <c r="AG279" s="200"/>
      <c r="AH279" s="200"/>
      <c r="AI279" s="200"/>
      <c r="AJ279" s="200"/>
      <c r="AK279" s="200"/>
      <c r="AL279" s="200"/>
      <c r="AM279" s="200"/>
      <c r="AN279" s="200"/>
      <c r="AO279" s="200"/>
      <c r="AP279" s="200"/>
      <c r="AQ279" s="200"/>
    </row>
    <row r="280" spans="20:43" ht="40" customHeight="1" x14ac:dyDescent="0.35">
      <c r="T280" s="200"/>
      <c r="U280" s="200"/>
      <c r="V280" s="200"/>
      <c r="W280" s="200"/>
      <c r="X280" s="200"/>
      <c r="Y280" s="200"/>
      <c r="Z280" s="200"/>
      <c r="AA280" s="200"/>
      <c r="AB280" s="200"/>
      <c r="AC280" s="200"/>
      <c r="AD280" s="200"/>
      <c r="AE280" s="200"/>
      <c r="AF280" s="200"/>
      <c r="AG280" s="200"/>
      <c r="AH280" s="200"/>
      <c r="AI280" s="200"/>
      <c r="AJ280" s="200"/>
      <c r="AK280" s="200"/>
      <c r="AL280" s="200"/>
      <c r="AM280" s="200"/>
      <c r="AN280" s="200"/>
      <c r="AO280" s="200"/>
      <c r="AP280" s="200"/>
      <c r="AQ280" s="200"/>
    </row>
    <row r="281" spans="20:43" ht="40" customHeight="1" x14ac:dyDescent="0.35">
      <c r="T281" s="200"/>
      <c r="U281" s="200"/>
      <c r="V281" s="200"/>
      <c r="W281" s="200"/>
      <c r="X281" s="200"/>
      <c r="Y281" s="200"/>
      <c r="Z281" s="200"/>
      <c r="AA281" s="200"/>
      <c r="AB281" s="200"/>
      <c r="AC281" s="200"/>
      <c r="AD281" s="200"/>
      <c r="AE281" s="200"/>
      <c r="AF281" s="200"/>
      <c r="AG281" s="200"/>
      <c r="AH281" s="200"/>
      <c r="AI281" s="200"/>
      <c r="AJ281" s="200"/>
      <c r="AK281" s="200"/>
      <c r="AL281" s="200"/>
      <c r="AM281" s="200"/>
      <c r="AN281" s="200"/>
      <c r="AO281" s="200"/>
      <c r="AP281" s="200"/>
      <c r="AQ281" s="200"/>
    </row>
    <row r="282" spans="20:43" ht="40" customHeight="1" x14ac:dyDescent="0.35">
      <c r="T282" s="200"/>
      <c r="U282" s="200"/>
      <c r="V282" s="200"/>
      <c r="W282" s="200"/>
      <c r="X282" s="200"/>
      <c r="Y282" s="200"/>
      <c r="Z282" s="200"/>
      <c r="AA282" s="200"/>
      <c r="AB282" s="200"/>
      <c r="AC282" s="200"/>
      <c r="AD282" s="200"/>
      <c r="AE282" s="200"/>
      <c r="AF282" s="200"/>
      <c r="AG282" s="200"/>
      <c r="AH282" s="200"/>
      <c r="AI282" s="200"/>
      <c r="AJ282" s="200"/>
      <c r="AK282" s="200"/>
      <c r="AL282" s="200"/>
      <c r="AM282" s="200"/>
      <c r="AN282" s="200"/>
      <c r="AO282" s="200"/>
      <c r="AP282" s="200"/>
      <c r="AQ282" s="200"/>
    </row>
    <row r="283" spans="20:43" ht="40" customHeight="1" x14ac:dyDescent="0.35">
      <c r="T283" s="200"/>
      <c r="U283" s="200"/>
      <c r="V283" s="200"/>
      <c r="W283" s="200"/>
      <c r="X283" s="200"/>
      <c r="Y283" s="200"/>
      <c r="Z283" s="200"/>
      <c r="AA283" s="200"/>
      <c r="AB283" s="200"/>
      <c r="AC283" s="200"/>
      <c r="AD283" s="200"/>
      <c r="AE283" s="200"/>
      <c r="AF283" s="200"/>
      <c r="AG283" s="200"/>
      <c r="AH283" s="200"/>
      <c r="AI283" s="200"/>
      <c r="AJ283" s="200"/>
      <c r="AK283" s="200"/>
      <c r="AL283" s="200"/>
      <c r="AM283" s="200"/>
      <c r="AN283" s="200"/>
      <c r="AO283" s="200"/>
      <c r="AP283" s="200"/>
      <c r="AQ283" s="200"/>
    </row>
    <row r="284" spans="20:43" ht="40" customHeight="1" x14ac:dyDescent="0.35">
      <c r="T284" s="200"/>
      <c r="U284" s="200"/>
      <c r="V284" s="200"/>
      <c r="W284" s="200"/>
      <c r="X284" s="200"/>
      <c r="Y284" s="200"/>
      <c r="Z284" s="200"/>
      <c r="AA284" s="200"/>
      <c r="AB284" s="200"/>
      <c r="AC284" s="200"/>
      <c r="AD284" s="200"/>
      <c r="AE284" s="200"/>
      <c r="AF284" s="200"/>
      <c r="AG284" s="200"/>
      <c r="AH284" s="200"/>
      <c r="AI284" s="200"/>
      <c r="AJ284" s="200"/>
      <c r="AK284" s="200"/>
      <c r="AL284" s="200"/>
      <c r="AM284" s="200"/>
      <c r="AN284" s="200"/>
      <c r="AO284" s="200"/>
      <c r="AP284" s="200"/>
      <c r="AQ284" s="200"/>
    </row>
    <row r="285" spans="20:43" ht="40" customHeight="1" x14ac:dyDescent="0.35">
      <c r="T285" s="200"/>
      <c r="U285" s="200"/>
      <c r="V285" s="200"/>
      <c r="W285" s="200"/>
      <c r="X285" s="200"/>
      <c r="Y285" s="200"/>
      <c r="Z285" s="200"/>
      <c r="AA285" s="200"/>
      <c r="AB285" s="200"/>
      <c r="AC285" s="200"/>
      <c r="AD285" s="200"/>
      <c r="AE285" s="200"/>
      <c r="AF285" s="200"/>
      <c r="AG285" s="200"/>
      <c r="AH285" s="200"/>
      <c r="AI285" s="200"/>
      <c r="AJ285" s="200"/>
      <c r="AK285" s="200"/>
      <c r="AL285" s="200"/>
      <c r="AM285" s="200"/>
      <c r="AN285" s="200"/>
      <c r="AO285" s="200"/>
      <c r="AP285" s="200"/>
      <c r="AQ285" s="200"/>
    </row>
    <row r="286" spans="20:43" ht="40" customHeight="1" x14ac:dyDescent="0.35">
      <c r="T286" s="200"/>
      <c r="U286" s="200"/>
      <c r="V286" s="200"/>
      <c r="W286" s="200"/>
      <c r="X286" s="200"/>
      <c r="Y286" s="200"/>
      <c r="Z286" s="200"/>
      <c r="AA286" s="200"/>
      <c r="AB286" s="200"/>
      <c r="AC286" s="200"/>
      <c r="AD286" s="200"/>
      <c r="AE286" s="200"/>
      <c r="AF286" s="200"/>
      <c r="AG286" s="200"/>
      <c r="AH286" s="200"/>
      <c r="AI286" s="200"/>
      <c r="AJ286" s="200"/>
      <c r="AK286" s="200"/>
      <c r="AL286" s="200"/>
      <c r="AM286" s="200"/>
      <c r="AN286" s="200"/>
      <c r="AO286" s="200"/>
      <c r="AP286" s="200"/>
      <c r="AQ286" s="200"/>
    </row>
    <row r="287" spans="20:43" ht="40" customHeight="1" x14ac:dyDescent="0.35">
      <c r="T287" s="200"/>
      <c r="U287" s="200"/>
      <c r="V287" s="200"/>
      <c r="W287" s="200"/>
      <c r="X287" s="200"/>
      <c r="Y287" s="200"/>
      <c r="Z287" s="200"/>
      <c r="AA287" s="200"/>
      <c r="AB287" s="200"/>
      <c r="AC287" s="200"/>
      <c r="AD287" s="200"/>
      <c r="AE287" s="200"/>
      <c r="AF287" s="200"/>
      <c r="AG287" s="200"/>
      <c r="AH287" s="200"/>
      <c r="AI287" s="200"/>
      <c r="AJ287" s="200"/>
      <c r="AK287" s="200"/>
      <c r="AL287" s="200"/>
      <c r="AM287" s="200"/>
      <c r="AN287" s="200"/>
      <c r="AO287" s="200"/>
      <c r="AP287" s="200"/>
      <c r="AQ287" s="200"/>
    </row>
    <row r="288" spans="20:43" ht="40" customHeight="1" x14ac:dyDescent="0.35">
      <c r="T288" s="200"/>
      <c r="U288" s="200"/>
      <c r="V288" s="200"/>
      <c r="W288" s="200"/>
      <c r="X288" s="200"/>
      <c r="Y288" s="200"/>
      <c r="Z288" s="200"/>
      <c r="AA288" s="200"/>
      <c r="AB288" s="200"/>
      <c r="AC288" s="200"/>
      <c r="AD288" s="200"/>
      <c r="AE288" s="200"/>
      <c r="AF288" s="200"/>
      <c r="AG288" s="200"/>
      <c r="AH288" s="200"/>
      <c r="AI288" s="200"/>
      <c r="AJ288" s="200"/>
      <c r="AK288" s="200"/>
      <c r="AL288" s="200"/>
      <c r="AM288" s="200"/>
      <c r="AN288" s="200"/>
      <c r="AO288" s="200"/>
      <c r="AP288" s="200"/>
      <c r="AQ288" s="200"/>
    </row>
    <row r="289" spans="20:43" ht="40" customHeight="1" x14ac:dyDescent="0.35">
      <c r="T289" s="200"/>
      <c r="U289" s="200"/>
      <c r="V289" s="200"/>
      <c r="W289" s="200"/>
      <c r="X289" s="200"/>
      <c r="Y289" s="200"/>
      <c r="Z289" s="200"/>
      <c r="AA289" s="200"/>
      <c r="AB289" s="200"/>
      <c r="AC289" s="200"/>
      <c r="AD289" s="200"/>
      <c r="AE289" s="200"/>
      <c r="AF289" s="200"/>
      <c r="AG289" s="200"/>
      <c r="AH289" s="200"/>
      <c r="AI289" s="200"/>
      <c r="AJ289" s="200"/>
      <c r="AK289" s="200"/>
      <c r="AL289" s="200"/>
      <c r="AM289" s="200"/>
      <c r="AN289" s="200"/>
      <c r="AO289" s="200"/>
      <c r="AP289" s="200"/>
      <c r="AQ289" s="200"/>
    </row>
    <row r="290" spans="20:43" ht="40" customHeight="1" x14ac:dyDescent="0.35">
      <c r="T290" s="200"/>
      <c r="U290" s="200"/>
      <c r="V290" s="200"/>
      <c r="W290" s="200"/>
      <c r="X290" s="200"/>
      <c r="Y290" s="200"/>
      <c r="Z290" s="200"/>
      <c r="AA290" s="200"/>
      <c r="AB290" s="200"/>
      <c r="AC290" s="200"/>
      <c r="AD290" s="200"/>
      <c r="AE290" s="200"/>
      <c r="AF290" s="200"/>
      <c r="AG290" s="200"/>
      <c r="AH290" s="200"/>
      <c r="AI290" s="200"/>
      <c r="AJ290" s="200"/>
      <c r="AK290" s="200"/>
      <c r="AL290" s="200"/>
      <c r="AM290" s="200"/>
      <c r="AN290" s="200"/>
      <c r="AO290" s="200"/>
      <c r="AP290" s="200"/>
      <c r="AQ290" s="200"/>
    </row>
    <row r="291" spans="20:43" ht="40" customHeight="1" x14ac:dyDescent="0.35">
      <c r="T291" s="200"/>
      <c r="U291" s="200"/>
      <c r="V291" s="200"/>
      <c r="W291" s="200"/>
      <c r="X291" s="200"/>
      <c r="Y291" s="200"/>
      <c r="Z291" s="200"/>
      <c r="AA291" s="200"/>
      <c r="AB291" s="200"/>
      <c r="AC291" s="200"/>
      <c r="AD291" s="200"/>
      <c r="AE291" s="200"/>
      <c r="AF291" s="200"/>
      <c r="AG291" s="200"/>
      <c r="AH291" s="200"/>
      <c r="AI291" s="200"/>
      <c r="AJ291" s="200"/>
      <c r="AK291" s="200"/>
      <c r="AL291" s="200"/>
      <c r="AM291" s="200"/>
      <c r="AN291" s="200"/>
      <c r="AO291" s="200"/>
      <c r="AP291" s="200"/>
      <c r="AQ291" s="200"/>
    </row>
    <row r="292" spans="20:43" ht="40" customHeight="1" x14ac:dyDescent="0.35">
      <c r="T292" s="200"/>
      <c r="U292" s="200"/>
      <c r="V292" s="200"/>
      <c r="W292" s="200"/>
      <c r="X292" s="200"/>
      <c r="Y292" s="200"/>
      <c r="Z292" s="200"/>
      <c r="AA292" s="200"/>
      <c r="AB292" s="200"/>
      <c r="AC292" s="200"/>
      <c r="AD292" s="200"/>
      <c r="AE292" s="200"/>
      <c r="AF292" s="200"/>
      <c r="AG292" s="200"/>
      <c r="AH292" s="200"/>
      <c r="AI292" s="200"/>
      <c r="AJ292" s="200"/>
      <c r="AK292" s="200"/>
      <c r="AL292" s="200"/>
      <c r="AM292" s="200"/>
      <c r="AN292" s="200"/>
      <c r="AO292" s="200"/>
      <c r="AP292" s="200"/>
      <c r="AQ292" s="200"/>
    </row>
    <row r="293" spans="20:43" ht="40" customHeight="1" x14ac:dyDescent="0.35">
      <c r="T293" s="200"/>
      <c r="U293" s="200"/>
      <c r="V293" s="200"/>
      <c r="W293" s="200"/>
      <c r="X293" s="200"/>
      <c r="Y293" s="200"/>
      <c r="Z293" s="200"/>
      <c r="AA293" s="200"/>
      <c r="AB293" s="200"/>
      <c r="AC293" s="200"/>
      <c r="AD293" s="200"/>
      <c r="AE293" s="200"/>
      <c r="AF293" s="200"/>
      <c r="AG293" s="200"/>
      <c r="AH293" s="200"/>
      <c r="AI293" s="200"/>
      <c r="AJ293" s="200"/>
      <c r="AK293" s="200"/>
      <c r="AL293" s="200"/>
      <c r="AM293" s="200"/>
      <c r="AN293" s="200"/>
      <c r="AO293" s="200"/>
      <c r="AP293" s="200"/>
      <c r="AQ293" s="200"/>
    </row>
    <row r="294" spans="20:43" ht="40" customHeight="1" x14ac:dyDescent="0.35">
      <c r="T294" s="200"/>
      <c r="U294" s="200"/>
      <c r="V294" s="200"/>
      <c r="W294" s="200"/>
      <c r="X294" s="200"/>
      <c r="Y294" s="200"/>
      <c r="Z294" s="200"/>
      <c r="AA294" s="200"/>
      <c r="AB294" s="200"/>
      <c r="AC294" s="200"/>
      <c r="AD294" s="200"/>
      <c r="AE294" s="200"/>
      <c r="AF294" s="200"/>
      <c r="AG294" s="200"/>
      <c r="AH294" s="200"/>
      <c r="AI294" s="200"/>
      <c r="AJ294" s="200"/>
      <c r="AK294" s="200"/>
      <c r="AL294" s="200"/>
      <c r="AM294" s="200"/>
      <c r="AN294" s="200"/>
      <c r="AO294" s="200"/>
      <c r="AP294" s="200"/>
      <c r="AQ294" s="200"/>
    </row>
    <row r="295" spans="20:43" ht="40" customHeight="1" x14ac:dyDescent="0.35">
      <c r="T295" s="200"/>
      <c r="U295" s="200"/>
      <c r="V295" s="200"/>
      <c r="W295" s="200"/>
      <c r="X295" s="200"/>
      <c r="Y295" s="200"/>
      <c r="Z295" s="200"/>
      <c r="AA295" s="200"/>
      <c r="AB295" s="200"/>
      <c r="AC295" s="200"/>
      <c r="AD295" s="200"/>
      <c r="AE295" s="200"/>
      <c r="AF295" s="200"/>
      <c r="AG295" s="200"/>
      <c r="AH295" s="200"/>
      <c r="AI295" s="200"/>
      <c r="AJ295" s="200"/>
      <c r="AK295" s="200"/>
      <c r="AL295" s="200"/>
      <c r="AM295" s="200"/>
      <c r="AN295" s="200"/>
      <c r="AO295" s="200"/>
      <c r="AP295" s="200"/>
      <c r="AQ295" s="200"/>
    </row>
    <row r="296" spans="20:43" ht="40" customHeight="1" x14ac:dyDescent="0.35">
      <c r="T296" s="200"/>
      <c r="U296" s="200"/>
      <c r="V296" s="200"/>
      <c r="W296" s="200"/>
      <c r="X296" s="200"/>
      <c r="Y296" s="200"/>
      <c r="Z296" s="200"/>
      <c r="AA296" s="200"/>
      <c r="AB296" s="200"/>
      <c r="AC296" s="200"/>
      <c r="AD296" s="200"/>
      <c r="AE296" s="200"/>
      <c r="AF296" s="200"/>
      <c r="AG296" s="200"/>
      <c r="AH296" s="200"/>
      <c r="AI296" s="200"/>
      <c r="AJ296" s="200"/>
      <c r="AK296" s="200"/>
      <c r="AL296" s="200"/>
      <c r="AM296" s="200"/>
      <c r="AN296" s="200"/>
      <c r="AO296" s="200"/>
      <c r="AP296" s="200"/>
      <c r="AQ296" s="200"/>
    </row>
    <row r="297" spans="20:43" ht="40" customHeight="1" x14ac:dyDescent="0.35">
      <c r="T297" s="200"/>
      <c r="U297" s="200"/>
      <c r="V297" s="200"/>
      <c r="W297" s="200"/>
      <c r="X297" s="200"/>
      <c r="Y297" s="200"/>
      <c r="Z297" s="200"/>
      <c r="AA297" s="200"/>
      <c r="AB297" s="200"/>
      <c r="AC297" s="200"/>
      <c r="AD297" s="200"/>
      <c r="AE297" s="200"/>
      <c r="AF297" s="200"/>
      <c r="AG297" s="200"/>
      <c r="AH297" s="200"/>
      <c r="AI297" s="200"/>
      <c r="AJ297" s="200"/>
      <c r="AK297" s="200"/>
      <c r="AL297" s="200"/>
      <c r="AM297" s="200"/>
      <c r="AN297" s="200"/>
      <c r="AO297" s="200"/>
      <c r="AP297" s="200"/>
      <c r="AQ297" s="200"/>
    </row>
    <row r="298" spans="20:43" ht="40" customHeight="1" x14ac:dyDescent="0.35">
      <c r="T298" s="200"/>
      <c r="U298" s="200"/>
      <c r="V298" s="200"/>
      <c r="W298" s="200"/>
      <c r="X298" s="200"/>
      <c r="Y298" s="200"/>
      <c r="Z298" s="200"/>
      <c r="AA298" s="200"/>
      <c r="AB298" s="200"/>
      <c r="AC298" s="200"/>
      <c r="AD298" s="200"/>
      <c r="AE298" s="200"/>
      <c r="AF298" s="200"/>
      <c r="AG298" s="200"/>
      <c r="AH298" s="200"/>
      <c r="AI298" s="200"/>
      <c r="AJ298" s="200"/>
      <c r="AK298" s="200"/>
      <c r="AL298" s="200"/>
      <c r="AM298" s="200"/>
      <c r="AN298" s="200"/>
      <c r="AO298" s="200"/>
      <c r="AP298" s="200"/>
      <c r="AQ298" s="200"/>
    </row>
    <row r="299" spans="20:43" ht="40" customHeight="1" x14ac:dyDescent="0.35">
      <c r="T299" s="200"/>
      <c r="U299" s="200"/>
      <c r="V299" s="200"/>
      <c r="W299" s="200"/>
      <c r="X299" s="200"/>
      <c r="Y299" s="200"/>
      <c r="Z299" s="200"/>
      <c r="AA299" s="200"/>
      <c r="AB299" s="200"/>
      <c r="AC299" s="200"/>
      <c r="AD299" s="200"/>
      <c r="AE299" s="200"/>
      <c r="AF299" s="200"/>
      <c r="AG299" s="200"/>
      <c r="AH299" s="200"/>
      <c r="AI299" s="200"/>
      <c r="AJ299" s="200"/>
      <c r="AK299" s="200"/>
      <c r="AL299" s="200"/>
      <c r="AM299" s="200"/>
      <c r="AN299" s="200"/>
      <c r="AO299" s="200"/>
      <c r="AP299" s="200"/>
      <c r="AQ299" s="200"/>
    </row>
    <row r="300" spans="20:43" ht="40" customHeight="1" x14ac:dyDescent="0.35">
      <c r="T300" s="200"/>
      <c r="U300" s="200"/>
      <c r="V300" s="200"/>
      <c r="W300" s="200"/>
      <c r="X300" s="200"/>
      <c r="Y300" s="200"/>
      <c r="Z300" s="200"/>
      <c r="AA300" s="200"/>
      <c r="AB300" s="200"/>
      <c r="AC300" s="200"/>
      <c r="AD300" s="200"/>
      <c r="AE300" s="200"/>
      <c r="AF300" s="200"/>
      <c r="AG300" s="200"/>
      <c r="AH300" s="200"/>
      <c r="AI300" s="200"/>
      <c r="AJ300" s="200"/>
      <c r="AK300" s="200"/>
      <c r="AL300" s="200"/>
      <c r="AM300" s="200"/>
      <c r="AN300" s="200"/>
      <c r="AO300" s="200"/>
      <c r="AP300" s="200"/>
      <c r="AQ300" s="200"/>
    </row>
    <row r="301" spans="20:43" ht="40" customHeight="1" x14ac:dyDescent="0.35">
      <c r="T301" s="200"/>
      <c r="U301" s="200"/>
      <c r="V301" s="200"/>
      <c r="W301" s="200"/>
      <c r="X301" s="200"/>
      <c r="Y301" s="200"/>
      <c r="Z301" s="200"/>
      <c r="AA301" s="200"/>
      <c r="AB301" s="200"/>
      <c r="AC301" s="200"/>
      <c r="AD301" s="200"/>
      <c r="AE301" s="200"/>
      <c r="AF301" s="200"/>
      <c r="AG301" s="200"/>
      <c r="AH301" s="200"/>
      <c r="AI301" s="200"/>
      <c r="AJ301" s="200"/>
      <c r="AK301" s="200"/>
      <c r="AL301" s="200"/>
      <c r="AM301" s="200"/>
      <c r="AN301" s="200"/>
      <c r="AO301" s="200"/>
      <c r="AP301" s="200"/>
      <c r="AQ301" s="200"/>
    </row>
    <row r="302" spans="20:43" ht="40" customHeight="1" x14ac:dyDescent="0.35">
      <c r="T302" s="200"/>
      <c r="U302" s="200"/>
      <c r="V302" s="200"/>
      <c r="W302" s="200"/>
      <c r="X302" s="200"/>
      <c r="Y302" s="200"/>
      <c r="Z302" s="200"/>
      <c r="AA302" s="200"/>
      <c r="AB302" s="200"/>
      <c r="AC302" s="200"/>
      <c r="AD302" s="200"/>
      <c r="AE302" s="200"/>
      <c r="AF302" s="200"/>
      <c r="AG302" s="200"/>
      <c r="AH302" s="200"/>
      <c r="AI302" s="200"/>
      <c r="AJ302" s="200"/>
      <c r="AK302" s="200"/>
      <c r="AL302" s="200"/>
      <c r="AM302" s="200"/>
      <c r="AN302" s="200"/>
      <c r="AO302" s="200"/>
      <c r="AP302" s="200"/>
      <c r="AQ302" s="200"/>
    </row>
    <row r="303" spans="20:43" ht="40" customHeight="1" x14ac:dyDescent="0.35">
      <c r="T303" s="200"/>
      <c r="U303" s="200"/>
      <c r="V303" s="200"/>
      <c r="W303" s="200"/>
      <c r="X303" s="200"/>
      <c r="Y303" s="200"/>
      <c r="Z303" s="200"/>
      <c r="AA303" s="200"/>
      <c r="AB303" s="200"/>
      <c r="AC303" s="200"/>
      <c r="AD303" s="200"/>
      <c r="AE303" s="200"/>
      <c r="AF303" s="200"/>
      <c r="AG303" s="200"/>
      <c r="AH303" s="200"/>
      <c r="AI303" s="200"/>
      <c r="AJ303" s="200"/>
      <c r="AK303" s="200"/>
      <c r="AL303" s="200"/>
      <c r="AM303" s="200"/>
      <c r="AN303" s="200"/>
      <c r="AO303" s="200"/>
      <c r="AP303" s="200"/>
      <c r="AQ303" s="200"/>
    </row>
    <row r="304" spans="20:43" ht="40" customHeight="1" x14ac:dyDescent="0.35">
      <c r="T304" s="200"/>
      <c r="U304" s="200"/>
      <c r="V304" s="200"/>
      <c r="W304" s="200"/>
      <c r="X304" s="200"/>
      <c r="Y304" s="200"/>
      <c r="Z304" s="200"/>
      <c r="AA304" s="200"/>
      <c r="AB304" s="200"/>
      <c r="AC304" s="200"/>
      <c r="AD304" s="200"/>
      <c r="AE304" s="200"/>
      <c r="AF304" s="200"/>
      <c r="AG304" s="200"/>
      <c r="AH304" s="200"/>
      <c r="AI304" s="200"/>
      <c r="AJ304" s="200"/>
      <c r="AK304" s="200"/>
      <c r="AL304" s="200"/>
      <c r="AM304" s="200"/>
      <c r="AN304" s="200"/>
      <c r="AO304" s="200"/>
      <c r="AP304" s="200"/>
      <c r="AQ304" s="200"/>
    </row>
    <row r="305" spans="20:43" ht="40" customHeight="1" x14ac:dyDescent="0.35">
      <c r="T305" s="200"/>
      <c r="U305" s="200"/>
      <c r="V305" s="200"/>
      <c r="W305" s="200"/>
      <c r="X305" s="200"/>
      <c r="Y305" s="200"/>
      <c r="Z305" s="200"/>
      <c r="AA305" s="200"/>
      <c r="AB305" s="200"/>
      <c r="AC305" s="200"/>
      <c r="AD305" s="200"/>
      <c r="AE305" s="200"/>
      <c r="AF305" s="200"/>
      <c r="AG305" s="200"/>
      <c r="AH305" s="200"/>
      <c r="AI305" s="200"/>
      <c r="AJ305" s="200"/>
      <c r="AK305" s="200"/>
      <c r="AL305" s="200"/>
      <c r="AM305" s="200"/>
      <c r="AN305" s="200"/>
      <c r="AO305" s="200"/>
      <c r="AP305" s="200"/>
      <c r="AQ305" s="200"/>
    </row>
    <row r="306" spans="20:43" ht="40" customHeight="1" x14ac:dyDescent="0.35">
      <c r="T306" s="200"/>
      <c r="U306" s="200"/>
      <c r="V306" s="200"/>
      <c r="W306" s="200"/>
      <c r="X306" s="200"/>
      <c r="Y306" s="200"/>
      <c r="Z306" s="200"/>
      <c r="AA306" s="200"/>
      <c r="AB306" s="200"/>
      <c r="AC306" s="200"/>
      <c r="AD306" s="200"/>
      <c r="AE306" s="200"/>
      <c r="AF306" s="200"/>
      <c r="AG306" s="200"/>
      <c r="AH306" s="200"/>
      <c r="AI306" s="200"/>
      <c r="AJ306" s="200"/>
      <c r="AK306" s="200"/>
      <c r="AL306" s="200"/>
      <c r="AM306" s="200"/>
      <c r="AN306" s="200"/>
      <c r="AO306" s="200"/>
      <c r="AP306" s="200"/>
      <c r="AQ306" s="200"/>
    </row>
    <row r="307" spans="20:43" ht="40" customHeight="1" x14ac:dyDescent="0.35">
      <c r="T307" s="200"/>
      <c r="U307" s="200"/>
      <c r="V307" s="200"/>
      <c r="W307" s="200"/>
      <c r="X307" s="200"/>
      <c r="Y307" s="200"/>
      <c r="Z307" s="200"/>
      <c r="AA307" s="200"/>
      <c r="AB307" s="200"/>
      <c r="AC307" s="200"/>
      <c r="AD307" s="200"/>
      <c r="AE307" s="200"/>
      <c r="AF307" s="200"/>
      <c r="AG307" s="200"/>
      <c r="AH307" s="200"/>
      <c r="AI307" s="200"/>
      <c r="AJ307" s="200"/>
      <c r="AK307" s="200"/>
      <c r="AL307" s="200"/>
      <c r="AM307" s="200"/>
      <c r="AN307" s="200"/>
      <c r="AO307" s="200"/>
      <c r="AP307" s="200"/>
      <c r="AQ307" s="200"/>
    </row>
    <row r="308" spans="20:43" ht="40" customHeight="1" x14ac:dyDescent="0.35">
      <c r="T308" s="200"/>
      <c r="U308" s="200"/>
      <c r="V308" s="200"/>
      <c r="W308" s="200"/>
      <c r="X308" s="200"/>
      <c r="Y308" s="200"/>
      <c r="Z308" s="200"/>
      <c r="AA308" s="200"/>
      <c r="AB308" s="200"/>
      <c r="AC308" s="200"/>
      <c r="AD308" s="200"/>
      <c r="AE308" s="200"/>
      <c r="AF308" s="200"/>
      <c r="AG308" s="200"/>
      <c r="AH308" s="200"/>
      <c r="AI308" s="200"/>
      <c r="AJ308" s="200"/>
      <c r="AK308" s="200"/>
      <c r="AL308" s="200"/>
      <c r="AM308" s="200"/>
      <c r="AN308" s="200"/>
      <c r="AO308" s="200"/>
      <c r="AP308" s="200"/>
      <c r="AQ308" s="200"/>
    </row>
    <row r="309" spans="20:43" ht="40" customHeight="1" x14ac:dyDescent="0.35">
      <c r="T309" s="200"/>
      <c r="U309" s="200"/>
      <c r="V309" s="200"/>
      <c r="W309" s="200"/>
      <c r="X309" s="200"/>
      <c r="Y309" s="200"/>
      <c r="Z309" s="200"/>
      <c r="AA309" s="200"/>
      <c r="AB309" s="200"/>
      <c r="AC309" s="200"/>
      <c r="AD309" s="200"/>
      <c r="AE309" s="200"/>
      <c r="AF309" s="200"/>
      <c r="AG309" s="200"/>
      <c r="AH309" s="200"/>
      <c r="AI309" s="200"/>
      <c r="AJ309" s="200"/>
      <c r="AK309" s="200"/>
      <c r="AL309" s="200"/>
      <c r="AM309" s="200"/>
      <c r="AN309" s="200"/>
      <c r="AO309" s="200"/>
      <c r="AP309" s="200"/>
      <c r="AQ309" s="200"/>
    </row>
    <row r="310" spans="20:43" ht="40" customHeight="1" x14ac:dyDescent="0.35">
      <c r="T310" s="200"/>
      <c r="U310" s="200"/>
      <c r="V310" s="200"/>
      <c r="W310" s="200"/>
      <c r="X310" s="200"/>
      <c r="Y310" s="200"/>
      <c r="Z310" s="200"/>
      <c r="AA310" s="200"/>
      <c r="AB310" s="200"/>
      <c r="AC310" s="200"/>
      <c r="AD310" s="200"/>
      <c r="AE310" s="200"/>
      <c r="AF310" s="200"/>
      <c r="AG310" s="200"/>
      <c r="AH310" s="200"/>
      <c r="AI310" s="200"/>
      <c r="AJ310" s="200"/>
      <c r="AK310" s="200"/>
      <c r="AL310" s="200"/>
      <c r="AM310" s="200"/>
      <c r="AN310" s="200"/>
      <c r="AO310" s="200"/>
      <c r="AP310" s="200"/>
      <c r="AQ310" s="200"/>
    </row>
    <row r="311" spans="20:43" ht="40" customHeight="1" x14ac:dyDescent="0.35">
      <c r="T311" s="200"/>
      <c r="U311" s="200"/>
      <c r="V311" s="200"/>
      <c r="W311" s="200"/>
      <c r="X311" s="200"/>
      <c r="Y311" s="200"/>
      <c r="Z311" s="200"/>
      <c r="AA311" s="200"/>
      <c r="AB311" s="200"/>
      <c r="AC311" s="200"/>
      <c r="AD311" s="200"/>
      <c r="AE311" s="200"/>
      <c r="AF311" s="200"/>
      <c r="AG311" s="200"/>
      <c r="AH311" s="200"/>
      <c r="AI311" s="200"/>
      <c r="AJ311" s="200"/>
      <c r="AK311" s="200"/>
      <c r="AL311" s="200"/>
      <c r="AM311" s="200"/>
      <c r="AN311" s="200"/>
      <c r="AO311" s="200"/>
      <c r="AP311" s="200"/>
      <c r="AQ311" s="200"/>
    </row>
    <row r="312" spans="20:43" ht="40" customHeight="1" x14ac:dyDescent="0.35">
      <c r="T312" s="200"/>
      <c r="U312" s="200"/>
      <c r="V312" s="200"/>
      <c r="W312" s="200"/>
      <c r="X312" s="200"/>
      <c r="Y312" s="200"/>
      <c r="Z312" s="200"/>
      <c r="AA312" s="200"/>
      <c r="AB312" s="200"/>
      <c r="AC312" s="200"/>
      <c r="AD312" s="200"/>
      <c r="AE312" s="200"/>
      <c r="AF312" s="200"/>
      <c r="AG312" s="200"/>
      <c r="AH312" s="200"/>
      <c r="AI312" s="200"/>
      <c r="AJ312" s="200"/>
      <c r="AK312" s="200"/>
      <c r="AL312" s="200"/>
      <c r="AM312" s="200"/>
      <c r="AN312" s="200"/>
      <c r="AO312" s="200"/>
      <c r="AP312" s="200"/>
      <c r="AQ312" s="200"/>
    </row>
    <row r="313" spans="20:43" ht="40" customHeight="1" x14ac:dyDescent="0.35">
      <c r="T313" s="200"/>
      <c r="U313" s="200"/>
      <c r="V313" s="200"/>
      <c r="W313" s="200"/>
      <c r="X313" s="200"/>
      <c r="Y313" s="200"/>
      <c r="Z313" s="200"/>
      <c r="AA313" s="200"/>
      <c r="AB313" s="200"/>
      <c r="AC313" s="200"/>
      <c r="AD313" s="200"/>
      <c r="AE313" s="200"/>
      <c r="AF313" s="200"/>
      <c r="AG313" s="200"/>
      <c r="AH313" s="200"/>
      <c r="AI313" s="200"/>
      <c r="AJ313" s="200"/>
      <c r="AK313" s="200"/>
      <c r="AL313" s="200"/>
      <c r="AM313" s="200"/>
      <c r="AN313" s="200"/>
      <c r="AO313" s="200"/>
      <c r="AP313" s="200"/>
      <c r="AQ313" s="200"/>
    </row>
    <row r="314" spans="20:43" ht="40" customHeight="1" x14ac:dyDescent="0.35">
      <c r="T314" s="200"/>
      <c r="U314" s="200"/>
      <c r="V314" s="200"/>
      <c r="W314" s="200"/>
      <c r="X314" s="200"/>
      <c r="Y314" s="200"/>
      <c r="Z314" s="200"/>
      <c r="AA314" s="200"/>
      <c r="AB314" s="200"/>
      <c r="AC314" s="200"/>
      <c r="AD314" s="200"/>
      <c r="AE314" s="200"/>
      <c r="AF314" s="200"/>
      <c r="AG314" s="200"/>
      <c r="AH314" s="200"/>
      <c r="AI314" s="200"/>
      <c r="AJ314" s="200"/>
      <c r="AK314" s="200"/>
      <c r="AL314" s="200"/>
      <c r="AM314" s="200"/>
      <c r="AN314" s="200"/>
      <c r="AO314" s="200"/>
      <c r="AP314" s="200"/>
      <c r="AQ314" s="200"/>
    </row>
    <row r="315" spans="20:43" ht="40" customHeight="1" x14ac:dyDescent="0.35">
      <c r="T315" s="200"/>
      <c r="U315" s="200"/>
      <c r="V315" s="200"/>
      <c r="W315" s="200"/>
      <c r="X315" s="200"/>
      <c r="Y315" s="200"/>
      <c r="Z315" s="200"/>
      <c r="AA315" s="200"/>
      <c r="AB315" s="200"/>
      <c r="AC315" s="200"/>
      <c r="AD315" s="200"/>
      <c r="AE315" s="200"/>
      <c r="AF315" s="200"/>
      <c r="AG315" s="200"/>
      <c r="AH315" s="200"/>
      <c r="AI315" s="200"/>
      <c r="AJ315" s="200"/>
      <c r="AK315" s="200"/>
      <c r="AL315" s="200"/>
      <c r="AM315" s="200"/>
      <c r="AN315" s="200"/>
      <c r="AO315" s="200"/>
      <c r="AP315" s="200"/>
      <c r="AQ315" s="200"/>
    </row>
    <row r="316" spans="20:43" ht="40" customHeight="1" x14ac:dyDescent="0.35">
      <c r="T316" s="200"/>
      <c r="U316" s="200"/>
      <c r="V316" s="200"/>
      <c r="W316" s="200"/>
      <c r="X316" s="200"/>
      <c r="Y316" s="200"/>
      <c r="Z316" s="200"/>
      <c r="AA316" s="200"/>
      <c r="AB316" s="200"/>
      <c r="AC316" s="200"/>
      <c r="AD316" s="200"/>
      <c r="AE316" s="200"/>
      <c r="AF316" s="200"/>
      <c r="AG316" s="200"/>
      <c r="AH316" s="200"/>
      <c r="AI316" s="200"/>
      <c r="AJ316" s="200"/>
      <c r="AK316" s="200"/>
      <c r="AL316" s="200"/>
      <c r="AM316" s="200"/>
      <c r="AN316" s="200"/>
      <c r="AO316" s="200"/>
      <c r="AP316" s="200"/>
      <c r="AQ316" s="200"/>
    </row>
    <row r="317" spans="20:43" ht="40" customHeight="1" x14ac:dyDescent="0.35">
      <c r="T317" s="200"/>
      <c r="U317" s="200"/>
      <c r="V317" s="200"/>
      <c r="W317" s="200"/>
      <c r="X317" s="200"/>
      <c r="Y317" s="200"/>
      <c r="Z317" s="200"/>
      <c r="AA317" s="200"/>
      <c r="AB317" s="200"/>
      <c r="AC317" s="200"/>
      <c r="AD317" s="200"/>
      <c r="AE317" s="200"/>
      <c r="AF317" s="200"/>
      <c r="AG317" s="200"/>
      <c r="AH317" s="200"/>
      <c r="AI317" s="200"/>
      <c r="AJ317" s="200"/>
      <c r="AK317" s="200"/>
      <c r="AL317" s="200"/>
      <c r="AM317" s="200"/>
      <c r="AN317" s="200"/>
      <c r="AO317" s="200"/>
      <c r="AP317" s="200"/>
      <c r="AQ317" s="200"/>
    </row>
    <row r="318" spans="20:43" ht="40" customHeight="1" x14ac:dyDescent="0.35">
      <c r="T318" s="200"/>
      <c r="U318" s="200"/>
      <c r="V318" s="200"/>
      <c r="W318" s="200"/>
      <c r="X318" s="200"/>
      <c r="Y318" s="200"/>
      <c r="Z318" s="200"/>
      <c r="AA318" s="200"/>
      <c r="AB318" s="200"/>
      <c r="AC318" s="200"/>
      <c r="AD318" s="200"/>
      <c r="AE318" s="200"/>
      <c r="AF318" s="200"/>
      <c r="AG318" s="200"/>
      <c r="AH318" s="200"/>
      <c r="AI318" s="200"/>
      <c r="AJ318" s="200"/>
      <c r="AK318" s="200"/>
      <c r="AL318" s="200"/>
      <c r="AM318" s="200"/>
      <c r="AN318" s="200"/>
      <c r="AO318" s="200"/>
      <c r="AP318" s="200"/>
      <c r="AQ318" s="200"/>
    </row>
    <row r="319" spans="20:43" ht="40" customHeight="1" x14ac:dyDescent="0.35">
      <c r="T319" s="200"/>
      <c r="U319" s="200"/>
      <c r="V319" s="200"/>
      <c r="W319" s="200"/>
      <c r="X319" s="200"/>
      <c r="Y319" s="200"/>
      <c r="Z319" s="200"/>
      <c r="AA319" s="200"/>
      <c r="AB319" s="200"/>
      <c r="AC319" s="200"/>
      <c r="AD319" s="200"/>
      <c r="AE319" s="200"/>
      <c r="AF319" s="200"/>
      <c r="AG319" s="200"/>
      <c r="AH319" s="200"/>
      <c r="AI319" s="200"/>
      <c r="AJ319" s="200"/>
      <c r="AK319" s="200"/>
      <c r="AL319" s="200"/>
      <c r="AM319" s="200"/>
      <c r="AN319" s="200"/>
      <c r="AO319" s="200"/>
      <c r="AP319" s="200"/>
      <c r="AQ319" s="200"/>
    </row>
    <row r="320" spans="20:43" ht="40" customHeight="1" x14ac:dyDescent="0.35">
      <c r="T320" s="200"/>
      <c r="U320" s="200"/>
      <c r="V320" s="200"/>
      <c r="W320" s="200"/>
      <c r="X320" s="200"/>
      <c r="Y320" s="200"/>
      <c r="Z320" s="200"/>
      <c r="AA320" s="200"/>
      <c r="AB320" s="200"/>
      <c r="AC320" s="200"/>
      <c r="AD320" s="200"/>
      <c r="AE320" s="200"/>
      <c r="AF320" s="200"/>
      <c r="AG320" s="200"/>
      <c r="AH320" s="200"/>
      <c r="AI320" s="200"/>
      <c r="AJ320" s="200"/>
      <c r="AK320" s="200"/>
      <c r="AL320" s="200"/>
      <c r="AM320" s="200"/>
      <c r="AN320" s="200"/>
      <c r="AO320" s="200"/>
      <c r="AP320" s="200"/>
      <c r="AQ320" s="200"/>
    </row>
    <row r="321" spans="20:43" ht="40" customHeight="1" x14ac:dyDescent="0.35">
      <c r="T321" s="200"/>
      <c r="U321" s="200"/>
      <c r="V321" s="200"/>
      <c r="W321" s="200"/>
      <c r="X321" s="200"/>
      <c r="Y321" s="200"/>
      <c r="Z321" s="200"/>
      <c r="AA321" s="200"/>
      <c r="AB321" s="200"/>
      <c r="AC321" s="200"/>
      <c r="AD321" s="200"/>
      <c r="AE321" s="200"/>
      <c r="AF321" s="200"/>
      <c r="AG321" s="200"/>
      <c r="AH321" s="200"/>
      <c r="AI321" s="200"/>
      <c r="AJ321" s="200"/>
      <c r="AK321" s="200"/>
      <c r="AL321" s="200"/>
      <c r="AM321" s="200"/>
      <c r="AN321" s="200"/>
      <c r="AO321" s="200"/>
      <c r="AP321" s="200"/>
      <c r="AQ321" s="200"/>
    </row>
    <row r="322" spans="20:43" ht="40" customHeight="1" x14ac:dyDescent="0.35">
      <c r="T322" s="200"/>
      <c r="U322" s="200"/>
      <c r="V322" s="200"/>
      <c r="W322" s="200"/>
      <c r="X322" s="200"/>
      <c r="Y322" s="200"/>
      <c r="Z322" s="200"/>
      <c r="AA322" s="200"/>
      <c r="AB322" s="200"/>
      <c r="AC322" s="200"/>
      <c r="AD322" s="200"/>
      <c r="AE322" s="200"/>
      <c r="AF322" s="200"/>
      <c r="AG322" s="200"/>
      <c r="AH322" s="200"/>
      <c r="AI322" s="200"/>
      <c r="AJ322" s="200"/>
      <c r="AK322" s="200"/>
      <c r="AL322" s="200"/>
      <c r="AM322" s="200"/>
      <c r="AN322" s="200"/>
      <c r="AO322" s="200"/>
      <c r="AP322" s="200"/>
      <c r="AQ322" s="200"/>
    </row>
    <row r="323" spans="20:43" ht="40" customHeight="1" x14ac:dyDescent="0.35">
      <c r="T323" s="200"/>
      <c r="U323" s="200"/>
      <c r="V323" s="200"/>
      <c r="W323" s="200"/>
      <c r="X323" s="200"/>
      <c r="Y323" s="200"/>
      <c r="Z323" s="200"/>
      <c r="AA323" s="200"/>
      <c r="AB323" s="200"/>
      <c r="AC323" s="200"/>
      <c r="AD323" s="200"/>
      <c r="AE323" s="200"/>
      <c r="AF323" s="200"/>
      <c r="AG323" s="200"/>
      <c r="AH323" s="200"/>
      <c r="AI323" s="200"/>
      <c r="AJ323" s="200"/>
      <c r="AK323" s="200"/>
      <c r="AL323" s="200"/>
      <c r="AM323" s="200"/>
      <c r="AN323" s="200"/>
      <c r="AO323" s="200"/>
      <c r="AP323" s="200"/>
      <c r="AQ323" s="200"/>
    </row>
    <row r="324" spans="20:43" ht="40" customHeight="1" x14ac:dyDescent="0.35">
      <c r="T324" s="200"/>
      <c r="U324" s="200"/>
      <c r="V324" s="200"/>
      <c r="W324" s="200"/>
      <c r="X324" s="200"/>
      <c r="Y324" s="200"/>
      <c r="Z324" s="200"/>
      <c r="AA324" s="200"/>
      <c r="AB324" s="200"/>
      <c r="AC324" s="200"/>
      <c r="AD324" s="200"/>
      <c r="AE324" s="200"/>
      <c r="AF324" s="200"/>
      <c r="AG324" s="200"/>
      <c r="AH324" s="200"/>
      <c r="AI324" s="200"/>
      <c r="AJ324" s="200"/>
      <c r="AK324" s="200"/>
      <c r="AL324" s="200"/>
      <c r="AM324" s="200"/>
      <c r="AN324" s="200"/>
      <c r="AO324" s="200"/>
      <c r="AP324" s="200"/>
      <c r="AQ324" s="200"/>
    </row>
    <row r="325" spans="20:43" ht="40" customHeight="1" x14ac:dyDescent="0.35">
      <c r="T325" s="200"/>
      <c r="U325" s="200"/>
      <c r="V325" s="200"/>
      <c r="W325" s="200"/>
      <c r="X325" s="200"/>
      <c r="Y325" s="200"/>
      <c r="Z325" s="200"/>
      <c r="AA325" s="200"/>
      <c r="AB325" s="200"/>
      <c r="AC325" s="200"/>
      <c r="AD325" s="200"/>
      <c r="AE325" s="200"/>
      <c r="AF325" s="200"/>
      <c r="AG325" s="200"/>
      <c r="AH325" s="200"/>
      <c r="AI325" s="200"/>
      <c r="AJ325" s="200"/>
      <c r="AK325" s="200"/>
      <c r="AL325" s="200"/>
      <c r="AM325" s="200"/>
      <c r="AN325" s="200"/>
      <c r="AO325" s="200"/>
      <c r="AP325" s="200"/>
      <c r="AQ325" s="200"/>
    </row>
    <row r="326" spans="20:43" ht="40" customHeight="1" x14ac:dyDescent="0.35">
      <c r="T326" s="200"/>
      <c r="U326" s="200"/>
      <c r="V326" s="200"/>
      <c r="W326" s="200"/>
      <c r="X326" s="200"/>
      <c r="Y326" s="200"/>
      <c r="Z326" s="200"/>
      <c r="AA326" s="200"/>
      <c r="AB326" s="200"/>
      <c r="AC326" s="200"/>
      <c r="AD326" s="200"/>
      <c r="AE326" s="200"/>
      <c r="AF326" s="200"/>
      <c r="AG326" s="200"/>
      <c r="AH326" s="200"/>
      <c r="AI326" s="200"/>
      <c r="AJ326" s="200"/>
      <c r="AK326" s="200"/>
      <c r="AL326" s="200"/>
      <c r="AM326" s="200"/>
      <c r="AN326" s="200"/>
      <c r="AO326" s="200"/>
      <c r="AP326" s="200"/>
      <c r="AQ326" s="200"/>
    </row>
    <row r="327" spans="20:43" ht="40" customHeight="1" x14ac:dyDescent="0.35">
      <c r="T327" s="200"/>
      <c r="U327" s="200"/>
      <c r="V327" s="200"/>
      <c r="W327" s="200"/>
      <c r="X327" s="200"/>
      <c r="Y327" s="200"/>
      <c r="Z327" s="200"/>
      <c r="AA327" s="200"/>
      <c r="AB327" s="200"/>
      <c r="AC327" s="200"/>
      <c r="AD327" s="200"/>
      <c r="AE327" s="200"/>
      <c r="AF327" s="200"/>
      <c r="AG327" s="200"/>
      <c r="AH327" s="200"/>
      <c r="AI327" s="200"/>
      <c r="AJ327" s="200"/>
      <c r="AK327" s="200"/>
      <c r="AL327" s="200"/>
      <c r="AM327" s="200"/>
      <c r="AN327" s="200"/>
      <c r="AO327" s="200"/>
      <c r="AP327" s="200"/>
      <c r="AQ327" s="200"/>
    </row>
    <row r="328" spans="20:43" ht="40" customHeight="1" x14ac:dyDescent="0.35">
      <c r="T328" s="200"/>
      <c r="U328" s="200"/>
      <c r="V328" s="200"/>
      <c r="W328" s="200"/>
      <c r="X328" s="200"/>
      <c r="Y328" s="200"/>
      <c r="Z328" s="200"/>
      <c r="AA328" s="200"/>
      <c r="AB328" s="200"/>
      <c r="AC328" s="200"/>
      <c r="AD328" s="200"/>
      <c r="AE328" s="200"/>
      <c r="AF328" s="200"/>
      <c r="AG328" s="200"/>
      <c r="AH328" s="200"/>
      <c r="AI328" s="200"/>
      <c r="AJ328" s="200"/>
      <c r="AK328" s="200"/>
      <c r="AL328" s="200"/>
      <c r="AM328" s="200"/>
      <c r="AN328" s="200"/>
      <c r="AO328" s="200"/>
      <c r="AP328" s="200"/>
      <c r="AQ328" s="200"/>
    </row>
    <row r="329" spans="20:43" ht="40" customHeight="1" x14ac:dyDescent="0.35">
      <c r="T329" s="200"/>
      <c r="U329" s="200"/>
      <c r="V329" s="200"/>
      <c r="W329" s="200"/>
      <c r="X329" s="200"/>
      <c r="Y329" s="200"/>
      <c r="Z329" s="200"/>
      <c r="AA329" s="200"/>
      <c r="AB329" s="200"/>
      <c r="AC329" s="200"/>
      <c r="AD329" s="200"/>
      <c r="AE329" s="200"/>
      <c r="AF329" s="200"/>
      <c r="AG329" s="200"/>
      <c r="AH329" s="200"/>
      <c r="AI329" s="200"/>
      <c r="AJ329" s="200"/>
      <c r="AK329" s="200"/>
      <c r="AL329" s="200"/>
      <c r="AM329" s="200"/>
      <c r="AN329" s="200"/>
      <c r="AO329" s="200"/>
      <c r="AP329" s="200"/>
      <c r="AQ329" s="200"/>
    </row>
    <row r="330" spans="20:43" ht="40" customHeight="1" x14ac:dyDescent="0.35">
      <c r="T330" s="200"/>
      <c r="U330" s="200"/>
      <c r="V330" s="200"/>
      <c r="W330" s="200"/>
      <c r="X330" s="200"/>
      <c r="Y330" s="200"/>
      <c r="Z330" s="200"/>
      <c r="AA330" s="200"/>
      <c r="AB330" s="200"/>
      <c r="AC330" s="200"/>
      <c r="AD330" s="200"/>
      <c r="AE330" s="200"/>
      <c r="AF330" s="200"/>
      <c r="AG330" s="200"/>
      <c r="AH330" s="200"/>
      <c r="AI330" s="200"/>
      <c r="AJ330" s="200"/>
      <c r="AK330" s="200"/>
      <c r="AL330" s="200"/>
      <c r="AM330" s="200"/>
      <c r="AN330" s="200"/>
      <c r="AO330" s="200"/>
      <c r="AP330" s="200"/>
      <c r="AQ330" s="200"/>
    </row>
    <row r="331" spans="20:43" ht="40" customHeight="1" x14ac:dyDescent="0.35">
      <c r="T331" s="200"/>
      <c r="U331" s="200"/>
      <c r="V331" s="200"/>
      <c r="W331" s="200"/>
      <c r="X331" s="200"/>
      <c r="Y331" s="200"/>
      <c r="Z331" s="200"/>
      <c r="AA331" s="200"/>
      <c r="AB331" s="200"/>
      <c r="AC331" s="200"/>
      <c r="AD331" s="200"/>
      <c r="AE331" s="200"/>
      <c r="AF331" s="200"/>
      <c r="AG331" s="200"/>
      <c r="AH331" s="200"/>
      <c r="AI331" s="200"/>
      <c r="AJ331" s="200"/>
      <c r="AK331" s="200"/>
      <c r="AL331" s="200"/>
      <c r="AM331" s="200"/>
      <c r="AN331" s="200"/>
      <c r="AO331" s="200"/>
      <c r="AP331" s="200"/>
      <c r="AQ331" s="200"/>
    </row>
    <row r="332" spans="20:43" ht="40" customHeight="1" x14ac:dyDescent="0.35">
      <c r="T332" s="200"/>
      <c r="U332" s="200"/>
      <c r="V332" s="200"/>
      <c r="W332" s="200"/>
      <c r="X332" s="200"/>
      <c r="Y332" s="200"/>
      <c r="Z332" s="200"/>
      <c r="AA332" s="200"/>
      <c r="AB332" s="200"/>
      <c r="AC332" s="200"/>
      <c r="AD332" s="200"/>
      <c r="AE332" s="200"/>
      <c r="AF332" s="200"/>
      <c r="AG332" s="200"/>
      <c r="AH332" s="200"/>
      <c r="AI332" s="200"/>
      <c r="AJ332" s="200"/>
      <c r="AK332" s="200"/>
      <c r="AL332" s="200"/>
      <c r="AM332" s="200"/>
      <c r="AN332" s="200"/>
      <c r="AO332" s="200"/>
      <c r="AP332" s="200"/>
      <c r="AQ332" s="200"/>
    </row>
    <row r="333" spans="20:43" ht="40" customHeight="1" x14ac:dyDescent="0.35">
      <c r="T333" s="200"/>
      <c r="U333" s="200"/>
      <c r="V333" s="200"/>
      <c r="W333" s="200"/>
      <c r="X333" s="200"/>
      <c r="Y333" s="200"/>
      <c r="Z333" s="200"/>
      <c r="AA333" s="200"/>
      <c r="AB333" s="200"/>
      <c r="AC333" s="200"/>
      <c r="AD333" s="200"/>
      <c r="AE333" s="200"/>
      <c r="AF333" s="200"/>
      <c r="AG333" s="200"/>
      <c r="AH333" s="200"/>
      <c r="AI333" s="200"/>
      <c r="AJ333" s="200"/>
      <c r="AK333" s="200"/>
      <c r="AL333" s="200"/>
      <c r="AM333" s="200"/>
      <c r="AN333" s="200"/>
      <c r="AO333" s="200"/>
      <c r="AP333" s="200"/>
      <c r="AQ333" s="200"/>
    </row>
    <row r="334" spans="20:43" ht="40" customHeight="1" x14ac:dyDescent="0.35">
      <c r="T334" s="200"/>
      <c r="U334" s="200"/>
      <c r="V334" s="200"/>
      <c r="W334" s="200"/>
      <c r="X334" s="200"/>
      <c r="Y334" s="200"/>
      <c r="Z334" s="200"/>
      <c r="AA334" s="200"/>
      <c r="AB334" s="200"/>
      <c r="AC334" s="200"/>
      <c r="AD334" s="200"/>
      <c r="AE334" s="200"/>
      <c r="AF334" s="200"/>
      <c r="AG334" s="200"/>
      <c r="AH334" s="200"/>
      <c r="AI334" s="200"/>
      <c r="AJ334" s="200"/>
      <c r="AK334" s="200"/>
      <c r="AL334" s="200"/>
      <c r="AM334" s="200"/>
      <c r="AN334" s="200"/>
      <c r="AO334" s="200"/>
      <c r="AP334" s="200"/>
      <c r="AQ334" s="200"/>
    </row>
    <row r="335" spans="20:43" ht="40" customHeight="1" x14ac:dyDescent="0.35">
      <c r="T335" s="200"/>
      <c r="U335" s="200"/>
      <c r="V335" s="200"/>
      <c r="W335" s="200"/>
      <c r="X335" s="200"/>
      <c r="Y335" s="200"/>
      <c r="Z335" s="200"/>
      <c r="AA335" s="200"/>
      <c r="AB335" s="200"/>
      <c r="AC335" s="200"/>
      <c r="AD335" s="200"/>
      <c r="AE335" s="200"/>
      <c r="AF335" s="200"/>
      <c r="AG335" s="200"/>
      <c r="AH335" s="200"/>
      <c r="AI335" s="200"/>
      <c r="AJ335" s="200"/>
      <c r="AK335" s="200"/>
      <c r="AL335" s="200"/>
      <c r="AM335" s="200"/>
      <c r="AN335" s="200"/>
      <c r="AO335" s="200"/>
      <c r="AP335" s="200"/>
      <c r="AQ335" s="200"/>
    </row>
    <row r="336" spans="20:43" ht="40" customHeight="1" x14ac:dyDescent="0.35">
      <c r="T336" s="200"/>
      <c r="U336" s="200"/>
      <c r="V336" s="200"/>
      <c r="W336" s="200"/>
      <c r="X336" s="200"/>
      <c r="Y336" s="200"/>
      <c r="Z336" s="200"/>
      <c r="AA336" s="200"/>
      <c r="AB336" s="200"/>
      <c r="AC336" s="200"/>
      <c r="AD336" s="200"/>
      <c r="AE336" s="200"/>
      <c r="AF336" s="200"/>
      <c r="AG336" s="200"/>
      <c r="AH336" s="200"/>
      <c r="AI336" s="200"/>
      <c r="AJ336" s="200"/>
      <c r="AK336" s="200"/>
      <c r="AL336" s="200"/>
      <c r="AM336" s="200"/>
      <c r="AN336" s="200"/>
      <c r="AO336" s="200"/>
      <c r="AP336" s="200"/>
      <c r="AQ336" s="200"/>
    </row>
    <row r="337" spans="20:43" ht="40" customHeight="1" x14ac:dyDescent="0.35">
      <c r="T337" s="200"/>
      <c r="U337" s="200"/>
      <c r="V337" s="200"/>
      <c r="W337" s="200"/>
      <c r="X337" s="200"/>
      <c r="Y337" s="200"/>
      <c r="Z337" s="200"/>
      <c r="AA337" s="200"/>
      <c r="AB337" s="200"/>
      <c r="AC337" s="200"/>
      <c r="AD337" s="200"/>
      <c r="AE337" s="200"/>
      <c r="AF337" s="200"/>
      <c r="AG337" s="200"/>
      <c r="AH337" s="200"/>
      <c r="AI337" s="200"/>
      <c r="AJ337" s="200"/>
      <c r="AK337" s="200"/>
      <c r="AL337" s="200"/>
      <c r="AM337" s="200"/>
      <c r="AN337" s="200"/>
      <c r="AO337" s="200"/>
      <c r="AP337" s="200"/>
      <c r="AQ337" s="200"/>
    </row>
    <row r="338" spans="20:43" ht="40" customHeight="1" x14ac:dyDescent="0.35">
      <c r="T338" s="200"/>
      <c r="U338" s="200"/>
      <c r="V338" s="200"/>
      <c r="W338" s="200"/>
      <c r="X338" s="200"/>
      <c r="Y338" s="200"/>
      <c r="Z338" s="200"/>
      <c r="AA338" s="200"/>
      <c r="AB338" s="200"/>
      <c r="AC338" s="200"/>
      <c r="AD338" s="200"/>
      <c r="AE338" s="200"/>
      <c r="AF338" s="200"/>
      <c r="AG338" s="200"/>
      <c r="AH338" s="200"/>
      <c r="AI338" s="200"/>
      <c r="AJ338" s="200"/>
      <c r="AK338" s="200"/>
      <c r="AL338" s="200"/>
      <c r="AM338" s="200"/>
      <c r="AN338" s="200"/>
      <c r="AO338" s="200"/>
      <c r="AP338" s="200"/>
      <c r="AQ338" s="200"/>
    </row>
    <row r="339" spans="20:43" ht="40" customHeight="1" x14ac:dyDescent="0.35">
      <c r="T339" s="200"/>
      <c r="U339" s="200"/>
      <c r="V339" s="200"/>
      <c r="W339" s="200"/>
      <c r="X339" s="200"/>
      <c r="Y339" s="200"/>
      <c r="Z339" s="200"/>
      <c r="AA339" s="200"/>
      <c r="AB339" s="200"/>
      <c r="AC339" s="200"/>
      <c r="AD339" s="200"/>
      <c r="AE339" s="200"/>
      <c r="AF339" s="200"/>
      <c r="AG339" s="200"/>
      <c r="AH339" s="200"/>
      <c r="AI339" s="200"/>
      <c r="AJ339" s="200"/>
      <c r="AK339" s="200"/>
      <c r="AL339" s="200"/>
      <c r="AM339" s="200"/>
      <c r="AN339" s="200"/>
      <c r="AO339" s="200"/>
      <c r="AP339" s="200"/>
      <c r="AQ339" s="200"/>
    </row>
    <row r="340" spans="20:43" ht="40" customHeight="1" x14ac:dyDescent="0.35">
      <c r="T340" s="200"/>
      <c r="U340" s="200"/>
      <c r="V340" s="200"/>
      <c r="W340" s="200"/>
      <c r="X340" s="200"/>
      <c r="Y340" s="200"/>
      <c r="Z340" s="200"/>
      <c r="AA340" s="200"/>
      <c r="AB340" s="200"/>
      <c r="AC340" s="200"/>
      <c r="AD340" s="200"/>
      <c r="AE340" s="200"/>
      <c r="AF340" s="200"/>
      <c r="AG340" s="200"/>
      <c r="AH340" s="200"/>
      <c r="AI340" s="200"/>
      <c r="AJ340" s="200"/>
      <c r="AK340" s="200"/>
      <c r="AL340" s="200"/>
      <c r="AM340" s="200"/>
      <c r="AN340" s="200"/>
      <c r="AO340" s="200"/>
      <c r="AP340" s="200"/>
      <c r="AQ340" s="200"/>
    </row>
    <row r="341" spans="20:43" ht="40" customHeight="1" x14ac:dyDescent="0.35">
      <c r="T341" s="200"/>
      <c r="U341" s="200"/>
      <c r="V341" s="200"/>
      <c r="W341" s="200"/>
      <c r="X341" s="200"/>
      <c r="Y341" s="200"/>
      <c r="Z341" s="200"/>
      <c r="AA341" s="200"/>
      <c r="AB341" s="200"/>
      <c r="AC341" s="200"/>
      <c r="AD341" s="200"/>
      <c r="AE341" s="200"/>
      <c r="AF341" s="200"/>
      <c r="AG341" s="200"/>
      <c r="AH341" s="200"/>
      <c r="AI341" s="200"/>
      <c r="AJ341" s="200"/>
      <c r="AK341" s="200"/>
      <c r="AL341" s="200"/>
      <c r="AM341" s="200"/>
      <c r="AN341" s="200"/>
      <c r="AO341" s="200"/>
      <c r="AP341" s="200"/>
      <c r="AQ341" s="200"/>
    </row>
    <row r="342" spans="20:43" ht="40" customHeight="1" x14ac:dyDescent="0.35">
      <c r="T342" s="200"/>
      <c r="U342" s="200"/>
      <c r="V342" s="200"/>
      <c r="W342" s="200"/>
      <c r="X342" s="200"/>
      <c r="Y342" s="200"/>
      <c r="Z342" s="200"/>
      <c r="AA342" s="200"/>
      <c r="AB342" s="200"/>
      <c r="AC342" s="200"/>
      <c r="AD342" s="200"/>
      <c r="AE342" s="200"/>
      <c r="AF342" s="200"/>
      <c r="AG342" s="200"/>
      <c r="AH342" s="200"/>
      <c r="AI342" s="200"/>
      <c r="AJ342" s="200"/>
      <c r="AK342" s="200"/>
      <c r="AL342" s="200"/>
      <c r="AM342" s="200"/>
      <c r="AN342" s="200"/>
      <c r="AO342" s="200"/>
      <c r="AP342" s="200"/>
      <c r="AQ342" s="200"/>
    </row>
    <row r="343" spans="20:43" ht="40" customHeight="1" x14ac:dyDescent="0.35">
      <c r="T343" s="200"/>
      <c r="U343" s="200"/>
      <c r="V343" s="200"/>
      <c r="W343" s="200"/>
      <c r="X343" s="200"/>
      <c r="Y343" s="200"/>
      <c r="Z343" s="200"/>
      <c r="AA343" s="200"/>
      <c r="AB343" s="200"/>
      <c r="AC343" s="200"/>
      <c r="AD343" s="200"/>
      <c r="AE343" s="200"/>
      <c r="AF343" s="200"/>
      <c r="AG343" s="200"/>
      <c r="AH343" s="200"/>
      <c r="AI343" s="200"/>
      <c r="AJ343" s="200"/>
      <c r="AK343" s="200"/>
      <c r="AL343" s="200"/>
      <c r="AM343" s="200"/>
      <c r="AN343" s="200"/>
      <c r="AO343" s="200"/>
      <c r="AP343" s="200"/>
      <c r="AQ343" s="200"/>
    </row>
    <row r="344" spans="20:43" ht="40" customHeight="1" x14ac:dyDescent="0.35">
      <c r="T344" s="200"/>
      <c r="U344" s="200"/>
      <c r="V344" s="200"/>
      <c r="W344" s="200"/>
      <c r="X344" s="200"/>
      <c r="Y344" s="200"/>
      <c r="Z344" s="200"/>
      <c r="AA344" s="200"/>
      <c r="AB344" s="200"/>
      <c r="AC344" s="200"/>
      <c r="AD344" s="200"/>
      <c r="AE344" s="200"/>
      <c r="AF344" s="200"/>
      <c r="AG344" s="200"/>
      <c r="AH344" s="200"/>
      <c r="AI344" s="200"/>
      <c r="AJ344" s="200"/>
      <c r="AK344" s="200"/>
      <c r="AL344" s="200"/>
      <c r="AM344" s="200"/>
      <c r="AN344" s="200"/>
      <c r="AO344" s="200"/>
      <c r="AP344" s="200"/>
      <c r="AQ344" s="200"/>
    </row>
    <row r="345" spans="20:43" ht="40" customHeight="1" x14ac:dyDescent="0.35">
      <c r="T345" s="200"/>
      <c r="U345" s="200"/>
      <c r="V345" s="200"/>
      <c r="W345" s="200"/>
      <c r="X345" s="200"/>
      <c r="Y345" s="200"/>
      <c r="Z345" s="200"/>
      <c r="AA345" s="200"/>
      <c r="AB345" s="200"/>
      <c r="AC345" s="200"/>
      <c r="AD345" s="200"/>
      <c r="AE345" s="200"/>
      <c r="AF345" s="200"/>
      <c r="AG345" s="200"/>
      <c r="AH345" s="200"/>
      <c r="AI345" s="200"/>
      <c r="AJ345" s="200"/>
      <c r="AK345" s="200"/>
      <c r="AL345" s="200"/>
      <c r="AM345" s="200"/>
      <c r="AN345" s="200"/>
      <c r="AO345" s="200"/>
      <c r="AP345" s="200"/>
      <c r="AQ345" s="200"/>
    </row>
    <row r="346" spans="20:43" ht="40" customHeight="1" x14ac:dyDescent="0.35">
      <c r="T346" s="200"/>
      <c r="U346" s="200"/>
      <c r="V346" s="200"/>
      <c r="W346" s="200"/>
      <c r="X346" s="200"/>
      <c r="Y346" s="200"/>
      <c r="Z346" s="200"/>
      <c r="AA346" s="200"/>
      <c r="AB346" s="200"/>
      <c r="AC346" s="200"/>
      <c r="AD346" s="200"/>
      <c r="AE346" s="200"/>
      <c r="AF346" s="200"/>
      <c r="AG346" s="200"/>
      <c r="AH346" s="200"/>
      <c r="AI346" s="200"/>
      <c r="AJ346" s="200"/>
      <c r="AK346" s="200"/>
      <c r="AL346" s="200"/>
      <c r="AM346" s="200"/>
      <c r="AN346" s="200"/>
      <c r="AO346" s="200"/>
      <c r="AP346" s="200"/>
      <c r="AQ346" s="200"/>
    </row>
    <row r="347" spans="20:43" ht="40" customHeight="1" x14ac:dyDescent="0.35">
      <c r="T347" s="200"/>
      <c r="U347" s="200"/>
      <c r="V347" s="200"/>
      <c r="W347" s="200"/>
      <c r="X347" s="200"/>
      <c r="Y347" s="200"/>
      <c r="Z347" s="200"/>
      <c r="AA347" s="200"/>
      <c r="AB347" s="200"/>
      <c r="AC347" s="200"/>
      <c r="AD347" s="200"/>
      <c r="AE347" s="200"/>
      <c r="AF347" s="200"/>
      <c r="AG347" s="200"/>
      <c r="AH347" s="200"/>
      <c r="AI347" s="200"/>
      <c r="AJ347" s="200"/>
      <c r="AK347" s="200"/>
      <c r="AL347" s="200"/>
      <c r="AM347" s="200"/>
      <c r="AN347" s="200"/>
      <c r="AO347" s="200"/>
      <c r="AP347" s="200"/>
      <c r="AQ347" s="200"/>
    </row>
    <row r="348" spans="20:43" ht="40" customHeight="1" x14ac:dyDescent="0.35">
      <c r="T348" s="200"/>
      <c r="U348" s="200"/>
      <c r="V348" s="200"/>
      <c r="W348" s="200"/>
      <c r="X348" s="200"/>
      <c r="Y348" s="200"/>
      <c r="Z348" s="200"/>
      <c r="AA348" s="200"/>
      <c r="AB348" s="200"/>
      <c r="AC348" s="200"/>
      <c r="AD348" s="200"/>
      <c r="AE348" s="200"/>
      <c r="AF348" s="200"/>
      <c r="AG348" s="200"/>
      <c r="AH348" s="200"/>
      <c r="AI348" s="200"/>
      <c r="AJ348" s="200"/>
      <c r="AK348" s="200"/>
      <c r="AL348" s="200"/>
      <c r="AM348" s="200"/>
      <c r="AN348" s="200"/>
      <c r="AO348" s="200"/>
      <c r="AP348" s="200"/>
      <c r="AQ348" s="200"/>
    </row>
    <row r="349" spans="20:43" ht="40" customHeight="1" x14ac:dyDescent="0.35">
      <c r="T349" s="200"/>
      <c r="U349" s="200"/>
      <c r="V349" s="200"/>
      <c r="W349" s="200"/>
      <c r="X349" s="200"/>
      <c r="Y349" s="200"/>
      <c r="Z349" s="200"/>
      <c r="AA349" s="200"/>
      <c r="AB349" s="200"/>
      <c r="AC349" s="200"/>
      <c r="AD349" s="200"/>
      <c r="AE349" s="200"/>
      <c r="AF349" s="200"/>
      <c r="AG349" s="200"/>
      <c r="AH349" s="200"/>
      <c r="AI349" s="200"/>
      <c r="AJ349" s="200"/>
      <c r="AK349" s="200"/>
      <c r="AL349" s="200"/>
      <c r="AM349" s="200"/>
      <c r="AN349" s="200"/>
      <c r="AO349" s="200"/>
      <c r="AP349" s="200"/>
      <c r="AQ349" s="200"/>
    </row>
    <row r="350" spans="20:43" ht="40" customHeight="1" x14ac:dyDescent="0.35">
      <c r="T350" s="200"/>
      <c r="U350" s="200"/>
      <c r="V350" s="200"/>
      <c r="W350" s="200"/>
      <c r="X350" s="200"/>
      <c r="Y350" s="200"/>
      <c r="Z350" s="200"/>
      <c r="AA350" s="200"/>
      <c r="AB350" s="200"/>
      <c r="AC350" s="200"/>
      <c r="AD350" s="200"/>
      <c r="AE350" s="200"/>
      <c r="AF350" s="200"/>
      <c r="AG350" s="200"/>
      <c r="AH350" s="200"/>
      <c r="AI350" s="200"/>
      <c r="AJ350" s="200"/>
      <c r="AK350" s="200"/>
      <c r="AL350" s="200"/>
      <c r="AM350" s="200"/>
      <c r="AN350" s="200"/>
      <c r="AO350" s="200"/>
      <c r="AP350" s="200"/>
      <c r="AQ350" s="200"/>
    </row>
    <row r="351" spans="20:43" ht="40" customHeight="1" x14ac:dyDescent="0.35">
      <c r="T351" s="200"/>
      <c r="U351" s="200"/>
      <c r="V351" s="200"/>
      <c r="W351" s="200"/>
      <c r="X351" s="200"/>
      <c r="Y351" s="200"/>
      <c r="Z351" s="200"/>
      <c r="AA351" s="200"/>
      <c r="AB351" s="200"/>
      <c r="AC351" s="200"/>
      <c r="AD351" s="200"/>
      <c r="AE351" s="200"/>
      <c r="AF351" s="200"/>
      <c r="AG351" s="200"/>
      <c r="AH351" s="200"/>
      <c r="AI351" s="200"/>
      <c r="AJ351" s="200"/>
      <c r="AK351" s="200"/>
      <c r="AL351" s="200"/>
      <c r="AM351" s="200"/>
      <c r="AN351" s="200"/>
      <c r="AO351" s="200"/>
      <c r="AP351" s="200"/>
      <c r="AQ351" s="200"/>
    </row>
    <row r="352" spans="20:43" ht="40" customHeight="1" x14ac:dyDescent="0.35">
      <c r="T352" s="200"/>
      <c r="U352" s="200"/>
      <c r="V352" s="200"/>
      <c r="W352" s="200"/>
      <c r="X352" s="200"/>
      <c r="Y352" s="200"/>
      <c r="Z352" s="200"/>
      <c r="AA352" s="200"/>
      <c r="AB352" s="200"/>
      <c r="AC352" s="200"/>
      <c r="AD352" s="200"/>
      <c r="AE352" s="200"/>
      <c r="AF352" s="200"/>
      <c r="AG352" s="200"/>
      <c r="AH352" s="200"/>
      <c r="AI352" s="200"/>
      <c r="AJ352" s="200"/>
      <c r="AK352" s="200"/>
      <c r="AL352" s="200"/>
      <c r="AM352" s="200"/>
      <c r="AN352" s="200"/>
      <c r="AO352" s="200"/>
      <c r="AP352" s="200"/>
      <c r="AQ352" s="200"/>
    </row>
    <row r="353" spans="20:43" ht="40" customHeight="1" x14ac:dyDescent="0.35">
      <c r="T353" s="200"/>
      <c r="U353" s="200"/>
      <c r="V353" s="200"/>
      <c r="W353" s="200"/>
      <c r="X353" s="200"/>
      <c r="Y353" s="200"/>
      <c r="Z353" s="200"/>
      <c r="AA353" s="200"/>
      <c r="AB353" s="200"/>
      <c r="AC353" s="200"/>
      <c r="AD353" s="200"/>
      <c r="AE353" s="200"/>
      <c r="AF353" s="200"/>
      <c r="AG353" s="200"/>
      <c r="AH353" s="200"/>
      <c r="AI353" s="200"/>
      <c r="AJ353" s="200"/>
      <c r="AK353" s="200"/>
      <c r="AL353" s="200"/>
      <c r="AM353" s="200"/>
      <c r="AN353" s="200"/>
      <c r="AO353" s="200"/>
      <c r="AP353" s="200"/>
      <c r="AQ353" s="200"/>
    </row>
    <row r="354" spans="20:43" ht="40" customHeight="1" x14ac:dyDescent="0.35">
      <c r="T354" s="200"/>
      <c r="U354" s="200"/>
      <c r="V354" s="200"/>
      <c r="W354" s="200"/>
      <c r="X354" s="200"/>
      <c r="Y354" s="200"/>
      <c r="Z354" s="200"/>
      <c r="AA354" s="200"/>
      <c r="AB354" s="200"/>
      <c r="AC354" s="200"/>
      <c r="AD354" s="200"/>
      <c r="AE354" s="200"/>
      <c r="AF354" s="200"/>
      <c r="AG354" s="200"/>
      <c r="AH354" s="200"/>
      <c r="AI354" s="200"/>
      <c r="AJ354" s="200"/>
      <c r="AK354" s="200"/>
      <c r="AL354" s="200"/>
      <c r="AM354" s="200"/>
      <c r="AN354" s="200"/>
      <c r="AO354" s="200"/>
      <c r="AP354" s="200"/>
      <c r="AQ354" s="200"/>
    </row>
    <row r="355" spans="20:43" ht="40" customHeight="1" x14ac:dyDescent="0.35">
      <c r="T355" s="200"/>
      <c r="U355" s="200"/>
      <c r="V355" s="200"/>
      <c r="W355" s="200"/>
      <c r="X355" s="200"/>
      <c r="Y355" s="200"/>
      <c r="Z355" s="200"/>
      <c r="AA355" s="200"/>
      <c r="AB355" s="200"/>
      <c r="AC355" s="200"/>
      <c r="AD355" s="200"/>
      <c r="AE355" s="200"/>
      <c r="AF355" s="200"/>
      <c r="AG355" s="200"/>
      <c r="AH355" s="200"/>
      <c r="AI355" s="200"/>
      <c r="AJ355" s="200"/>
      <c r="AK355" s="200"/>
      <c r="AL355" s="200"/>
      <c r="AM355" s="200"/>
      <c r="AN355" s="200"/>
      <c r="AO355" s="200"/>
      <c r="AP355" s="200"/>
      <c r="AQ355" s="200"/>
    </row>
    <row r="356" spans="20:43" ht="40" customHeight="1" x14ac:dyDescent="0.35">
      <c r="T356" s="200"/>
      <c r="U356" s="200"/>
      <c r="V356" s="200"/>
      <c r="W356" s="200"/>
      <c r="X356" s="200"/>
      <c r="Y356" s="200"/>
      <c r="Z356" s="200"/>
      <c r="AA356" s="200"/>
      <c r="AB356" s="200"/>
      <c r="AC356" s="200"/>
      <c r="AD356" s="200"/>
      <c r="AE356" s="200"/>
      <c r="AF356" s="200"/>
      <c r="AG356" s="200"/>
      <c r="AH356" s="200"/>
      <c r="AI356" s="200"/>
      <c r="AJ356" s="200"/>
      <c r="AK356" s="200"/>
      <c r="AL356" s="200"/>
      <c r="AM356" s="200"/>
      <c r="AN356" s="200"/>
      <c r="AO356" s="200"/>
      <c r="AP356" s="200"/>
      <c r="AQ356" s="200"/>
    </row>
    <row r="357" spans="20:43" ht="40" customHeight="1" x14ac:dyDescent="0.35">
      <c r="T357" s="200"/>
      <c r="U357" s="200"/>
      <c r="V357" s="200"/>
      <c r="W357" s="200"/>
      <c r="X357" s="200"/>
      <c r="Y357" s="200"/>
      <c r="Z357" s="200"/>
      <c r="AA357" s="200"/>
      <c r="AB357" s="200"/>
      <c r="AC357" s="200"/>
      <c r="AD357" s="200"/>
      <c r="AE357" s="200"/>
      <c r="AF357" s="200"/>
      <c r="AG357" s="200"/>
      <c r="AH357" s="200"/>
      <c r="AI357" s="200"/>
      <c r="AJ357" s="200"/>
      <c r="AK357" s="200"/>
      <c r="AL357" s="200"/>
      <c r="AM357" s="200"/>
      <c r="AN357" s="200"/>
      <c r="AO357" s="200"/>
      <c r="AP357" s="200"/>
      <c r="AQ357" s="200"/>
    </row>
    <row r="358" spans="20:43" ht="40" customHeight="1" x14ac:dyDescent="0.35">
      <c r="T358" s="200"/>
      <c r="U358" s="200"/>
      <c r="V358" s="200"/>
      <c r="W358" s="200"/>
      <c r="X358" s="200"/>
      <c r="Y358" s="200"/>
      <c r="Z358" s="200"/>
      <c r="AA358" s="200"/>
      <c r="AB358" s="200"/>
      <c r="AC358" s="200"/>
      <c r="AD358" s="200"/>
      <c r="AE358" s="200"/>
      <c r="AF358" s="200"/>
      <c r="AG358" s="200"/>
      <c r="AH358" s="200"/>
      <c r="AI358" s="200"/>
      <c r="AJ358" s="200"/>
      <c r="AK358" s="200"/>
      <c r="AL358" s="200"/>
      <c r="AM358" s="200"/>
      <c r="AN358" s="200"/>
      <c r="AO358" s="200"/>
      <c r="AP358" s="200"/>
      <c r="AQ358" s="200"/>
    </row>
    <row r="359" spans="20:43" ht="40" customHeight="1" x14ac:dyDescent="0.35">
      <c r="T359" s="200"/>
      <c r="U359" s="200"/>
      <c r="V359" s="200"/>
      <c r="W359" s="200"/>
      <c r="X359" s="200"/>
      <c r="Y359" s="200"/>
      <c r="Z359" s="200"/>
      <c r="AA359" s="200"/>
      <c r="AB359" s="200"/>
      <c r="AC359" s="200"/>
      <c r="AD359" s="200"/>
      <c r="AE359" s="200"/>
      <c r="AF359" s="200"/>
      <c r="AG359" s="200"/>
      <c r="AH359" s="200"/>
      <c r="AI359" s="200"/>
      <c r="AJ359" s="200"/>
      <c r="AK359" s="200"/>
      <c r="AL359" s="200"/>
      <c r="AM359" s="200"/>
      <c r="AN359" s="200"/>
      <c r="AO359" s="200"/>
      <c r="AP359" s="200"/>
      <c r="AQ359" s="200"/>
    </row>
    <row r="360" spans="20:43" ht="40" customHeight="1" x14ac:dyDescent="0.35">
      <c r="T360" s="200"/>
      <c r="U360" s="200"/>
      <c r="V360" s="200"/>
      <c r="W360" s="200"/>
      <c r="X360" s="200"/>
      <c r="Y360" s="200"/>
      <c r="Z360" s="200"/>
      <c r="AA360" s="200"/>
      <c r="AB360" s="200"/>
      <c r="AC360" s="200"/>
      <c r="AD360" s="200"/>
      <c r="AE360" s="200"/>
      <c r="AF360" s="200"/>
      <c r="AG360" s="200"/>
      <c r="AH360" s="200"/>
      <c r="AI360" s="200"/>
      <c r="AJ360" s="200"/>
      <c r="AK360" s="200"/>
      <c r="AL360" s="200"/>
      <c r="AM360" s="200"/>
      <c r="AN360" s="200"/>
      <c r="AO360" s="200"/>
      <c r="AP360" s="200"/>
      <c r="AQ360" s="200"/>
    </row>
    <row r="361" spans="20:43" ht="40" customHeight="1" x14ac:dyDescent="0.35">
      <c r="T361" s="200"/>
      <c r="U361" s="200"/>
      <c r="V361" s="200"/>
      <c r="W361" s="200"/>
      <c r="X361" s="200"/>
      <c r="Y361" s="200"/>
      <c r="Z361" s="200"/>
      <c r="AA361" s="200"/>
      <c r="AB361" s="200"/>
      <c r="AC361" s="200"/>
      <c r="AD361" s="200"/>
      <c r="AE361" s="200"/>
      <c r="AF361" s="200"/>
      <c r="AG361" s="200"/>
      <c r="AH361" s="200"/>
      <c r="AI361" s="200"/>
      <c r="AJ361" s="200"/>
      <c r="AK361" s="200"/>
      <c r="AL361" s="200"/>
      <c r="AM361" s="200"/>
      <c r="AN361" s="200"/>
      <c r="AO361" s="200"/>
      <c r="AP361" s="200"/>
      <c r="AQ361" s="200"/>
    </row>
    <row r="362" spans="20:43" ht="40" customHeight="1" x14ac:dyDescent="0.35">
      <c r="T362" s="200"/>
      <c r="U362" s="200"/>
      <c r="V362" s="200"/>
      <c r="W362" s="200"/>
      <c r="X362" s="200"/>
      <c r="Y362" s="200"/>
      <c r="Z362" s="200"/>
      <c r="AA362" s="200"/>
      <c r="AB362" s="200"/>
      <c r="AC362" s="200"/>
      <c r="AD362" s="200"/>
      <c r="AE362" s="200"/>
      <c r="AF362" s="200"/>
      <c r="AG362" s="200"/>
      <c r="AH362" s="200"/>
      <c r="AI362" s="200"/>
      <c r="AJ362" s="200"/>
      <c r="AK362" s="200"/>
      <c r="AL362" s="200"/>
      <c r="AM362" s="200"/>
      <c r="AN362" s="200"/>
      <c r="AO362" s="200"/>
      <c r="AP362" s="200"/>
      <c r="AQ362" s="200"/>
    </row>
    <row r="363" spans="20:43" ht="40" customHeight="1" x14ac:dyDescent="0.35">
      <c r="T363" s="200"/>
      <c r="U363" s="200"/>
      <c r="V363" s="200"/>
      <c r="W363" s="200"/>
      <c r="X363" s="200"/>
      <c r="Y363" s="200"/>
      <c r="Z363" s="200"/>
      <c r="AA363" s="200"/>
      <c r="AB363" s="200"/>
      <c r="AC363" s="200"/>
      <c r="AD363" s="200"/>
      <c r="AE363" s="200"/>
      <c r="AF363" s="200"/>
      <c r="AG363" s="200"/>
      <c r="AH363" s="200"/>
      <c r="AI363" s="200"/>
      <c r="AJ363" s="200"/>
      <c r="AK363" s="200"/>
      <c r="AL363" s="200"/>
      <c r="AM363" s="200"/>
      <c r="AN363" s="200"/>
      <c r="AO363" s="200"/>
      <c r="AP363" s="200"/>
      <c r="AQ363" s="200"/>
    </row>
    <row r="364" spans="20:43" ht="40" customHeight="1" x14ac:dyDescent="0.35">
      <c r="T364" s="200"/>
      <c r="U364" s="200"/>
      <c r="V364" s="200"/>
      <c r="W364" s="200"/>
      <c r="X364" s="200"/>
      <c r="Y364" s="200"/>
      <c r="Z364" s="200"/>
      <c r="AA364" s="200"/>
      <c r="AB364" s="200"/>
      <c r="AC364" s="200"/>
      <c r="AD364" s="200"/>
      <c r="AE364" s="200"/>
      <c r="AF364" s="200"/>
      <c r="AG364" s="200"/>
      <c r="AH364" s="200"/>
      <c r="AI364" s="200"/>
      <c r="AJ364" s="200"/>
      <c r="AK364" s="200"/>
      <c r="AL364" s="200"/>
      <c r="AM364" s="200"/>
      <c r="AN364" s="200"/>
      <c r="AO364" s="200"/>
      <c r="AP364" s="200"/>
      <c r="AQ364" s="200"/>
    </row>
    <row r="365" spans="20:43" ht="40" customHeight="1" x14ac:dyDescent="0.35">
      <c r="T365" s="200"/>
      <c r="U365" s="200"/>
      <c r="V365" s="200"/>
      <c r="W365" s="200"/>
      <c r="X365" s="200"/>
      <c r="Y365" s="200"/>
      <c r="Z365" s="200"/>
      <c r="AA365" s="200"/>
      <c r="AB365" s="200"/>
      <c r="AC365" s="200"/>
      <c r="AD365" s="200"/>
      <c r="AE365" s="200"/>
      <c r="AF365" s="200"/>
      <c r="AG365" s="200"/>
      <c r="AH365" s="200"/>
      <c r="AI365" s="200"/>
      <c r="AJ365" s="200"/>
      <c r="AK365" s="200"/>
      <c r="AL365" s="200"/>
      <c r="AM365" s="200"/>
      <c r="AN365" s="200"/>
      <c r="AO365" s="200"/>
      <c r="AP365" s="200"/>
      <c r="AQ365" s="200"/>
    </row>
    <row r="366" spans="20:43" ht="40" customHeight="1" x14ac:dyDescent="0.35">
      <c r="T366" s="200"/>
      <c r="U366" s="200"/>
      <c r="V366" s="200"/>
      <c r="W366" s="200"/>
      <c r="X366" s="200"/>
      <c r="Y366" s="200"/>
      <c r="Z366" s="200"/>
      <c r="AA366" s="200"/>
      <c r="AB366" s="200"/>
      <c r="AC366" s="200"/>
      <c r="AD366" s="200"/>
      <c r="AE366" s="200"/>
      <c r="AF366" s="200"/>
      <c r="AG366" s="200"/>
      <c r="AH366" s="200"/>
      <c r="AI366" s="200"/>
      <c r="AJ366" s="200"/>
      <c r="AK366" s="200"/>
      <c r="AL366" s="200"/>
      <c r="AM366" s="200"/>
      <c r="AN366" s="200"/>
      <c r="AO366" s="200"/>
      <c r="AP366" s="200"/>
      <c r="AQ366" s="200"/>
    </row>
    <row r="367" spans="20:43" ht="40" customHeight="1" x14ac:dyDescent="0.35">
      <c r="T367" s="200"/>
      <c r="U367" s="200"/>
      <c r="V367" s="200"/>
      <c r="W367" s="200"/>
      <c r="X367" s="200"/>
      <c r="Y367" s="200"/>
      <c r="Z367" s="200"/>
      <c r="AA367" s="200"/>
      <c r="AB367" s="200"/>
      <c r="AC367" s="200"/>
      <c r="AD367" s="200"/>
      <c r="AE367" s="200"/>
      <c r="AF367" s="200"/>
      <c r="AG367" s="200"/>
      <c r="AH367" s="200"/>
      <c r="AI367" s="200"/>
      <c r="AJ367" s="200"/>
      <c r="AK367" s="200"/>
      <c r="AL367" s="200"/>
      <c r="AM367" s="200"/>
      <c r="AN367" s="200"/>
      <c r="AO367" s="200"/>
      <c r="AP367" s="200"/>
      <c r="AQ367" s="200"/>
    </row>
    <row r="368" spans="20:43" ht="40" customHeight="1" x14ac:dyDescent="0.35">
      <c r="T368" s="200"/>
      <c r="U368" s="200"/>
      <c r="V368" s="200"/>
      <c r="W368" s="200"/>
      <c r="X368" s="200"/>
      <c r="Y368" s="200"/>
      <c r="Z368" s="200"/>
      <c r="AA368" s="200"/>
      <c r="AB368" s="200"/>
      <c r="AC368" s="200"/>
      <c r="AD368" s="200"/>
      <c r="AE368" s="200"/>
      <c r="AF368" s="200"/>
      <c r="AG368" s="200"/>
      <c r="AH368" s="200"/>
      <c r="AI368" s="200"/>
      <c r="AJ368" s="200"/>
      <c r="AK368" s="200"/>
      <c r="AL368" s="200"/>
      <c r="AM368" s="200"/>
      <c r="AN368" s="200"/>
      <c r="AO368" s="200"/>
      <c r="AP368" s="200"/>
      <c r="AQ368" s="200"/>
    </row>
    <row r="369" spans="20:43" ht="40" customHeight="1" x14ac:dyDescent="0.35">
      <c r="T369" s="200"/>
      <c r="U369" s="200"/>
      <c r="V369" s="200"/>
      <c r="W369" s="200"/>
      <c r="X369" s="200"/>
      <c r="Y369" s="200"/>
      <c r="Z369" s="200"/>
      <c r="AA369" s="200"/>
      <c r="AB369" s="200"/>
      <c r="AC369" s="200"/>
      <c r="AD369" s="200"/>
      <c r="AE369" s="200"/>
      <c r="AF369" s="200"/>
      <c r="AG369" s="200"/>
      <c r="AH369" s="200"/>
      <c r="AI369" s="200"/>
      <c r="AJ369" s="200"/>
      <c r="AK369" s="200"/>
      <c r="AL369" s="200"/>
      <c r="AM369" s="200"/>
      <c r="AN369" s="200"/>
      <c r="AO369" s="200"/>
      <c r="AP369" s="200"/>
      <c r="AQ369" s="200"/>
    </row>
    <row r="370" spans="20:43" ht="40" customHeight="1" x14ac:dyDescent="0.35">
      <c r="T370" s="200"/>
      <c r="U370" s="200"/>
      <c r="V370" s="200"/>
      <c r="W370" s="200"/>
      <c r="X370" s="200"/>
      <c r="Y370" s="200"/>
      <c r="Z370" s="200"/>
      <c r="AA370" s="200"/>
      <c r="AB370" s="200"/>
      <c r="AC370" s="200"/>
      <c r="AD370" s="200"/>
      <c r="AE370" s="200"/>
      <c r="AF370" s="200"/>
      <c r="AG370" s="200"/>
      <c r="AH370" s="200"/>
      <c r="AI370" s="200"/>
      <c r="AJ370" s="200"/>
      <c r="AK370" s="200"/>
      <c r="AL370" s="200"/>
      <c r="AM370" s="200"/>
      <c r="AN370" s="200"/>
      <c r="AO370" s="200"/>
      <c r="AP370" s="200"/>
      <c r="AQ370" s="200"/>
    </row>
    <row r="371" spans="20:43" ht="40" customHeight="1" x14ac:dyDescent="0.35">
      <c r="T371" s="200"/>
      <c r="U371" s="200"/>
      <c r="V371" s="200"/>
      <c r="W371" s="200"/>
      <c r="X371" s="200"/>
      <c r="Y371" s="200"/>
      <c r="Z371" s="200"/>
      <c r="AA371" s="200"/>
      <c r="AB371" s="200"/>
      <c r="AC371" s="200"/>
      <c r="AD371" s="200"/>
      <c r="AE371" s="200"/>
      <c r="AF371" s="200"/>
      <c r="AG371" s="200"/>
      <c r="AH371" s="200"/>
      <c r="AI371" s="200"/>
      <c r="AJ371" s="200"/>
      <c r="AK371" s="200"/>
      <c r="AL371" s="200"/>
      <c r="AM371" s="200"/>
      <c r="AN371" s="200"/>
      <c r="AO371" s="200"/>
      <c r="AP371" s="200"/>
      <c r="AQ371" s="200"/>
    </row>
    <row r="372" spans="20:43" ht="40" customHeight="1" x14ac:dyDescent="0.35">
      <c r="T372" s="200"/>
      <c r="U372" s="200"/>
      <c r="V372" s="200"/>
      <c r="W372" s="200"/>
      <c r="X372" s="200"/>
      <c r="Y372" s="200"/>
      <c r="Z372" s="200"/>
      <c r="AA372" s="200"/>
      <c r="AB372" s="200"/>
      <c r="AC372" s="200"/>
      <c r="AD372" s="200"/>
      <c r="AE372" s="200"/>
      <c r="AF372" s="200"/>
      <c r="AG372" s="200"/>
      <c r="AH372" s="200"/>
      <c r="AI372" s="200"/>
      <c r="AJ372" s="200"/>
      <c r="AK372" s="200"/>
      <c r="AL372" s="200"/>
      <c r="AM372" s="200"/>
      <c r="AN372" s="200"/>
      <c r="AO372" s="200"/>
      <c r="AP372" s="200"/>
      <c r="AQ372" s="200"/>
    </row>
    <row r="373" spans="20:43" ht="40" customHeight="1" x14ac:dyDescent="0.35">
      <c r="T373" s="200"/>
      <c r="U373" s="200"/>
      <c r="V373" s="200"/>
      <c r="W373" s="200"/>
      <c r="X373" s="200"/>
      <c r="Y373" s="200"/>
      <c r="Z373" s="200"/>
      <c r="AA373" s="200"/>
      <c r="AB373" s="200"/>
      <c r="AC373" s="200"/>
      <c r="AD373" s="200"/>
      <c r="AE373" s="200"/>
      <c r="AF373" s="200"/>
      <c r="AG373" s="200"/>
      <c r="AH373" s="200"/>
      <c r="AI373" s="200"/>
      <c r="AJ373" s="200"/>
      <c r="AK373" s="200"/>
      <c r="AL373" s="200"/>
      <c r="AM373" s="200"/>
      <c r="AN373" s="200"/>
      <c r="AO373" s="200"/>
      <c r="AP373" s="200"/>
      <c r="AQ373" s="200"/>
    </row>
    <row r="374" spans="20:43" ht="40" customHeight="1" x14ac:dyDescent="0.35">
      <c r="T374" s="200"/>
      <c r="U374" s="200"/>
      <c r="V374" s="200"/>
      <c r="W374" s="200"/>
      <c r="X374" s="200"/>
      <c r="Y374" s="200"/>
      <c r="Z374" s="200"/>
      <c r="AA374" s="200"/>
      <c r="AB374" s="200"/>
      <c r="AC374" s="200"/>
      <c r="AD374" s="200"/>
      <c r="AE374" s="200"/>
      <c r="AF374" s="200"/>
      <c r="AG374" s="200"/>
      <c r="AH374" s="200"/>
      <c r="AI374" s="200"/>
      <c r="AJ374" s="200"/>
      <c r="AK374" s="200"/>
      <c r="AL374" s="200"/>
      <c r="AM374" s="200"/>
      <c r="AN374" s="200"/>
      <c r="AO374" s="200"/>
      <c r="AP374" s="200"/>
      <c r="AQ374" s="200"/>
    </row>
    <row r="375" spans="20:43" ht="40" customHeight="1" x14ac:dyDescent="0.35">
      <c r="T375" s="200"/>
      <c r="U375" s="200"/>
      <c r="V375" s="200"/>
      <c r="W375" s="200"/>
      <c r="X375" s="200"/>
      <c r="Y375" s="200"/>
      <c r="Z375" s="200"/>
      <c r="AA375" s="200"/>
      <c r="AB375" s="200"/>
      <c r="AC375" s="200"/>
      <c r="AD375" s="200"/>
      <c r="AE375" s="200"/>
      <c r="AF375" s="200"/>
      <c r="AG375" s="200"/>
      <c r="AH375" s="200"/>
      <c r="AI375" s="200"/>
      <c r="AJ375" s="200"/>
      <c r="AK375" s="200"/>
      <c r="AL375" s="200"/>
      <c r="AM375" s="200"/>
      <c r="AN375" s="200"/>
      <c r="AO375" s="200"/>
      <c r="AP375" s="200"/>
      <c r="AQ375" s="200"/>
    </row>
    <row r="376" spans="20:43" ht="40" customHeight="1" x14ac:dyDescent="0.35">
      <c r="T376" s="200"/>
      <c r="U376" s="200"/>
      <c r="V376" s="200"/>
      <c r="W376" s="200"/>
      <c r="X376" s="200"/>
      <c r="Y376" s="200"/>
      <c r="Z376" s="200"/>
      <c r="AA376" s="200"/>
      <c r="AB376" s="200"/>
      <c r="AC376" s="200"/>
      <c r="AD376" s="200"/>
      <c r="AE376" s="200"/>
      <c r="AF376" s="200"/>
      <c r="AG376" s="200"/>
      <c r="AH376" s="200"/>
      <c r="AI376" s="200"/>
      <c r="AJ376" s="200"/>
      <c r="AK376" s="200"/>
      <c r="AL376" s="200"/>
      <c r="AM376" s="200"/>
      <c r="AN376" s="200"/>
      <c r="AO376" s="200"/>
      <c r="AP376" s="200"/>
      <c r="AQ376" s="200"/>
    </row>
    <row r="377" spans="20:43" ht="40" customHeight="1" x14ac:dyDescent="0.35">
      <c r="T377" s="200"/>
      <c r="U377" s="200"/>
      <c r="V377" s="200"/>
      <c r="W377" s="200"/>
      <c r="X377" s="200"/>
      <c r="Y377" s="200"/>
      <c r="Z377" s="200"/>
      <c r="AA377" s="200"/>
      <c r="AB377" s="200"/>
      <c r="AC377" s="200"/>
      <c r="AD377" s="200"/>
      <c r="AE377" s="200"/>
      <c r="AF377" s="200"/>
      <c r="AG377" s="200"/>
      <c r="AH377" s="200"/>
      <c r="AI377" s="200"/>
      <c r="AJ377" s="200"/>
      <c r="AK377" s="200"/>
      <c r="AL377" s="200"/>
      <c r="AM377" s="200"/>
      <c r="AN377" s="200"/>
      <c r="AO377" s="200"/>
      <c r="AP377" s="200"/>
      <c r="AQ377" s="200"/>
    </row>
    <row r="378" spans="20:43" ht="40" customHeight="1" x14ac:dyDescent="0.35">
      <c r="T378" s="200"/>
      <c r="U378" s="200"/>
      <c r="V378" s="200"/>
      <c r="W378" s="200"/>
      <c r="X378" s="200"/>
      <c r="Y378" s="200"/>
      <c r="Z378" s="200"/>
      <c r="AA378" s="200"/>
      <c r="AB378" s="200"/>
      <c r="AC378" s="200"/>
      <c r="AD378" s="200"/>
      <c r="AE378" s="200"/>
      <c r="AF378" s="200"/>
      <c r="AG378" s="200"/>
      <c r="AH378" s="200"/>
      <c r="AI378" s="200"/>
      <c r="AJ378" s="200"/>
      <c r="AK378" s="200"/>
      <c r="AL378" s="200"/>
      <c r="AM378" s="200"/>
      <c r="AN378" s="200"/>
      <c r="AO378" s="200"/>
      <c r="AP378" s="200"/>
      <c r="AQ378" s="200"/>
    </row>
    <row r="379" spans="20:43" ht="40" customHeight="1" x14ac:dyDescent="0.35">
      <c r="T379" s="200"/>
      <c r="U379" s="200"/>
      <c r="V379" s="200"/>
      <c r="W379" s="200"/>
      <c r="X379" s="200"/>
      <c r="Y379" s="200"/>
      <c r="Z379" s="200"/>
      <c r="AA379" s="200"/>
      <c r="AB379" s="200"/>
      <c r="AC379" s="200"/>
      <c r="AD379" s="200"/>
      <c r="AE379" s="200"/>
      <c r="AF379" s="200"/>
      <c r="AG379" s="200"/>
      <c r="AH379" s="200"/>
      <c r="AI379" s="200"/>
      <c r="AJ379" s="200"/>
      <c r="AK379" s="200"/>
      <c r="AL379" s="200"/>
      <c r="AM379" s="200"/>
      <c r="AN379" s="200"/>
      <c r="AO379" s="200"/>
      <c r="AP379" s="200"/>
      <c r="AQ379" s="200"/>
    </row>
    <row r="380" spans="20:43" ht="40" customHeight="1" x14ac:dyDescent="0.35">
      <c r="T380" s="200"/>
      <c r="U380" s="200"/>
      <c r="V380" s="200"/>
      <c r="W380" s="200"/>
      <c r="X380" s="200"/>
      <c r="Y380" s="200"/>
      <c r="Z380" s="200"/>
      <c r="AA380" s="200"/>
      <c r="AB380" s="200"/>
      <c r="AC380" s="200"/>
      <c r="AD380" s="200"/>
      <c r="AE380" s="200"/>
      <c r="AF380" s="200"/>
      <c r="AG380" s="200"/>
      <c r="AH380" s="200"/>
      <c r="AI380" s="200"/>
      <c r="AJ380" s="200"/>
      <c r="AK380" s="200"/>
      <c r="AL380" s="200"/>
      <c r="AM380" s="200"/>
      <c r="AN380" s="200"/>
      <c r="AO380" s="200"/>
      <c r="AP380" s="200"/>
      <c r="AQ380" s="200"/>
    </row>
    <row r="381" spans="20:43" ht="40" customHeight="1" x14ac:dyDescent="0.35">
      <c r="T381" s="200"/>
      <c r="U381" s="200"/>
      <c r="V381" s="200"/>
      <c r="W381" s="200"/>
      <c r="X381" s="200"/>
      <c r="Y381" s="200"/>
      <c r="Z381" s="200"/>
      <c r="AA381" s="200"/>
      <c r="AB381" s="200"/>
      <c r="AC381" s="200"/>
      <c r="AD381" s="200"/>
      <c r="AE381" s="200"/>
      <c r="AF381" s="200"/>
      <c r="AG381" s="200"/>
      <c r="AH381" s="200"/>
      <c r="AI381" s="200"/>
      <c r="AJ381" s="200"/>
      <c r="AK381" s="200"/>
      <c r="AL381" s="200"/>
      <c r="AM381" s="200"/>
      <c r="AN381" s="200"/>
      <c r="AO381" s="200"/>
      <c r="AP381" s="200"/>
      <c r="AQ381" s="200"/>
    </row>
    <row r="382" spans="20:43" ht="40" customHeight="1" x14ac:dyDescent="0.35">
      <c r="T382" s="200"/>
      <c r="U382" s="200"/>
      <c r="V382" s="200"/>
      <c r="W382" s="200"/>
      <c r="X382" s="200"/>
      <c r="Y382" s="200"/>
      <c r="Z382" s="200"/>
      <c r="AA382" s="200"/>
      <c r="AB382" s="200"/>
      <c r="AC382" s="200"/>
      <c r="AD382" s="200"/>
      <c r="AE382" s="200"/>
      <c r="AF382" s="200"/>
      <c r="AG382" s="200"/>
      <c r="AH382" s="200"/>
      <c r="AI382" s="200"/>
      <c r="AJ382" s="200"/>
      <c r="AK382" s="200"/>
      <c r="AL382" s="200"/>
      <c r="AM382" s="200"/>
      <c r="AN382" s="200"/>
      <c r="AO382" s="200"/>
      <c r="AP382" s="200"/>
      <c r="AQ382" s="200"/>
    </row>
    <row r="383" spans="20:43" ht="40" customHeight="1" x14ac:dyDescent="0.35">
      <c r="T383" s="200"/>
      <c r="U383" s="200"/>
      <c r="V383" s="200"/>
      <c r="W383" s="200"/>
      <c r="X383" s="200"/>
      <c r="Y383" s="200"/>
      <c r="Z383" s="200"/>
      <c r="AA383" s="200"/>
      <c r="AB383" s="200"/>
      <c r="AC383" s="200"/>
      <c r="AD383" s="200"/>
      <c r="AE383" s="200"/>
      <c r="AF383" s="200"/>
      <c r="AG383" s="200"/>
      <c r="AH383" s="200"/>
      <c r="AI383" s="200"/>
      <c r="AJ383" s="200"/>
      <c r="AK383" s="200"/>
      <c r="AL383" s="200"/>
      <c r="AM383" s="200"/>
      <c r="AN383" s="200"/>
      <c r="AO383" s="200"/>
      <c r="AP383" s="200"/>
      <c r="AQ383" s="200"/>
    </row>
    <row r="384" spans="20:43" ht="40" customHeight="1" x14ac:dyDescent="0.35">
      <c r="T384" s="200"/>
      <c r="U384" s="200"/>
      <c r="V384" s="200"/>
      <c r="W384" s="200"/>
      <c r="X384" s="200"/>
      <c r="Y384" s="200"/>
      <c r="Z384" s="200"/>
      <c r="AA384" s="200"/>
      <c r="AB384" s="200"/>
      <c r="AC384" s="200"/>
      <c r="AD384" s="200"/>
      <c r="AE384" s="200"/>
      <c r="AF384" s="200"/>
      <c r="AG384" s="200"/>
      <c r="AH384" s="200"/>
      <c r="AI384" s="200"/>
      <c r="AJ384" s="200"/>
      <c r="AK384" s="200"/>
      <c r="AL384" s="200"/>
      <c r="AM384" s="200"/>
      <c r="AN384" s="200"/>
      <c r="AO384" s="200"/>
      <c r="AP384" s="200"/>
      <c r="AQ384" s="200"/>
    </row>
    <row r="385" spans="20:43" ht="40" customHeight="1" x14ac:dyDescent="0.35">
      <c r="T385" s="200"/>
      <c r="U385" s="200"/>
      <c r="V385" s="200"/>
      <c r="W385" s="200"/>
      <c r="X385" s="200"/>
      <c r="Y385" s="200"/>
      <c r="Z385" s="200"/>
      <c r="AA385" s="200"/>
      <c r="AB385" s="200"/>
      <c r="AC385" s="200"/>
      <c r="AD385" s="200"/>
      <c r="AE385" s="200"/>
      <c r="AF385" s="200"/>
      <c r="AG385" s="200"/>
      <c r="AH385" s="200"/>
      <c r="AI385" s="200"/>
      <c r="AJ385" s="200"/>
      <c r="AK385" s="200"/>
      <c r="AL385" s="200"/>
      <c r="AM385" s="200"/>
      <c r="AN385" s="200"/>
      <c r="AO385" s="200"/>
      <c r="AP385" s="200"/>
      <c r="AQ385" s="200"/>
    </row>
    <row r="386" spans="20:43" ht="40" customHeight="1" x14ac:dyDescent="0.35">
      <c r="T386" s="200"/>
      <c r="U386" s="200"/>
      <c r="V386" s="200"/>
      <c r="W386" s="200"/>
      <c r="X386" s="200"/>
      <c r="Y386" s="200"/>
      <c r="Z386" s="200"/>
      <c r="AA386" s="200"/>
      <c r="AB386" s="200"/>
      <c r="AC386" s="200"/>
      <c r="AD386" s="200"/>
      <c r="AE386" s="200"/>
      <c r="AF386" s="200"/>
      <c r="AG386" s="200"/>
      <c r="AH386" s="200"/>
      <c r="AI386" s="200"/>
      <c r="AJ386" s="200"/>
      <c r="AK386" s="200"/>
      <c r="AL386" s="200"/>
      <c r="AM386" s="200"/>
      <c r="AN386" s="200"/>
      <c r="AO386" s="200"/>
      <c r="AP386" s="200"/>
      <c r="AQ386" s="200"/>
    </row>
    <row r="387" spans="20:43" ht="40" customHeight="1" x14ac:dyDescent="0.35">
      <c r="T387" s="200"/>
      <c r="U387" s="200"/>
      <c r="V387" s="200"/>
      <c r="W387" s="200"/>
      <c r="X387" s="200"/>
      <c r="Y387" s="200"/>
      <c r="Z387" s="200"/>
      <c r="AA387" s="200"/>
      <c r="AB387" s="200"/>
      <c r="AC387" s="200"/>
      <c r="AD387" s="200"/>
      <c r="AE387" s="200"/>
      <c r="AF387" s="200"/>
      <c r="AG387" s="200"/>
      <c r="AH387" s="200"/>
      <c r="AI387" s="200"/>
      <c r="AJ387" s="200"/>
      <c r="AK387" s="200"/>
      <c r="AL387" s="200"/>
      <c r="AM387" s="200"/>
      <c r="AN387" s="200"/>
      <c r="AO387" s="200"/>
      <c r="AP387" s="200"/>
      <c r="AQ387" s="200"/>
    </row>
    <row r="388" spans="20:43" ht="40" customHeight="1" x14ac:dyDescent="0.35">
      <c r="T388" s="200"/>
      <c r="U388" s="200"/>
      <c r="V388" s="200"/>
      <c r="W388" s="200"/>
      <c r="X388" s="200"/>
      <c r="Y388" s="200"/>
      <c r="Z388" s="200"/>
      <c r="AA388" s="200"/>
      <c r="AB388" s="200"/>
      <c r="AC388" s="200"/>
      <c r="AD388" s="200"/>
      <c r="AE388" s="200"/>
      <c r="AF388" s="200"/>
      <c r="AG388" s="200"/>
      <c r="AH388" s="200"/>
      <c r="AI388" s="200"/>
      <c r="AJ388" s="200"/>
      <c r="AK388" s="200"/>
      <c r="AL388" s="200"/>
      <c r="AM388" s="200"/>
      <c r="AN388" s="200"/>
      <c r="AO388" s="200"/>
      <c r="AP388" s="200"/>
      <c r="AQ388" s="200"/>
    </row>
    <row r="389" spans="20:43" ht="40" customHeight="1" x14ac:dyDescent="0.35">
      <c r="T389" s="200"/>
      <c r="U389" s="200"/>
      <c r="V389" s="200"/>
      <c r="W389" s="200"/>
      <c r="X389" s="200"/>
      <c r="Y389" s="200"/>
      <c r="Z389" s="200"/>
      <c r="AA389" s="200"/>
      <c r="AB389" s="200"/>
      <c r="AC389" s="200"/>
      <c r="AD389" s="200"/>
      <c r="AE389" s="200"/>
      <c r="AF389" s="200"/>
      <c r="AG389" s="200"/>
      <c r="AH389" s="200"/>
      <c r="AI389" s="200"/>
      <c r="AJ389" s="200"/>
      <c r="AK389" s="200"/>
      <c r="AL389" s="200"/>
      <c r="AM389" s="200"/>
      <c r="AN389" s="200"/>
      <c r="AO389" s="200"/>
      <c r="AP389" s="200"/>
      <c r="AQ389" s="200"/>
    </row>
    <row r="390" spans="20:43" ht="40" customHeight="1" x14ac:dyDescent="0.35">
      <c r="T390" s="200"/>
      <c r="U390" s="200"/>
      <c r="V390" s="200"/>
      <c r="W390" s="200"/>
      <c r="X390" s="200"/>
      <c r="Y390" s="200"/>
      <c r="Z390" s="200"/>
      <c r="AA390" s="200"/>
      <c r="AB390" s="200"/>
      <c r="AC390" s="200"/>
      <c r="AD390" s="200"/>
      <c r="AE390" s="200"/>
      <c r="AF390" s="200"/>
      <c r="AG390" s="200"/>
      <c r="AH390" s="200"/>
      <c r="AI390" s="200"/>
      <c r="AJ390" s="200"/>
      <c r="AK390" s="200"/>
      <c r="AL390" s="200"/>
      <c r="AM390" s="200"/>
      <c r="AN390" s="200"/>
      <c r="AO390" s="200"/>
      <c r="AP390" s="200"/>
      <c r="AQ390" s="200"/>
    </row>
    <row r="391" spans="20:43" ht="40" customHeight="1" x14ac:dyDescent="0.35">
      <c r="T391" s="200"/>
      <c r="U391" s="200"/>
      <c r="V391" s="200"/>
      <c r="W391" s="200"/>
      <c r="X391" s="200"/>
      <c r="Y391" s="200"/>
      <c r="Z391" s="200"/>
      <c r="AA391" s="200"/>
      <c r="AB391" s="200"/>
      <c r="AC391" s="200"/>
      <c r="AD391" s="200"/>
      <c r="AE391" s="200"/>
      <c r="AF391" s="200"/>
      <c r="AG391" s="200"/>
      <c r="AH391" s="200"/>
      <c r="AI391" s="200"/>
      <c r="AJ391" s="200"/>
      <c r="AK391" s="200"/>
      <c r="AL391" s="200"/>
      <c r="AM391" s="200"/>
      <c r="AN391" s="200"/>
      <c r="AO391" s="200"/>
      <c r="AP391" s="200"/>
      <c r="AQ391" s="200"/>
    </row>
    <row r="392" spans="20:43" ht="40" customHeight="1" x14ac:dyDescent="0.35">
      <c r="T392" s="200"/>
      <c r="U392" s="200"/>
      <c r="V392" s="200"/>
      <c r="W392" s="200"/>
      <c r="X392" s="200"/>
      <c r="Y392" s="200"/>
      <c r="Z392" s="200"/>
      <c r="AA392" s="200"/>
      <c r="AB392" s="200"/>
      <c r="AC392" s="200"/>
      <c r="AD392" s="200"/>
      <c r="AE392" s="200"/>
      <c r="AF392" s="200"/>
      <c r="AG392" s="200"/>
      <c r="AH392" s="200"/>
      <c r="AI392" s="200"/>
      <c r="AJ392" s="200"/>
      <c r="AK392" s="200"/>
      <c r="AL392" s="200"/>
      <c r="AM392" s="200"/>
      <c r="AN392" s="200"/>
      <c r="AO392" s="200"/>
      <c r="AP392" s="200"/>
      <c r="AQ392" s="200"/>
    </row>
    <row r="393" spans="20:43" ht="40" customHeight="1" x14ac:dyDescent="0.35">
      <c r="T393" s="200"/>
      <c r="U393" s="200"/>
      <c r="V393" s="200"/>
      <c r="W393" s="200"/>
      <c r="X393" s="200"/>
      <c r="Y393" s="200"/>
      <c r="Z393" s="200"/>
      <c r="AA393" s="200"/>
      <c r="AB393" s="200"/>
      <c r="AC393" s="200"/>
      <c r="AD393" s="200"/>
      <c r="AE393" s="200"/>
      <c r="AF393" s="200"/>
      <c r="AG393" s="200"/>
      <c r="AH393" s="200"/>
      <c r="AI393" s="200"/>
      <c r="AJ393" s="200"/>
      <c r="AK393" s="200"/>
      <c r="AL393" s="200"/>
      <c r="AM393" s="200"/>
      <c r="AN393" s="200"/>
      <c r="AO393" s="200"/>
      <c r="AP393" s="200"/>
      <c r="AQ393" s="200"/>
    </row>
    <row r="394" spans="20:43" ht="40" customHeight="1" x14ac:dyDescent="0.35">
      <c r="T394" s="200"/>
      <c r="U394" s="200"/>
      <c r="V394" s="200"/>
      <c r="W394" s="200"/>
      <c r="X394" s="200"/>
      <c r="Y394" s="200"/>
      <c r="Z394" s="200"/>
      <c r="AA394" s="200"/>
      <c r="AB394" s="200"/>
      <c r="AC394" s="200"/>
      <c r="AD394" s="200"/>
      <c r="AE394" s="200"/>
      <c r="AF394" s="200"/>
      <c r="AG394" s="200"/>
      <c r="AH394" s="200"/>
      <c r="AI394" s="200"/>
      <c r="AJ394" s="200"/>
      <c r="AK394" s="200"/>
      <c r="AL394" s="200"/>
      <c r="AM394" s="200"/>
      <c r="AN394" s="200"/>
      <c r="AO394" s="200"/>
      <c r="AP394" s="200"/>
      <c r="AQ394" s="200"/>
    </row>
    <row r="395" spans="20:43" ht="40" customHeight="1" x14ac:dyDescent="0.35">
      <c r="T395" s="200"/>
      <c r="U395" s="200"/>
      <c r="V395" s="200"/>
      <c r="W395" s="200"/>
      <c r="X395" s="200"/>
      <c r="Y395" s="200"/>
      <c r="Z395" s="200"/>
      <c r="AA395" s="200"/>
      <c r="AB395" s="200"/>
      <c r="AC395" s="200"/>
      <c r="AD395" s="200"/>
      <c r="AE395" s="200"/>
      <c r="AF395" s="200"/>
      <c r="AG395" s="200"/>
      <c r="AH395" s="200"/>
      <c r="AI395" s="200"/>
      <c r="AJ395" s="200"/>
      <c r="AK395" s="200"/>
      <c r="AL395" s="200"/>
      <c r="AM395" s="200"/>
      <c r="AN395" s="200"/>
      <c r="AO395" s="200"/>
      <c r="AP395" s="200"/>
      <c r="AQ395" s="200"/>
    </row>
    <row r="396" spans="20:43" ht="40" customHeight="1" x14ac:dyDescent="0.35">
      <c r="T396" s="200"/>
      <c r="U396" s="200"/>
      <c r="V396" s="200"/>
      <c r="W396" s="200"/>
      <c r="X396" s="200"/>
      <c r="Y396" s="200"/>
      <c r="Z396" s="200"/>
      <c r="AA396" s="200"/>
      <c r="AB396" s="200"/>
      <c r="AC396" s="200"/>
      <c r="AD396" s="200"/>
      <c r="AE396" s="200"/>
      <c r="AF396" s="200"/>
      <c r="AG396" s="200"/>
      <c r="AH396" s="200"/>
      <c r="AI396" s="200"/>
      <c r="AJ396" s="200"/>
      <c r="AK396" s="200"/>
      <c r="AL396" s="200"/>
      <c r="AM396" s="200"/>
      <c r="AN396" s="200"/>
      <c r="AO396" s="200"/>
      <c r="AP396" s="200"/>
      <c r="AQ396" s="200"/>
    </row>
    <row r="397" spans="20:43" ht="40" customHeight="1" x14ac:dyDescent="0.35">
      <c r="T397" s="200"/>
      <c r="U397" s="200"/>
      <c r="V397" s="200"/>
      <c r="W397" s="200"/>
      <c r="X397" s="200"/>
      <c r="Y397" s="200"/>
      <c r="Z397" s="200"/>
      <c r="AA397" s="200"/>
      <c r="AB397" s="200"/>
      <c r="AC397" s="200"/>
      <c r="AD397" s="200"/>
      <c r="AE397" s="200"/>
      <c r="AF397" s="200"/>
      <c r="AG397" s="200"/>
      <c r="AH397" s="200"/>
      <c r="AI397" s="200"/>
      <c r="AJ397" s="200"/>
      <c r="AK397" s="200"/>
      <c r="AL397" s="200"/>
      <c r="AM397" s="200"/>
      <c r="AN397" s="200"/>
      <c r="AO397" s="200"/>
      <c r="AP397" s="200"/>
      <c r="AQ397" s="200"/>
    </row>
    <row r="398" spans="20:43" ht="40" customHeight="1" x14ac:dyDescent="0.35">
      <c r="T398" s="200"/>
      <c r="U398" s="200"/>
      <c r="V398" s="200"/>
      <c r="W398" s="200"/>
      <c r="X398" s="200"/>
      <c r="Y398" s="200"/>
      <c r="Z398" s="200"/>
      <c r="AA398" s="200"/>
      <c r="AB398" s="200"/>
      <c r="AC398" s="200"/>
      <c r="AD398" s="200"/>
      <c r="AE398" s="200"/>
      <c r="AF398" s="200"/>
      <c r="AG398" s="200"/>
      <c r="AH398" s="200"/>
      <c r="AI398" s="200"/>
      <c r="AJ398" s="200"/>
      <c r="AK398" s="200"/>
      <c r="AL398" s="200"/>
      <c r="AM398" s="200"/>
      <c r="AN398" s="200"/>
      <c r="AO398" s="200"/>
      <c r="AP398" s="200"/>
      <c r="AQ398" s="200"/>
    </row>
    <row r="399" spans="20:43" ht="40" customHeight="1" x14ac:dyDescent="0.35">
      <c r="T399" s="200"/>
      <c r="U399" s="200"/>
      <c r="V399" s="200"/>
      <c r="W399" s="200"/>
      <c r="X399" s="200"/>
      <c r="Y399" s="200"/>
      <c r="Z399" s="200"/>
      <c r="AA399" s="200"/>
      <c r="AB399" s="200"/>
      <c r="AC399" s="200"/>
      <c r="AD399" s="200"/>
      <c r="AE399" s="200"/>
      <c r="AF399" s="200"/>
      <c r="AG399" s="200"/>
      <c r="AH399" s="200"/>
      <c r="AI399" s="200"/>
      <c r="AJ399" s="200"/>
      <c r="AK399" s="200"/>
      <c r="AL399" s="200"/>
      <c r="AM399" s="200"/>
      <c r="AN399" s="200"/>
      <c r="AO399" s="200"/>
      <c r="AP399" s="200"/>
      <c r="AQ399" s="200"/>
    </row>
    <row r="400" spans="20:43" ht="40" customHeight="1" x14ac:dyDescent="0.35">
      <c r="T400" s="200"/>
      <c r="U400" s="200"/>
      <c r="V400" s="200"/>
      <c r="W400" s="200"/>
      <c r="X400" s="200"/>
      <c r="Y400" s="200"/>
      <c r="Z400" s="200"/>
      <c r="AA400" s="200"/>
      <c r="AB400" s="200"/>
      <c r="AC400" s="200"/>
      <c r="AD400" s="200"/>
      <c r="AE400" s="200"/>
      <c r="AF400" s="200"/>
      <c r="AG400" s="200"/>
      <c r="AH400" s="200"/>
      <c r="AI400" s="200"/>
      <c r="AJ400" s="200"/>
      <c r="AK400" s="200"/>
      <c r="AL400" s="200"/>
      <c r="AM400" s="200"/>
      <c r="AN400" s="200"/>
      <c r="AO400" s="200"/>
      <c r="AP400" s="200"/>
      <c r="AQ400" s="200"/>
    </row>
    <row r="401" spans="20:43" ht="40" customHeight="1" x14ac:dyDescent="0.35">
      <c r="T401" s="200"/>
      <c r="U401" s="200"/>
      <c r="V401" s="200"/>
      <c r="W401" s="200"/>
      <c r="X401" s="200"/>
      <c r="Y401" s="200"/>
      <c r="Z401" s="200"/>
      <c r="AA401" s="200"/>
      <c r="AB401" s="200"/>
      <c r="AC401" s="200"/>
      <c r="AD401" s="200"/>
      <c r="AE401" s="200"/>
      <c r="AF401" s="200"/>
      <c r="AG401" s="200"/>
      <c r="AH401" s="200"/>
      <c r="AI401" s="200"/>
      <c r="AJ401" s="200"/>
      <c r="AK401" s="200"/>
      <c r="AL401" s="200"/>
      <c r="AM401" s="200"/>
      <c r="AN401" s="200"/>
      <c r="AO401" s="200"/>
      <c r="AP401" s="200"/>
      <c r="AQ401" s="200"/>
    </row>
    <row r="402" spans="20:43" ht="40" customHeight="1" x14ac:dyDescent="0.35">
      <c r="T402" s="200"/>
      <c r="U402" s="200"/>
      <c r="V402" s="200"/>
      <c r="W402" s="200"/>
      <c r="X402" s="200"/>
      <c r="Y402" s="200"/>
      <c r="Z402" s="200"/>
      <c r="AA402" s="200"/>
      <c r="AB402" s="200"/>
      <c r="AC402" s="200"/>
      <c r="AD402" s="200"/>
      <c r="AE402" s="200"/>
      <c r="AF402" s="200"/>
      <c r="AG402" s="200"/>
      <c r="AH402" s="200"/>
      <c r="AI402" s="200"/>
      <c r="AJ402" s="200"/>
      <c r="AK402" s="200"/>
      <c r="AL402" s="200"/>
      <c r="AM402" s="200"/>
      <c r="AN402" s="200"/>
      <c r="AO402" s="200"/>
      <c r="AP402" s="200"/>
      <c r="AQ402" s="200"/>
    </row>
    <row r="403" spans="20:43" ht="40" customHeight="1" x14ac:dyDescent="0.35">
      <c r="T403" s="200"/>
      <c r="U403" s="200"/>
      <c r="V403" s="200"/>
      <c r="W403" s="200"/>
      <c r="X403" s="200"/>
      <c r="Y403" s="200"/>
      <c r="Z403" s="200"/>
      <c r="AA403" s="200"/>
      <c r="AB403" s="200"/>
      <c r="AC403" s="200"/>
      <c r="AD403" s="200"/>
      <c r="AE403" s="200"/>
      <c r="AF403" s="200"/>
      <c r="AG403" s="200"/>
      <c r="AH403" s="200"/>
      <c r="AI403" s="200"/>
      <c r="AJ403" s="200"/>
      <c r="AK403" s="200"/>
      <c r="AL403" s="200"/>
      <c r="AM403" s="200"/>
      <c r="AN403" s="200"/>
      <c r="AO403" s="200"/>
      <c r="AP403" s="200"/>
      <c r="AQ403" s="200"/>
    </row>
    <row r="404" spans="20:43" ht="40" customHeight="1" x14ac:dyDescent="0.35">
      <c r="T404" s="200"/>
      <c r="U404" s="200"/>
      <c r="V404" s="200"/>
      <c r="W404" s="200"/>
      <c r="X404" s="200"/>
      <c r="Y404" s="200"/>
      <c r="Z404" s="200"/>
      <c r="AA404" s="200"/>
      <c r="AB404" s="200"/>
      <c r="AC404" s="200"/>
      <c r="AD404" s="200"/>
      <c r="AE404" s="200"/>
      <c r="AF404" s="200"/>
      <c r="AG404" s="200"/>
      <c r="AH404" s="200"/>
      <c r="AI404" s="200"/>
      <c r="AJ404" s="200"/>
      <c r="AK404" s="200"/>
      <c r="AL404" s="200"/>
      <c r="AM404" s="200"/>
      <c r="AN404" s="200"/>
      <c r="AO404" s="200"/>
      <c r="AP404" s="200"/>
      <c r="AQ404" s="200"/>
    </row>
    <row r="405" spans="20:43" ht="40" customHeight="1" x14ac:dyDescent="0.35">
      <c r="T405" s="200"/>
      <c r="U405" s="200"/>
      <c r="V405" s="200"/>
      <c r="W405" s="200"/>
      <c r="X405" s="200"/>
      <c r="Y405" s="200"/>
      <c r="Z405" s="200"/>
      <c r="AA405" s="200"/>
      <c r="AB405" s="200"/>
      <c r="AC405" s="200"/>
      <c r="AD405" s="200"/>
      <c r="AE405" s="200"/>
      <c r="AF405" s="200"/>
      <c r="AG405" s="200"/>
      <c r="AH405" s="200"/>
      <c r="AI405" s="200"/>
      <c r="AJ405" s="200"/>
      <c r="AK405" s="200"/>
      <c r="AL405" s="200"/>
      <c r="AM405" s="200"/>
      <c r="AN405" s="200"/>
      <c r="AO405" s="200"/>
      <c r="AP405" s="200"/>
      <c r="AQ405" s="200"/>
    </row>
    <row r="406" spans="20:43" ht="40" customHeight="1" x14ac:dyDescent="0.35">
      <c r="T406" s="200"/>
      <c r="U406" s="200"/>
      <c r="V406" s="200"/>
      <c r="W406" s="200"/>
      <c r="X406" s="200"/>
      <c r="Y406" s="200"/>
      <c r="Z406" s="200"/>
      <c r="AA406" s="200"/>
      <c r="AB406" s="200"/>
      <c r="AC406" s="200"/>
      <c r="AD406" s="200"/>
      <c r="AE406" s="200"/>
      <c r="AF406" s="200"/>
      <c r="AG406" s="200"/>
      <c r="AH406" s="200"/>
      <c r="AI406" s="200"/>
      <c r="AJ406" s="200"/>
      <c r="AK406" s="200"/>
      <c r="AL406" s="200"/>
      <c r="AM406" s="200"/>
      <c r="AN406" s="200"/>
      <c r="AO406" s="200"/>
      <c r="AP406" s="200"/>
      <c r="AQ406" s="200"/>
    </row>
    <row r="407" spans="20:43" ht="40" customHeight="1" x14ac:dyDescent="0.35">
      <c r="T407" s="200"/>
      <c r="U407" s="200"/>
      <c r="V407" s="200"/>
      <c r="W407" s="200"/>
      <c r="X407" s="200"/>
      <c r="Y407" s="200"/>
      <c r="Z407" s="200"/>
      <c r="AA407" s="200"/>
      <c r="AB407" s="200"/>
      <c r="AC407" s="200"/>
      <c r="AD407" s="200"/>
      <c r="AE407" s="200"/>
      <c r="AF407" s="200"/>
      <c r="AG407" s="200"/>
      <c r="AH407" s="200"/>
      <c r="AI407" s="200"/>
      <c r="AJ407" s="200"/>
      <c r="AK407" s="200"/>
      <c r="AL407" s="200"/>
      <c r="AM407" s="200"/>
      <c r="AN407" s="200"/>
      <c r="AO407" s="200"/>
      <c r="AP407" s="200"/>
      <c r="AQ407" s="200"/>
    </row>
    <row r="408" spans="20:43" ht="40" customHeight="1" x14ac:dyDescent="0.35">
      <c r="T408" s="200"/>
      <c r="U408" s="200"/>
      <c r="V408" s="200"/>
      <c r="W408" s="200"/>
      <c r="X408" s="200"/>
      <c r="Y408" s="200"/>
      <c r="Z408" s="200"/>
      <c r="AA408" s="200"/>
      <c r="AB408" s="200"/>
      <c r="AC408" s="200"/>
      <c r="AD408" s="200"/>
      <c r="AE408" s="200"/>
      <c r="AF408" s="200"/>
      <c r="AG408" s="200"/>
      <c r="AH408" s="200"/>
      <c r="AI408" s="200"/>
      <c r="AJ408" s="200"/>
      <c r="AK408" s="200"/>
      <c r="AL408" s="200"/>
      <c r="AM408" s="200"/>
      <c r="AN408" s="200"/>
      <c r="AO408" s="200"/>
      <c r="AP408" s="200"/>
      <c r="AQ408" s="200"/>
    </row>
    <row r="409" spans="20:43" ht="40" customHeight="1" x14ac:dyDescent="0.35">
      <c r="T409" s="200"/>
      <c r="U409" s="200"/>
      <c r="V409" s="200"/>
      <c r="W409" s="200"/>
      <c r="X409" s="200"/>
      <c r="Y409" s="200"/>
      <c r="Z409" s="200"/>
      <c r="AA409" s="200"/>
      <c r="AB409" s="200"/>
      <c r="AC409" s="200"/>
      <c r="AD409" s="200"/>
      <c r="AE409" s="200"/>
      <c r="AF409" s="200"/>
      <c r="AG409" s="200"/>
      <c r="AH409" s="200"/>
      <c r="AI409" s="200"/>
      <c r="AJ409" s="200"/>
      <c r="AK409" s="200"/>
      <c r="AL409" s="200"/>
      <c r="AM409" s="200"/>
      <c r="AN409" s="200"/>
      <c r="AO409" s="200"/>
      <c r="AP409" s="200"/>
      <c r="AQ409" s="200"/>
    </row>
    <row r="410" spans="20:43" ht="40" customHeight="1" x14ac:dyDescent="0.35">
      <c r="T410" s="200"/>
      <c r="U410" s="200"/>
      <c r="V410" s="200"/>
      <c r="W410" s="200"/>
      <c r="X410" s="200"/>
      <c r="Y410" s="200"/>
      <c r="Z410" s="200"/>
      <c r="AA410" s="200"/>
      <c r="AB410" s="200"/>
      <c r="AC410" s="200"/>
      <c r="AD410" s="200"/>
      <c r="AE410" s="200"/>
      <c r="AF410" s="200"/>
      <c r="AG410" s="200"/>
      <c r="AH410" s="200"/>
      <c r="AI410" s="200"/>
      <c r="AJ410" s="200"/>
      <c r="AK410" s="200"/>
      <c r="AL410" s="200"/>
      <c r="AM410" s="200"/>
      <c r="AN410" s="200"/>
      <c r="AO410" s="200"/>
      <c r="AP410" s="200"/>
      <c r="AQ410" s="200"/>
    </row>
    <row r="411" spans="20:43" ht="40" customHeight="1" x14ac:dyDescent="0.35">
      <c r="T411" s="200"/>
      <c r="U411" s="200"/>
      <c r="V411" s="200"/>
      <c r="W411" s="200"/>
      <c r="X411" s="200"/>
      <c r="Y411" s="200"/>
      <c r="Z411" s="200"/>
      <c r="AA411" s="200"/>
      <c r="AB411" s="200"/>
      <c r="AC411" s="200"/>
      <c r="AD411" s="200"/>
      <c r="AE411" s="200"/>
      <c r="AF411" s="200"/>
      <c r="AG411" s="200"/>
      <c r="AH411" s="200"/>
      <c r="AI411" s="200"/>
      <c r="AJ411" s="200"/>
      <c r="AK411" s="200"/>
      <c r="AL411" s="200"/>
      <c r="AM411" s="200"/>
      <c r="AN411" s="200"/>
      <c r="AO411" s="200"/>
      <c r="AP411" s="200"/>
      <c r="AQ411" s="200"/>
    </row>
    <row r="412" spans="20:43" ht="40" customHeight="1" x14ac:dyDescent="0.35">
      <c r="T412" s="200"/>
      <c r="U412" s="200"/>
      <c r="V412" s="200"/>
      <c r="W412" s="200"/>
      <c r="X412" s="200"/>
      <c r="Y412" s="200"/>
      <c r="Z412" s="200"/>
      <c r="AA412" s="200"/>
      <c r="AB412" s="200"/>
      <c r="AC412" s="200"/>
      <c r="AD412" s="200"/>
      <c r="AE412" s="200"/>
      <c r="AF412" s="200"/>
      <c r="AG412" s="200"/>
      <c r="AH412" s="200"/>
      <c r="AI412" s="200"/>
      <c r="AJ412" s="200"/>
      <c r="AK412" s="200"/>
      <c r="AL412" s="200"/>
      <c r="AM412" s="200"/>
      <c r="AN412" s="200"/>
      <c r="AO412" s="200"/>
      <c r="AP412" s="200"/>
      <c r="AQ412" s="200"/>
    </row>
    <row r="413" spans="20:43" ht="40" customHeight="1" x14ac:dyDescent="0.35">
      <c r="T413" s="200"/>
      <c r="U413" s="200"/>
      <c r="V413" s="200"/>
      <c r="W413" s="200"/>
      <c r="X413" s="200"/>
      <c r="Y413" s="200"/>
      <c r="Z413" s="200"/>
      <c r="AA413" s="200"/>
      <c r="AB413" s="200"/>
      <c r="AC413" s="200"/>
      <c r="AD413" s="200"/>
      <c r="AE413" s="200"/>
      <c r="AF413" s="200"/>
      <c r="AG413" s="200"/>
      <c r="AH413" s="200"/>
      <c r="AI413" s="200"/>
      <c r="AJ413" s="200"/>
      <c r="AK413" s="200"/>
      <c r="AL413" s="200"/>
      <c r="AM413" s="200"/>
      <c r="AN413" s="200"/>
      <c r="AO413" s="200"/>
      <c r="AP413" s="200"/>
      <c r="AQ413" s="200"/>
    </row>
    <row r="414" spans="20:43" ht="40" customHeight="1" x14ac:dyDescent="0.35">
      <c r="T414" s="200"/>
      <c r="U414" s="200"/>
      <c r="V414" s="200"/>
      <c r="W414" s="200"/>
      <c r="X414" s="200"/>
      <c r="Y414" s="200"/>
      <c r="Z414" s="200"/>
      <c r="AA414" s="200"/>
      <c r="AB414" s="200"/>
      <c r="AC414" s="200"/>
      <c r="AD414" s="200"/>
      <c r="AE414" s="200"/>
      <c r="AF414" s="200"/>
      <c r="AG414" s="200"/>
      <c r="AH414" s="200"/>
      <c r="AI414" s="200"/>
      <c r="AJ414" s="200"/>
      <c r="AK414" s="200"/>
      <c r="AL414" s="200"/>
      <c r="AM414" s="200"/>
      <c r="AN414" s="200"/>
      <c r="AO414" s="200"/>
      <c r="AP414" s="200"/>
      <c r="AQ414" s="200"/>
    </row>
    <row r="415" spans="20:43" ht="40" customHeight="1" x14ac:dyDescent="0.35">
      <c r="T415" s="200"/>
      <c r="U415" s="200"/>
      <c r="V415" s="200"/>
      <c r="W415" s="200"/>
      <c r="X415" s="200"/>
      <c r="Y415" s="200"/>
      <c r="Z415" s="200"/>
      <c r="AA415" s="200"/>
      <c r="AB415" s="200"/>
      <c r="AC415" s="200"/>
      <c r="AD415" s="200"/>
      <c r="AE415" s="200"/>
      <c r="AF415" s="200"/>
      <c r="AG415" s="200"/>
      <c r="AH415" s="200"/>
      <c r="AI415" s="200"/>
      <c r="AJ415" s="200"/>
      <c r="AK415" s="200"/>
      <c r="AL415" s="200"/>
      <c r="AM415" s="200"/>
      <c r="AN415" s="200"/>
      <c r="AO415" s="200"/>
      <c r="AP415" s="200"/>
      <c r="AQ415" s="200"/>
    </row>
    <row r="416" spans="20:43" ht="40" customHeight="1" x14ac:dyDescent="0.35">
      <c r="T416" s="200"/>
      <c r="U416" s="200"/>
      <c r="V416" s="200"/>
      <c r="W416" s="200"/>
      <c r="X416" s="200"/>
      <c r="Y416" s="200"/>
      <c r="Z416" s="200"/>
      <c r="AA416" s="200"/>
      <c r="AB416" s="200"/>
      <c r="AC416" s="200"/>
      <c r="AD416" s="200"/>
      <c r="AE416" s="200"/>
      <c r="AF416" s="200"/>
      <c r="AG416" s="200"/>
      <c r="AH416" s="200"/>
      <c r="AI416" s="200"/>
      <c r="AJ416" s="200"/>
      <c r="AK416" s="200"/>
      <c r="AL416" s="200"/>
      <c r="AM416" s="200"/>
      <c r="AN416" s="200"/>
      <c r="AO416" s="200"/>
      <c r="AP416" s="200"/>
      <c r="AQ416" s="200"/>
    </row>
    <row r="417" spans="20:43" ht="40" customHeight="1" x14ac:dyDescent="0.35">
      <c r="T417" s="200"/>
      <c r="U417" s="200"/>
      <c r="V417" s="200"/>
      <c r="W417" s="200"/>
      <c r="X417" s="200"/>
      <c r="Y417" s="200"/>
      <c r="Z417" s="200"/>
      <c r="AA417" s="200"/>
      <c r="AB417" s="200"/>
      <c r="AC417" s="200"/>
      <c r="AD417" s="200"/>
      <c r="AE417" s="200"/>
      <c r="AF417" s="200"/>
      <c r="AG417" s="200"/>
      <c r="AH417" s="200"/>
      <c r="AI417" s="200"/>
      <c r="AJ417" s="200"/>
      <c r="AK417" s="200"/>
      <c r="AL417" s="200"/>
      <c r="AM417" s="200"/>
      <c r="AN417" s="200"/>
      <c r="AO417" s="200"/>
      <c r="AP417" s="200"/>
      <c r="AQ417" s="200"/>
    </row>
    <row r="418" spans="20:43" ht="40" customHeight="1" x14ac:dyDescent="0.35">
      <c r="T418" s="200"/>
      <c r="U418" s="200"/>
      <c r="V418" s="200"/>
      <c r="W418" s="200"/>
      <c r="X418" s="200"/>
      <c r="Y418" s="200"/>
      <c r="Z418" s="200"/>
      <c r="AA418" s="200"/>
      <c r="AB418" s="200"/>
      <c r="AC418" s="200"/>
      <c r="AD418" s="200"/>
      <c r="AE418" s="200"/>
      <c r="AF418" s="200"/>
      <c r="AG418" s="200"/>
      <c r="AH418" s="200"/>
      <c r="AI418" s="200"/>
      <c r="AJ418" s="200"/>
      <c r="AK418" s="200"/>
      <c r="AL418" s="200"/>
      <c r="AM418" s="200"/>
      <c r="AN418" s="200"/>
      <c r="AO418" s="200"/>
      <c r="AP418" s="200"/>
      <c r="AQ418" s="200"/>
    </row>
    <row r="419" spans="20:43" ht="40" customHeight="1" x14ac:dyDescent="0.35">
      <c r="T419" s="200"/>
      <c r="U419" s="200"/>
      <c r="V419" s="200"/>
      <c r="W419" s="200"/>
      <c r="X419" s="200"/>
      <c r="Y419" s="200"/>
      <c r="Z419" s="200"/>
      <c r="AA419" s="200"/>
      <c r="AB419" s="200"/>
      <c r="AC419" s="200"/>
      <c r="AD419" s="200"/>
      <c r="AE419" s="200"/>
      <c r="AF419" s="200"/>
      <c r="AG419" s="200"/>
      <c r="AH419" s="200"/>
      <c r="AI419" s="200"/>
      <c r="AJ419" s="200"/>
      <c r="AK419" s="200"/>
      <c r="AL419" s="200"/>
      <c r="AM419" s="200"/>
      <c r="AN419" s="200"/>
      <c r="AO419" s="200"/>
      <c r="AP419" s="200"/>
      <c r="AQ419" s="200"/>
    </row>
    <row r="420" spans="20:43" ht="40" customHeight="1" x14ac:dyDescent="0.35">
      <c r="T420" s="200"/>
      <c r="U420" s="200"/>
      <c r="V420" s="200"/>
      <c r="W420" s="200"/>
      <c r="X420" s="200"/>
      <c r="Y420" s="200"/>
      <c r="Z420" s="200"/>
      <c r="AA420" s="200"/>
      <c r="AB420" s="200"/>
      <c r="AC420" s="200"/>
      <c r="AD420" s="200"/>
      <c r="AE420" s="200"/>
      <c r="AF420" s="200"/>
      <c r="AG420" s="200"/>
      <c r="AH420" s="200"/>
      <c r="AI420" s="200"/>
      <c r="AJ420" s="200"/>
      <c r="AK420" s="200"/>
      <c r="AL420" s="200"/>
      <c r="AM420" s="200"/>
      <c r="AN420" s="200"/>
      <c r="AO420" s="200"/>
      <c r="AP420" s="200"/>
      <c r="AQ420" s="200"/>
    </row>
    <row r="421" spans="20:43" ht="40" customHeight="1" x14ac:dyDescent="0.35">
      <c r="T421" s="200"/>
      <c r="U421" s="200"/>
      <c r="V421" s="200"/>
      <c r="W421" s="200"/>
      <c r="X421" s="200"/>
      <c r="Y421" s="200"/>
      <c r="Z421" s="200"/>
      <c r="AA421" s="200"/>
      <c r="AB421" s="200"/>
      <c r="AC421" s="200"/>
      <c r="AD421" s="200"/>
      <c r="AE421" s="200"/>
      <c r="AF421" s="200"/>
      <c r="AG421" s="200"/>
      <c r="AH421" s="200"/>
      <c r="AI421" s="200"/>
      <c r="AJ421" s="200"/>
      <c r="AK421" s="200"/>
      <c r="AL421" s="200"/>
      <c r="AM421" s="200"/>
      <c r="AN421" s="200"/>
      <c r="AO421" s="200"/>
      <c r="AP421" s="200"/>
      <c r="AQ421" s="200"/>
    </row>
    <row r="422" spans="20:43" ht="40" customHeight="1" x14ac:dyDescent="0.35">
      <c r="T422" s="200"/>
      <c r="U422" s="200"/>
      <c r="V422" s="200"/>
      <c r="W422" s="200"/>
      <c r="X422" s="200"/>
      <c r="Y422" s="200"/>
      <c r="Z422" s="200"/>
      <c r="AA422" s="200"/>
      <c r="AB422" s="200"/>
      <c r="AC422" s="200"/>
      <c r="AD422" s="200"/>
      <c r="AE422" s="200"/>
      <c r="AF422" s="200"/>
      <c r="AG422" s="200"/>
      <c r="AH422" s="200"/>
      <c r="AI422" s="200"/>
      <c r="AJ422" s="200"/>
      <c r="AK422" s="200"/>
      <c r="AL422" s="200"/>
      <c r="AM422" s="200"/>
      <c r="AN422" s="200"/>
      <c r="AO422" s="200"/>
      <c r="AP422" s="200"/>
      <c r="AQ422" s="200"/>
    </row>
    <row r="423" spans="20:43" ht="40" customHeight="1" x14ac:dyDescent="0.35">
      <c r="T423" s="200"/>
      <c r="U423" s="200"/>
      <c r="V423" s="200"/>
      <c r="W423" s="200"/>
      <c r="X423" s="200"/>
      <c r="Y423" s="200"/>
      <c r="Z423" s="200"/>
      <c r="AA423" s="200"/>
      <c r="AB423" s="200"/>
      <c r="AC423" s="200"/>
      <c r="AD423" s="200"/>
      <c r="AE423" s="200"/>
      <c r="AF423" s="200"/>
      <c r="AG423" s="200"/>
      <c r="AH423" s="200"/>
      <c r="AI423" s="200"/>
      <c r="AJ423" s="200"/>
      <c r="AK423" s="200"/>
      <c r="AL423" s="200"/>
      <c r="AM423" s="200"/>
      <c r="AN423" s="200"/>
      <c r="AO423" s="200"/>
      <c r="AP423" s="200"/>
      <c r="AQ423" s="200"/>
    </row>
    <row r="424" spans="20:43" ht="40" customHeight="1" x14ac:dyDescent="0.35">
      <c r="T424" s="200"/>
      <c r="U424" s="200"/>
      <c r="V424" s="200"/>
      <c r="W424" s="200"/>
      <c r="X424" s="200"/>
      <c r="Y424" s="200"/>
      <c r="Z424" s="200"/>
      <c r="AA424" s="200"/>
      <c r="AB424" s="200"/>
      <c r="AC424" s="200"/>
      <c r="AD424" s="200"/>
      <c r="AE424" s="200"/>
      <c r="AF424" s="200"/>
      <c r="AG424" s="200"/>
      <c r="AH424" s="200"/>
      <c r="AI424" s="200"/>
      <c r="AJ424" s="200"/>
      <c r="AK424" s="200"/>
      <c r="AL424" s="200"/>
      <c r="AM424" s="200"/>
      <c r="AN424" s="200"/>
      <c r="AO424" s="200"/>
      <c r="AP424" s="200"/>
      <c r="AQ424" s="200"/>
    </row>
    <row r="425" spans="20:43" ht="40" customHeight="1" x14ac:dyDescent="0.35">
      <c r="T425" s="200"/>
      <c r="U425" s="200"/>
      <c r="V425" s="200"/>
      <c r="W425" s="200"/>
      <c r="X425" s="200"/>
      <c r="Y425" s="200"/>
      <c r="Z425" s="200"/>
      <c r="AA425" s="200"/>
      <c r="AB425" s="200"/>
      <c r="AC425" s="200"/>
      <c r="AD425" s="200"/>
      <c r="AE425" s="200"/>
      <c r="AF425" s="200"/>
      <c r="AG425" s="200"/>
      <c r="AH425" s="200"/>
      <c r="AI425" s="200"/>
      <c r="AJ425" s="200"/>
      <c r="AK425" s="200"/>
      <c r="AL425" s="200"/>
      <c r="AM425" s="200"/>
      <c r="AN425" s="200"/>
      <c r="AO425" s="200"/>
      <c r="AP425" s="200"/>
      <c r="AQ425" s="200"/>
    </row>
    <row r="426" spans="20:43" ht="40" customHeight="1" x14ac:dyDescent="0.35">
      <c r="T426" s="200"/>
      <c r="U426" s="200"/>
      <c r="V426" s="200"/>
      <c r="W426" s="200"/>
      <c r="X426" s="200"/>
      <c r="Y426" s="200"/>
      <c r="Z426" s="200"/>
      <c r="AA426" s="200"/>
      <c r="AB426" s="200"/>
      <c r="AC426" s="200"/>
      <c r="AD426" s="200"/>
      <c r="AE426" s="200"/>
      <c r="AF426" s="200"/>
      <c r="AG426" s="200"/>
      <c r="AH426" s="200"/>
      <c r="AI426" s="200"/>
      <c r="AJ426" s="200"/>
      <c r="AK426" s="200"/>
      <c r="AL426" s="200"/>
      <c r="AM426" s="200"/>
      <c r="AN426" s="200"/>
      <c r="AO426" s="200"/>
      <c r="AP426" s="200"/>
      <c r="AQ426" s="200"/>
    </row>
    <row r="427" spans="20:43" ht="40" customHeight="1" x14ac:dyDescent="0.35">
      <c r="T427" s="200"/>
      <c r="U427" s="200"/>
      <c r="V427" s="200"/>
      <c r="W427" s="200"/>
      <c r="X427" s="200"/>
      <c r="Y427" s="200"/>
      <c r="Z427" s="200"/>
      <c r="AA427" s="200"/>
      <c r="AB427" s="200"/>
      <c r="AC427" s="200"/>
      <c r="AD427" s="200"/>
      <c r="AE427" s="200"/>
      <c r="AF427" s="200"/>
      <c r="AG427" s="200"/>
      <c r="AH427" s="200"/>
      <c r="AI427" s="200"/>
      <c r="AJ427" s="200"/>
      <c r="AK427" s="200"/>
      <c r="AL427" s="200"/>
      <c r="AM427" s="200"/>
      <c r="AN427" s="200"/>
      <c r="AO427" s="200"/>
      <c r="AP427" s="200"/>
      <c r="AQ427" s="200"/>
    </row>
    <row r="428" spans="20:43" ht="40" customHeight="1" x14ac:dyDescent="0.35">
      <c r="T428" s="200"/>
      <c r="U428" s="200"/>
      <c r="V428" s="200"/>
      <c r="W428" s="200"/>
      <c r="X428" s="200"/>
      <c r="Y428" s="200"/>
      <c r="Z428" s="200"/>
      <c r="AA428" s="200"/>
      <c r="AB428" s="200"/>
      <c r="AC428" s="200"/>
      <c r="AD428" s="200"/>
      <c r="AE428" s="200"/>
      <c r="AF428" s="200"/>
      <c r="AG428" s="200"/>
      <c r="AH428" s="200"/>
      <c r="AI428" s="200"/>
      <c r="AJ428" s="200"/>
      <c r="AK428" s="200"/>
      <c r="AL428" s="200"/>
      <c r="AM428" s="200"/>
      <c r="AN428" s="200"/>
      <c r="AO428" s="200"/>
      <c r="AP428" s="200"/>
      <c r="AQ428" s="200"/>
    </row>
    <row r="429" spans="20:43" ht="40" customHeight="1" x14ac:dyDescent="0.35">
      <c r="T429" s="200"/>
      <c r="U429" s="200"/>
      <c r="V429" s="200"/>
      <c r="W429" s="200"/>
      <c r="X429" s="200"/>
      <c r="Y429" s="200"/>
      <c r="Z429" s="200"/>
      <c r="AA429" s="200"/>
      <c r="AB429" s="200"/>
      <c r="AC429" s="200"/>
      <c r="AD429" s="200"/>
      <c r="AE429" s="200"/>
      <c r="AF429" s="200"/>
      <c r="AG429" s="200"/>
      <c r="AH429" s="200"/>
      <c r="AI429" s="200"/>
      <c r="AJ429" s="200"/>
      <c r="AK429" s="200"/>
      <c r="AL429" s="200"/>
      <c r="AM429" s="200"/>
      <c r="AN429" s="200"/>
      <c r="AO429" s="200"/>
      <c r="AP429" s="200"/>
      <c r="AQ429" s="200"/>
    </row>
    <row r="430" spans="20:43" ht="40" customHeight="1" x14ac:dyDescent="0.35">
      <c r="T430" s="200"/>
      <c r="U430" s="200"/>
      <c r="V430" s="200"/>
      <c r="W430" s="200"/>
      <c r="X430" s="200"/>
      <c r="Y430" s="200"/>
      <c r="Z430" s="200"/>
      <c r="AA430" s="200"/>
      <c r="AB430" s="200"/>
      <c r="AC430" s="200"/>
      <c r="AD430" s="200"/>
      <c r="AE430" s="200"/>
      <c r="AF430" s="200"/>
      <c r="AG430" s="200"/>
      <c r="AH430" s="200"/>
      <c r="AI430" s="200"/>
      <c r="AJ430" s="200"/>
      <c r="AK430" s="200"/>
      <c r="AL430" s="200"/>
      <c r="AM430" s="200"/>
      <c r="AN430" s="200"/>
      <c r="AO430" s="200"/>
      <c r="AP430" s="200"/>
      <c r="AQ430" s="200"/>
    </row>
    <row r="431" spans="20:43" ht="40" customHeight="1" x14ac:dyDescent="0.35">
      <c r="T431" s="200"/>
      <c r="U431" s="200"/>
      <c r="V431" s="200"/>
      <c r="W431" s="200"/>
      <c r="X431" s="200"/>
      <c r="Y431" s="200"/>
      <c r="Z431" s="200"/>
      <c r="AA431" s="200"/>
      <c r="AB431" s="200"/>
      <c r="AC431" s="200"/>
      <c r="AD431" s="200"/>
      <c r="AE431" s="200"/>
      <c r="AF431" s="200"/>
      <c r="AG431" s="200"/>
      <c r="AH431" s="200"/>
      <c r="AI431" s="200"/>
      <c r="AJ431" s="200"/>
      <c r="AK431" s="200"/>
      <c r="AL431" s="200"/>
      <c r="AM431" s="200"/>
      <c r="AN431" s="200"/>
      <c r="AO431" s="200"/>
      <c r="AP431" s="200"/>
      <c r="AQ431" s="200"/>
    </row>
    <row r="432" spans="20:43" ht="40" customHeight="1" x14ac:dyDescent="0.35">
      <c r="T432" s="200"/>
      <c r="U432" s="200"/>
      <c r="V432" s="200"/>
      <c r="W432" s="200"/>
      <c r="X432" s="200"/>
      <c r="Y432" s="200"/>
      <c r="Z432" s="200"/>
      <c r="AA432" s="200"/>
      <c r="AB432" s="200"/>
      <c r="AC432" s="200"/>
      <c r="AD432" s="200"/>
      <c r="AE432" s="200"/>
      <c r="AF432" s="200"/>
      <c r="AG432" s="200"/>
      <c r="AH432" s="200"/>
      <c r="AI432" s="200"/>
      <c r="AJ432" s="200"/>
      <c r="AK432" s="200"/>
      <c r="AL432" s="200"/>
      <c r="AM432" s="200"/>
      <c r="AN432" s="200"/>
      <c r="AO432" s="200"/>
      <c r="AP432" s="200"/>
      <c r="AQ432" s="200"/>
    </row>
    <row r="433" spans="20:43" ht="40" customHeight="1" x14ac:dyDescent="0.35">
      <c r="T433" s="200"/>
      <c r="U433" s="200"/>
      <c r="V433" s="200"/>
      <c r="W433" s="200"/>
      <c r="X433" s="200"/>
      <c r="Y433" s="200"/>
      <c r="Z433" s="200"/>
      <c r="AA433" s="200"/>
      <c r="AB433" s="200"/>
      <c r="AC433" s="200"/>
      <c r="AD433" s="200"/>
      <c r="AE433" s="200"/>
      <c r="AF433" s="200"/>
      <c r="AG433" s="200"/>
      <c r="AH433" s="200"/>
      <c r="AI433" s="200"/>
      <c r="AJ433" s="200"/>
      <c r="AK433" s="200"/>
      <c r="AL433" s="200"/>
      <c r="AM433" s="200"/>
      <c r="AN433" s="200"/>
      <c r="AO433" s="200"/>
      <c r="AP433" s="200"/>
      <c r="AQ433" s="200"/>
    </row>
    <row r="434" spans="20:43" ht="40" customHeight="1" x14ac:dyDescent="0.35">
      <c r="T434" s="200"/>
      <c r="U434" s="200"/>
      <c r="V434" s="200"/>
      <c r="W434" s="200"/>
      <c r="X434" s="200"/>
      <c r="Y434" s="200"/>
      <c r="Z434" s="200"/>
      <c r="AA434" s="200"/>
      <c r="AB434" s="200"/>
      <c r="AC434" s="200"/>
      <c r="AD434" s="200"/>
      <c r="AE434" s="200"/>
      <c r="AF434" s="200"/>
      <c r="AG434" s="200"/>
      <c r="AH434" s="200"/>
      <c r="AI434" s="200"/>
      <c r="AJ434" s="200"/>
      <c r="AK434" s="200"/>
      <c r="AL434" s="200"/>
      <c r="AM434" s="200"/>
      <c r="AN434" s="200"/>
      <c r="AO434" s="200"/>
      <c r="AP434" s="200"/>
      <c r="AQ434" s="200"/>
    </row>
    <row r="435" spans="20:43" ht="40" customHeight="1" x14ac:dyDescent="0.35">
      <c r="T435" s="200"/>
      <c r="U435" s="200"/>
      <c r="V435" s="200"/>
      <c r="W435" s="200"/>
      <c r="X435" s="200"/>
      <c r="Y435" s="200"/>
      <c r="Z435" s="200"/>
      <c r="AA435" s="200"/>
      <c r="AB435" s="200"/>
      <c r="AC435" s="200"/>
      <c r="AD435" s="200"/>
      <c r="AE435" s="200"/>
      <c r="AF435" s="200"/>
      <c r="AG435" s="200"/>
      <c r="AH435" s="200"/>
      <c r="AI435" s="200"/>
      <c r="AJ435" s="200"/>
      <c r="AK435" s="200"/>
      <c r="AL435" s="200"/>
      <c r="AM435" s="200"/>
      <c r="AN435" s="200"/>
      <c r="AO435" s="200"/>
      <c r="AP435" s="200"/>
      <c r="AQ435" s="200"/>
    </row>
    <row r="436" spans="20:43" ht="40" customHeight="1" x14ac:dyDescent="0.35">
      <c r="T436" s="200"/>
      <c r="U436" s="200"/>
      <c r="V436" s="200"/>
      <c r="W436" s="200"/>
      <c r="X436" s="200"/>
      <c r="Y436" s="200"/>
      <c r="Z436" s="200"/>
      <c r="AA436" s="200"/>
      <c r="AB436" s="200"/>
      <c r="AC436" s="200"/>
      <c r="AD436" s="200"/>
      <c r="AE436" s="200"/>
      <c r="AF436" s="200"/>
      <c r="AG436" s="200"/>
      <c r="AH436" s="200"/>
      <c r="AI436" s="200"/>
      <c r="AJ436" s="200"/>
      <c r="AK436" s="200"/>
      <c r="AL436" s="200"/>
      <c r="AM436" s="200"/>
      <c r="AN436" s="200"/>
      <c r="AO436" s="200"/>
      <c r="AP436" s="200"/>
      <c r="AQ436" s="200"/>
    </row>
    <row r="437" spans="20:43" ht="40" customHeight="1" x14ac:dyDescent="0.35">
      <c r="T437" s="200"/>
      <c r="U437" s="200"/>
      <c r="V437" s="200"/>
      <c r="W437" s="200"/>
      <c r="X437" s="200"/>
      <c r="Y437" s="200"/>
      <c r="Z437" s="200"/>
      <c r="AA437" s="200"/>
      <c r="AB437" s="200"/>
      <c r="AC437" s="200"/>
      <c r="AD437" s="200"/>
      <c r="AE437" s="200"/>
      <c r="AF437" s="200"/>
      <c r="AG437" s="200"/>
      <c r="AH437" s="200"/>
      <c r="AI437" s="200"/>
      <c r="AJ437" s="200"/>
      <c r="AK437" s="200"/>
      <c r="AL437" s="200"/>
      <c r="AM437" s="200"/>
      <c r="AN437" s="200"/>
      <c r="AO437" s="200"/>
      <c r="AP437" s="200"/>
      <c r="AQ437" s="200"/>
    </row>
    <row r="438" spans="20:43" ht="40" customHeight="1" x14ac:dyDescent="0.35">
      <c r="T438" s="200"/>
      <c r="U438" s="200"/>
      <c r="V438" s="200"/>
      <c r="W438" s="200"/>
      <c r="X438" s="200"/>
      <c r="Y438" s="200"/>
      <c r="Z438" s="200"/>
      <c r="AA438" s="200"/>
      <c r="AB438" s="200"/>
      <c r="AC438" s="200"/>
      <c r="AD438" s="200"/>
      <c r="AE438" s="200"/>
      <c r="AF438" s="200"/>
      <c r="AG438" s="200"/>
      <c r="AH438" s="200"/>
      <c r="AI438" s="200"/>
      <c r="AJ438" s="200"/>
      <c r="AK438" s="200"/>
      <c r="AL438" s="200"/>
      <c r="AM438" s="200"/>
      <c r="AN438" s="200"/>
      <c r="AO438" s="200"/>
      <c r="AP438" s="200"/>
      <c r="AQ438" s="200"/>
    </row>
    <row r="439" spans="20:43" ht="40" customHeight="1" x14ac:dyDescent="0.35">
      <c r="T439" s="200"/>
      <c r="U439" s="200"/>
      <c r="V439" s="200"/>
      <c r="W439" s="200"/>
      <c r="X439" s="200"/>
      <c r="Y439" s="200"/>
      <c r="Z439" s="200"/>
      <c r="AA439" s="200"/>
      <c r="AB439" s="200"/>
      <c r="AC439" s="200"/>
      <c r="AD439" s="200"/>
      <c r="AE439" s="200"/>
      <c r="AF439" s="200"/>
      <c r="AG439" s="200"/>
      <c r="AH439" s="200"/>
      <c r="AI439" s="200"/>
      <c r="AJ439" s="200"/>
      <c r="AK439" s="200"/>
      <c r="AL439" s="200"/>
      <c r="AM439" s="200"/>
      <c r="AN439" s="200"/>
      <c r="AO439" s="200"/>
      <c r="AP439" s="200"/>
      <c r="AQ439" s="200"/>
    </row>
    <row r="440" spans="20:43" ht="40" customHeight="1" x14ac:dyDescent="0.35">
      <c r="T440" s="200"/>
      <c r="U440" s="200"/>
      <c r="V440" s="200"/>
      <c r="W440" s="200"/>
      <c r="X440" s="200"/>
      <c r="Y440" s="200"/>
      <c r="Z440" s="200"/>
      <c r="AA440" s="200"/>
      <c r="AB440" s="200"/>
      <c r="AC440" s="200"/>
      <c r="AD440" s="200"/>
      <c r="AE440" s="200"/>
      <c r="AF440" s="200"/>
      <c r="AG440" s="200"/>
      <c r="AH440" s="200"/>
      <c r="AI440" s="200"/>
      <c r="AJ440" s="200"/>
      <c r="AK440" s="200"/>
      <c r="AL440" s="200"/>
      <c r="AM440" s="200"/>
      <c r="AN440" s="200"/>
      <c r="AO440" s="200"/>
      <c r="AP440" s="200"/>
      <c r="AQ440" s="200"/>
    </row>
    <row r="441" spans="20:43" ht="40" customHeight="1" x14ac:dyDescent="0.35">
      <c r="T441" s="200"/>
      <c r="U441" s="200"/>
      <c r="V441" s="200"/>
      <c r="W441" s="200"/>
      <c r="X441" s="200"/>
      <c r="Y441" s="200"/>
      <c r="Z441" s="200"/>
      <c r="AA441" s="200"/>
      <c r="AB441" s="200"/>
      <c r="AC441" s="200"/>
      <c r="AD441" s="200"/>
      <c r="AE441" s="200"/>
      <c r="AF441" s="200"/>
      <c r="AG441" s="200"/>
      <c r="AH441" s="200"/>
      <c r="AI441" s="200"/>
      <c r="AJ441" s="200"/>
      <c r="AK441" s="200"/>
      <c r="AL441" s="200"/>
      <c r="AM441" s="200"/>
      <c r="AN441" s="200"/>
      <c r="AO441" s="200"/>
      <c r="AP441" s="200"/>
      <c r="AQ441" s="200"/>
    </row>
    <row r="442" spans="20:43" ht="40" customHeight="1" x14ac:dyDescent="0.35">
      <c r="T442" s="200"/>
      <c r="U442" s="200"/>
      <c r="V442" s="200"/>
      <c r="W442" s="200"/>
      <c r="X442" s="200"/>
      <c r="Y442" s="200"/>
      <c r="Z442" s="200"/>
      <c r="AA442" s="200"/>
      <c r="AB442" s="200"/>
      <c r="AC442" s="200"/>
      <c r="AD442" s="200"/>
      <c r="AE442" s="200"/>
      <c r="AF442" s="200"/>
      <c r="AG442" s="200"/>
      <c r="AH442" s="200"/>
      <c r="AI442" s="200"/>
      <c r="AJ442" s="200"/>
      <c r="AK442" s="200"/>
      <c r="AL442" s="200"/>
      <c r="AM442" s="200"/>
      <c r="AN442" s="200"/>
      <c r="AO442" s="200"/>
      <c r="AP442" s="200"/>
      <c r="AQ442" s="200"/>
    </row>
    <row r="443" spans="20:43" ht="40" customHeight="1" x14ac:dyDescent="0.35">
      <c r="T443" s="200"/>
      <c r="U443" s="200"/>
      <c r="V443" s="200"/>
      <c r="W443" s="200"/>
      <c r="X443" s="200"/>
      <c r="Y443" s="200"/>
      <c r="Z443" s="200"/>
      <c r="AA443" s="200"/>
      <c r="AB443" s="200"/>
      <c r="AC443" s="200"/>
      <c r="AD443" s="200"/>
      <c r="AE443" s="200"/>
      <c r="AF443" s="200"/>
      <c r="AG443" s="200"/>
      <c r="AH443" s="200"/>
      <c r="AI443" s="200"/>
      <c r="AJ443" s="200"/>
      <c r="AK443" s="200"/>
      <c r="AL443" s="200"/>
      <c r="AM443" s="200"/>
      <c r="AN443" s="200"/>
      <c r="AO443" s="200"/>
      <c r="AP443" s="200"/>
      <c r="AQ443" s="200"/>
    </row>
    <row r="444" spans="20:43" ht="40" customHeight="1" x14ac:dyDescent="0.35">
      <c r="T444" s="200"/>
      <c r="U444" s="200"/>
      <c r="V444" s="200"/>
      <c r="W444" s="200"/>
      <c r="X444" s="200"/>
      <c r="Y444" s="200"/>
      <c r="Z444" s="200"/>
      <c r="AA444" s="200"/>
      <c r="AB444" s="200"/>
      <c r="AC444" s="200"/>
      <c r="AD444" s="200"/>
      <c r="AE444" s="200"/>
      <c r="AF444" s="200"/>
      <c r="AG444" s="200"/>
      <c r="AH444" s="200"/>
      <c r="AI444" s="200"/>
      <c r="AJ444" s="200"/>
      <c r="AK444" s="200"/>
      <c r="AL444" s="200"/>
      <c r="AM444" s="200"/>
      <c r="AN444" s="200"/>
      <c r="AO444" s="200"/>
      <c r="AP444" s="200"/>
      <c r="AQ444" s="200"/>
    </row>
    <row r="445" spans="20:43" ht="40" customHeight="1" x14ac:dyDescent="0.35">
      <c r="T445" s="200"/>
      <c r="U445" s="200"/>
      <c r="V445" s="200"/>
      <c r="W445" s="200"/>
      <c r="X445" s="200"/>
      <c r="Y445" s="200"/>
      <c r="Z445" s="200"/>
      <c r="AA445" s="200"/>
      <c r="AB445" s="200"/>
      <c r="AC445" s="200"/>
      <c r="AD445" s="200"/>
      <c r="AE445" s="200"/>
      <c r="AF445" s="200"/>
      <c r="AG445" s="200"/>
      <c r="AH445" s="200"/>
      <c r="AI445" s="200"/>
      <c r="AJ445" s="200"/>
      <c r="AK445" s="200"/>
      <c r="AL445" s="200"/>
      <c r="AM445" s="200"/>
      <c r="AN445" s="200"/>
      <c r="AO445" s="200"/>
      <c r="AP445" s="200"/>
      <c r="AQ445" s="200"/>
    </row>
    <row r="446" spans="20:43" ht="40" customHeight="1" x14ac:dyDescent="0.35">
      <c r="T446" s="200"/>
      <c r="U446" s="200"/>
      <c r="V446" s="200"/>
      <c r="W446" s="200"/>
      <c r="X446" s="200"/>
      <c r="Y446" s="200"/>
      <c r="Z446" s="200"/>
      <c r="AA446" s="200"/>
      <c r="AB446" s="200"/>
      <c r="AC446" s="200"/>
      <c r="AD446" s="200"/>
      <c r="AE446" s="200"/>
      <c r="AF446" s="200"/>
      <c r="AG446" s="200"/>
      <c r="AH446" s="200"/>
      <c r="AI446" s="200"/>
      <c r="AJ446" s="200"/>
      <c r="AK446" s="200"/>
      <c r="AL446" s="200"/>
      <c r="AM446" s="200"/>
      <c r="AN446" s="200"/>
      <c r="AO446" s="200"/>
      <c r="AP446" s="200"/>
      <c r="AQ446" s="200"/>
    </row>
    <row r="447" spans="20:43" ht="40" customHeight="1" x14ac:dyDescent="0.35">
      <c r="T447" s="200"/>
      <c r="U447" s="200"/>
      <c r="V447" s="200"/>
      <c r="W447" s="200"/>
      <c r="X447" s="200"/>
      <c r="Y447" s="200"/>
      <c r="Z447" s="200"/>
      <c r="AA447" s="200"/>
      <c r="AB447" s="200"/>
      <c r="AC447" s="200"/>
      <c r="AD447" s="200"/>
      <c r="AE447" s="200"/>
      <c r="AF447" s="200"/>
      <c r="AG447" s="200"/>
      <c r="AH447" s="200"/>
      <c r="AI447" s="200"/>
      <c r="AJ447" s="200"/>
      <c r="AK447" s="200"/>
      <c r="AL447" s="200"/>
      <c r="AM447" s="200"/>
      <c r="AN447" s="200"/>
      <c r="AO447" s="200"/>
      <c r="AP447" s="200"/>
      <c r="AQ447" s="200"/>
    </row>
    <row r="448" spans="20:43" ht="40" customHeight="1" x14ac:dyDescent="0.35">
      <c r="T448" s="200"/>
      <c r="U448" s="200"/>
      <c r="V448" s="200"/>
      <c r="W448" s="200"/>
      <c r="X448" s="200"/>
      <c r="Y448" s="200"/>
      <c r="Z448" s="200"/>
      <c r="AA448" s="200"/>
      <c r="AB448" s="200"/>
      <c r="AC448" s="200"/>
      <c r="AD448" s="200"/>
      <c r="AE448" s="200"/>
      <c r="AF448" s="200"/>
      <c r="AG448" s="200"/>
      <c r="AH448" s="200"/>
      <c r="AI448" s="200"/>
      <c r="AJ448" s="200"/>
      <c r="AK448" s="200"/>
      <c r="AL448" s="200"/>
      <c r="AM448" s="200"/>
      <c r="AN448" s="200"/>
      <c r="AO448" s="200"/>
      <c r="AP448" s="200"/>
      <c r="AQ448" s="200"/>
    </row>
    <row r="449" spans="20:43" ht="40" customHeight="1" x14ac:dyDescent="0.35">
      <c r="T449" s="200"/>
      <c r="U449" s="200"/>
      <c r="V449" s="200"/>
      <c r="W449" s="200"/>
      <c r="X449" s="200"/>
      <c r="Y449" s="200"/>
      <c r="Z449" s="200"/>
      <c r="AA449" s="200"/>
      <c r="AB449" s="200"/>
      <c r="AC449" s="200"/>
      <c r="AD449" s="200"/>
      <c r="AE449" s="200"/>
      <c r="AF449" s="200"/>
      <c r="AG449" s="200"/>
      <c r="AH449" s="200"/>
      <c r="AI449" s="200"/>
      <c r="AJ449" s="200"/>
      <c r="AK449" s="200"/>
      <c r="AL449" s="200"/>
      <c r="AM449" s="200"/>
      <c r="AN449" s="200"/>
      <c r="AO449" s="200"/>
      <c r="AP449" s="200"/>
      <c r="AQ449" s="200"/>
    </row>
    <row r="450" spans="20:43" ht="40" customHeight="1" x14ac:dyDescent="0.35">
      <c r="T450" s="200"/>
      <c r="U450" s="200"/>
      <c r="V450" s="200"/>
      <c r="W450" s="200"/>
      <c r="X450" s="200"/>
      <c r="Y450" s="200"/>
      <c r="Z450" s="200"/>
      <c r="AA450" s="200"/>
      <c r="AB450" s="200"/>
      <c r="AC450" s="200"/>
      <c r="AD450" s="200"/>
      <c r="AE450" s="200"/>
      <c r="AF450" s="200"/>
      <c r="AG450" s="200"/>
      <c r="AH450" s="200"/>
      <c r="AI450" s="200"/>
      <c r="AJ450" s="200"/>
      <c r="AK450" s="200"/>
      <c r="AL450" s="200"/>
      <c r="AM450" s="200"/>
      <c r="AN450" s="200"/>
      <c r="AO450" s="200"/>
      <c r="AP450" s="200"/>
      <c r="AQ450" s="200"/>
    </row>
    <row r="451" spans="20:43" ht="40" customHeight="1" x14ac:dyDescent="0.35">
      <c r="T451" s="200"/>
      <c r="U451" s="200"/>
      <c r="V451" s="200"/>
      <c r="W451" s="200"/>
      <c r="X451" s="200"/>
      <c r="Y451" s="200"/>
      <c r="Z451" s="200"/>
      <c r="AA451" s="200"/>
      <c r="AB451" s="200"/>
      <c r="AC451" s="200"/>
      <c r="AD451" s="200"/>
      <c r="AE451" s="200"/>
      <c r="AF451" s="200"/>
      <c r="AG451" s="200"/>
      <c r="AH451" s="200"/>
      <c r="AI451" s="200"/>
      <c r="AJ451" s="200"/>
      <c r="AK451" s="200"/>
      <c r="AL451" s="200"/>
      <c r="AM451" s="200"/>
      <c r="AN451" s="200"/>
      <c r="AO451" s="200"/>
      <c r="AP451" s="200"/>
      <c r="AQ451" s="200"/>
    </row>
    <row r="452" spans="20:43" ht="40" customHeight="1" x14ac:dyDescent="0.35">
      <c r="T452" s="200"/>
      <c r="U452" s="200"/>
      <c r="V452" s="200"/>
      <c r="W452" s="200"/>
      <c r="X452" s="200"/>
      <c r="Y452" s="200"/>
      <c r="Z452" s="200"/>
      <c r="AA452" s="200"/>
      <c r="AB452" s="200"/>
      <c r="AC452" s="200"/>
      <c r="AD452" s="200"/>
      <c r="AE452" s="200"/>
      <c r="AF452" s="200"/>
      <c r="AG452" s="200"/>
      <c r="AH452" s="200"/>
      <c r="AI452" s="200"/>
      <c r="AJ452" s="200"/>
      <c r="AK452" s="200"/>
      <c r="AL452" s="200"/>
      <c r="AM452" s="200"/>
      <c r="AN452" s="200"/>
      <c r="AO452" s="200"/>
      <c r="AP452" s="200"/>
      <c r="AQ452" s="200"/>
    </row>
    <row r="453" spans="20:43" ht="40" customHeight="1" x14ac:dyDescent="0.35">
      <c r="T453" s="200"/>
      <c r="U453" s="200"/>
      <c r="V453" s="200"/>
      <c r="W453" s="200"/>
      <c r="X453" s="200"/>
      <c r="Y453" s="200"/>
      <c r="Z453" s="200"/>
      <c r="AA453" s="200"/>
      <c r="AB453" s="200"/>
      <c r="AC453" s="200"/>
      <c r="AD453" s="200"/>
      <c r="AE453" s="200"/>
      <c r="AF453" s="200"/>
      <c r="AG453" s="200"/>
      <c r="AH453" s="200"/>
      <c r="AI453" s="200"/>
      <c r="AJ453" s="200"/>
      <c r="AK453" s="200"/>
      <c r="AL453" s="200"/>
      <c r="AM453" s="200"/>
      <c r="AN453" s="200"/>
      <c r="AO453" s="200"/>
      <c r="AP453" s="200"/>
      <c r="AQ453" s="200"/>
    </row>
    <row r="454" spans="20:43" ht="40" customHeight="1" x14ac:dyDescent="0.35">
      <c r="T454" s="200"/>
      <c r="U454" s="200"/>
      <c r="V454" s="200"/>
      <c r="W454" s="200"/>
      <c r="X454" s="200"/>
      <c r="Y454" s="200"/>
      <c r="Z454" s="200"/>
      <c r="AA454" s="200"/>
      <c r="AB454" s="200"/>
      <c r="AC454" s="200"/>
      <c r="AD454" s="200"/>
      <c r="AE454" s="200"/>
      <c r="AF454" s="200"/>
      <c r="AG454" s="200"/>
      <c r="AH454" s="200"/>
      <c r="AI454" s="200"/>
      <c r="AJ454" s="200"/>
      <c r="AK454" s="200"/>
      <c r="AL454" s="200"/>
      <c r="AM454" s="200"/>
      <c r="AN454" s="200"/>
      <c r="AO454" s="200"/>
      <c r="AP454" s="200"/>
      <c r="AQ454" s="200"/>
    </row>
    <row r="455" spans="20:43" ht="40" customHeight="1" x14ac:dyDescent="0.35">
      <c r="T455" s="200"/>
      <c r="U455" s="200"/>
      <c r="V455" s="200"/>
      <c r="W455" s="200"/>
      <c r="X455" s="200"/>
      <c r="Y455" s="200"/>
      <c r="Z455" s="200"/>
      <c r="AA455" s="200"/>
      <c r="AB455" s="200"/>
      <c r="AC455" s="200"/>
      <c r="AD455" s="200"/>
      <c r="AE455" s="200"/>
      <c r="AF455" s="200"/>
      <c r="AG455" s="200"/>
      <c r="AH455" s="200"/>
      <c r="AI455" s="200"/>
      <c r="AJ455" s="200"/>
      <c r="AK455" s="200"/>
      <c r="AL455" s="200"/>
      <c r="AM455" s="200"/>
      <c r="AN455" s="200"/>
      <c r="AO455" s="200"/>
      <c r="AP455" s="200"/>
      <c r="AQ455" s="200"/>
    </row>
    <row r="456" spans="20:43" ht="40" customHeight="1" x14ac:dyDescent="0.35">
      <c r="T456" s="200"/>
      <c r="U456" s="200"/>
      <c r="V456" s="200"/>
      <c r="W456" s="200"/>
      <c r="X456" s="200"/>
      <c r="Y456" s="200"/>
      <c r="Z456" s="200"/>
      <c r="AA456" s="200"/>
      <c r="AB456" s="200"/>
      <c r="AC456" s="200"/>
      <c r="AD456" s="200"/>
      <c r="AE456" s="200"/>
      <c r="AF456" s="200"/>
      <c r="AG456" s="200"/>
      <c r="AH456" s="200"/>
      <c r="AI456" s="200"/>
      <c r="AJ456" s="200"/>
      <c r="AK456" s="200"/>
      <c r="AL456" s="200"/>
      <c r="AM456" s="200"/>
      <c r="AN456" s="200"/>
      <c r="AO456" s="200"/>
      <c r="AP456" s="200"/>
      <c r="AQ456" s="200"/>
    </row>
    <row r="457" spans="20:43" ht="40" customHeight="1" x14ac:dyDescent="0.35">
      <c r="T457" s="200"/>
      <c r="U457" s="200"/>
      <c r="V457" s="200"/>
      <c r="W457" s="200"/>
      <c r="X457" s="200"/>
      <c r="Y457" s="200"/>
      <c r="Z457" s="200"/>
      <c r="AA457" s="200"/>
      <c r="AB457" s="200"/>
      <c r="AC457" s="200"/>
      <c r="AD457" s="200"/>
      <c r="AE457" s="200"/>
      <c r="AF457" s="200"/>
      <c r="AG457" s="200"/>
      <c r="AH457" s="200"/>
      <c r="AI457" s="200"/>
      <c r="AJ457" s="200"/>
      <c r="AK457" s="200"/>
      <c r="AL457" s="200"/>
      <c r="AM457" s="200"/>
      <c r="AN457" s="200"/>
      <c r="AO457" s="200"/>
      <c r="AP457" s="200"/>
      <c r="AQ457" s="200"/>
    </row>
    <row r="458" spans="20:43" ht="40" customHeight="1" x14ac:dyDescent="0.35">
      <c r="T458" s="200"/>
      <c r="U458" s="200"/>
      <c r="V458" s="200"/>
      <c r="W458" s="200"/>
      <c r="X458" s="200"/>
      <c r="Y458" s="200"/>
      <c r="Z458" s="200"/>
      <c r="AA458" s="200"/>
      <c r="AB458" s="200"/>
      <c r="AC458" s="200"/>
      <c r="AD458" s="200"/>
      <c r="AE458" s="200"/>
      <c r="AF458" s="200"/>
      <c r="AG458" s="200"/>
      <c r="AH458" s="200"/>
      <c r="AI458" s="200"/>
      <c r="AJ458" s="200"/>
      <c r="AK458" s="200"/>
      <c r="AL458" s="200"/>
      <c r="AM458" s="200"/>
      <c r="AN458" s="200"/>
      <c r="AO458" s="200"/>
      <c r="AP458" s="200"/>
      <c r="AQ458" s="200"/>
    </row>
    <row r="459" spans="20:43" ht="40" customHeight="1" x14ac:dyDescent="0.35">
      <c r="T459" s="200"/>
      <c r="U459" s="200"/>
      <c r="V459" s="200"/>
      <c r="W459" s="200"/>
      <c r="X459" s="200"/>
      <c r="Y459" s="200"/>
      <c r="Z459" s="200"/>
      <c r="AA459" s="200"/>
      <c r="AB459" s="200"/>
      <c r="AC459" s="200"/>
      <c r="AD459" s="200"/>
      <c r="AE459" s="200"/>
      <c r="AF459" s="200"/>
      <c r="AG459" s="200"/>
      <c r="AH459" s="200"/>
      <c r="AI459" s="200"/>
      <c r="AJ459" s="200"/>
      <c r="AK459" s="200"/>
      <c r="AL459" s="200"/>
      <c r="AM459" s="200"/>
      <c r="AN459" s="200"/>
      <c r="AO459" s="200"/>
      <c r="AP459" s="200"/>
      <c r="AQ459" s="200"/>
    </row>
    <row r="460" spans="20:43" ht="40" customHeight="1" x14ac:dyDescent="0.35">
      <c r="T460" s="200"/>
      <c r="U460" s="200"/>
      <c r="V460" s="200"/>
      <c r="W460" s="200"/>
      <c r="X460" s="200"/>
      <c r="Y460" s="200"/>
      <c r="Z460" s="200"/>
      <c r="AA460" s="200"/>
      <c r="AB460" s="200"/>
      <c r="AC460" s="200"/>
      <c r="AD460" s="200"/>
      <c r="AE460" s="200"/>
      <c r="AF460" s="200"/>
      <c r="AG460" s="200"/>
      <c r="AH460" s="200"/>
      <c r="AI460" s="200"/>
      <c r="AJ460" s="200"/>
      <c r="AK460" s="200"/>
      <c r="AL460" s="200"/>
      <c r="AM460" s="200"/>
      <c r="AN460" s="200"/>
      <c r="AO460" s="200"/>
      <c r="AP460" s="200"/>
      <c r="AQ460" s="200"/>
    </row>
    <row r="461" spans="20:43" ht="40" customHeight="1" x14ac:dyDescent="0.35">
      <c r="T461" s="200"/>
      <c r="U461" s="200"/>
      <c r="V461" s="200"/>
      <c r="W461" s="200"/>
      <c r="X461" s="200"/>
      <c r="Y461" s="200"/>
      <c r="Z461" s="200"/>
      <c r="AA461" s="200"/>
      <c r="AB461" s="200"/>
      <c r="AC461" s="200"/>
      <c r="AD461" s="200"/>
      <c r="AE461" s="200"/>
      <c r="AF461" s="200"/>
      <c r="AG461" s="200"/>
      <c r="AH461" s="200"/>
      <c r="AI461" s="200"/>
      <c r="AJ461" s="200"/>
      <c r="AK461" s="200"/>
      <c r="AL461" s="200"/>
      <c r="AM461" s="200"/>
      <c r="AN461" s="200"/>
      <c r="AO461" s="200"/>
      <c r="AP461" s="200"/>
      <c r="AQ461" s="200"/>
    </row>
    <row r="462" spans="20:43" ht="40" customHeight="1" x14ac:dyDescent="0.35">
      <c r="T462" s="200"/>
      <c r="U462" s="200"/>
      <c r="V462" s="200"/>
      <c r="W462" s="200"/>
      <c r="X462" s="200"/>
      <c r="Y462" s="200"/>
      <c r="Z462" s="200"/>
      <c r="AA462" s="200"/>
      <c r="AB462" s="200"/>
      <c r="AC462" s="200"/>
      <c r="AD462" s="200"/>
      <c r="AE462" s="200"/>
      <c r="AF462" s="200"/>
      <c r="AG462" s="200"/>
      <c r="AH462" s="200"/>
      <c r="AI462" s="200"/>
      <c r="AJ462" s="200"/>
      <c r="AK462" s="200"/>
      <c r="AL462" s="200"/>
      <c r="AM462" s="200"/>
      <c r="AN462" s="200"/>
      <c r="AO462" s="200"/>
      <c r="AP462" s="200"/>
      <c r="AQ462" s="200"/>
    </row>
    <row r="463" spans="20:43" ht="40" customHeight="1" x14ac:dyDescent="0.35">
      <c r="T463" s="200"/>
      <c r="U463" s="200"/>
      <c r="V463" s="200"/>
      <c r="W463" s="200"/>
      <c r="X463" s="200"/>
      <c r="Y463" s="200"/>
      <c r="Z463" s="200"/>
      <c r="AA463" s="200"/>
      <c r="AB463" s="200"/>
      <c r="AC463" s="200"/>
      <c r="AD463" s="200"/>
      <c r="AE463" s="200"/>
      <c r="AF463" s="200"/>
      <c r="AG463" s="200"/>
      <c r="AH463" s="200"/>
      <c r="AI463" s="200"/>
      <c r="AJ463" s="200"/>
      <c r="AK463" s="200"/>
      <c r="AL463" s="200"/>
      <c r="AM463" s="200"/>
      <c r="AN463" s="200"/>
      <c r="AO463" s="200"/>
      <c r="AP463" s="200"/>
      <c r="AQ463" s="200"/>
    </row>
    <row r="464" spans="20:43" ht="40" customHeight="1" x14ac:dyDescent="0.35">
      <c r="T464" s="200"/>
      <c r="U464" s="200"/>
      <c r="V464" s="200"/>
      <c r="W464" s="200"/>
      <c r="X464" s="200"/>
      <c r="Y464" s="200"/>
      <c r="Z464" s="200"/>
      <c r="AA464" s="200"/>
      <c r="AB464" s="200"/>
      <c r="AC464" s="200"/>
      <c r="AD464" s="200"/>
      <c r="AE464" s="200"/>
      <c r="AF464" s="200"/>
      <c r="AG464" s="200"/>
      <c r="AH464" s="200"/>
      <c r="AI464" s="200"/>
      <c r="AJ464" s="200"/>
      <c r="AK464" s="200"/>
      <c r="AL464" s="200"/>
      <c r="AM464" s="200"/>
      <c r="AN464" s="200"/>
      <c r="AO464" s="200"/>
      <c r="AP464" s="200"/>
      <c r="AQ464" s="200"/>
    </row>
    <row r="465" spans="20:43" ht="40" customHeight="1" x14ac:dyDescent="0.35">
      <c r="T465" s="200"/>
      <c r="U465" s="200"/>
      <c r="V465" s="200"/>
      <c r="W465" s="200"/>
      <c r="X465" s="200"/>
      <c r="Y465" s="200"/>
      <c r="Z465" s="200"/>
      <c r="AA465" s="200"/>
      <c r="AB465" s="200"/>
      <c r="AC465" s="200"/>
      <c r="AD465" s="200"/>
      <c r="AE465" s="200"/>
      <c r="AF465" s="200"/>
      <c r="AG465" s="200"/>
      <c r="AH465" s="200"/>
      <c r="AI465" s="200"/>
      <c r="AJ465" s="200"/>
      <c r="AK465" s="200"/>
      <c r="AL465" s="200"/>
      <c r="AM465" s="200"/>
      <c r="AN465" s="200"/>
      <c r="AO465" s="200"/>
      <c r="AP465" s="200"/>
      <c r="AQ465" s="200"/>
    </row>
    <row r="466" spans="20:43" ht="40" customHeight="1" x14ac:dyDescent="0.35">
      <c r="T466" s="200"/>
      <c r="U466" s="200"/>
      <c r="V466" s="200"/>
      <c r="W466" s="200"/>
      <c r="X466" s="200"/>
      <c r="Y466" s="200"/>
      <c r="Z466" s="200"/>
      <c r="AA466" s="200"/>
      <c r="AB466" s="200"/>
      <c r="AC466" s="200"/>
      <c r="AD466" s="200"/>
      <c r="AE466" s="200"/>
      <c r="AF466" s="200"/>
      <c r="AG466" s="200"/>
      <c r="AH466" s="200"/>
      <c r="AI466" s="200"/>
      <c r="AJ466" s="200"/>
      <c r="AK466" s="200"/>
      <c r="AL466" s="200"/>
      <c r="AM466" s="200"/>
      <c r="AN466" s="200"/>
      <c r="AO466" s="200"/>
      <c r="AP466" s="200"/>
      <c r="AQ466" s="200"/>
    </row>
    <row r="467" spans="20:43" ht="40" customHeight="1" x14ac:dyDescent="0.35">
      <c r="T467" s="200"/>
      <c r="U467" s="200"/>
      <c r="V467" s="200"/>
      <c r="W467" s="200"/>
      <c r="X467" s="200"/>
      <c r="Y467" s="200"/>
      <c r="Z467" s="200"/>
      <c r="AA467" s="200"/>
      <c r="AB467" s="200"/>
      <c r="AC467" s="200"/>
      <c r="AD467" s="200"/>
      <c r="AE467" s="200"/>
      <c r="AF467" s="200"/>
      <c r="AG467" s="200"/>
      <c r="AH467" s="200"/>
      <c r="AI467" s="200"/>
      <c r="AJ467" s="200"/>
      <c r="AK467" s="200"/>
      <c r="AL467" s="200"/>
      <c r="AM467" s="200"/>
      <c r="AN467" s="200"/>
      <c r="AO467" s="200"/>
      <c r="AP467" s="200"/>
      <c r="AQ467" s="200"/>
    </row>
    <row r="468" spans="20:43" ht="40" customHeight="1" x14ac:dyDescent="0.35">
      <c r="T468" s="200"/>
      <c r="U468" s="200"/>
      <c r="V468" s="200"/>
      <c r="W468" s="200"/>
      <c r="X468" s="200"/>
      <c r="Y468" s="200"/>
      <c r="Z468" s="200"/>
      <c r="AA468" s="200"/>
      <c r="AB468" s="200"/>
      <c r="AC468" s="200"/>
      <c r="AD468" s="200"/>
      <c r="AE468" s="200"/>
      <c r="AF468" s="200"/>
      <c r="AG468" s="200"/>
      <c r="AH468" s="200"/>
      <c r="AI468" s="200"/>
      <c r="AJ468" s="200"/>
      <c r="AK468" s="200"/>
      <c r="AL468" s="200"/>
      <c r="AM468" s="200"/>
      <c r="AN468" s="200"/>
      <c r="AO468" s="200"/>
      <c r="AP468" s="200"/>
      <c r="AQ468" s="200"/>
    </row>
    <row r="469" spans="20:43" ht="40" customHeight="1" x14ac:dyDescent="0.35">
      <c r="T469" s="200"/>
      <c r="U469" s="200"/>
      <c r="V469" s="200"/>
      <c r="W469" s="200"/>
      <c r="X469" s="200"/>
      <c r="Y469" s="200"/>
      <c r="Z469" s="200"/>
      <c r="AA469" s="200"/>
      <c r="AB469" s="200"/>
      <c r="AC469" s="200"/>
      <c r="AD469" s="200"/>
      <c r="AE469" s="200"/>
      <c r="AF469" s="200"/>
      <c r="AG469" s="200"/>
      <c r="AH469" s="200"/>
      <c r="AI469" s="200"/>
      <c r="AJ469" s="200"/>
      <c r="AK469" s="200"/>
      <c r="AL469" s="200"/>
      <c r="AM469" s="200"/>
      <c r="AN469" s="200"/>
      <c r="AO469" s="200"/>
      <c r="AP469" s="200"/>
      <c r="AQ469" s="200"/>
    </row>
    <row r="470" spans="20:43" ht="40" customHeight="1" x14ac:dyDescent="0.35">
      <c r="T470" s="200"/>
      <c r="U470" s="200"/>
      <c r="V470" s="200"/>
      <c r="W470" s="200"/>
      <c r="X470" s="200"/>
      <c r="Y470" s="200"/>
      <c r="Z470" s="200"/>
      <c r="AA470" s="200"/>
      <c r="AB470" s="200"/>
      <c r="AC470" s="200"/>
      <c r="AD470" s="200"/>
      <c r="AE470" s="200"/>
      <c r="AF470" s="200"/>
      <c r="AG470" s="200"/>
      <c r="AH470" s="200"/>
      <c r="AI470" s="200"/>
      <c r="AJ470" s="200"/>
      <c r="AK470" s="200"/>
      <c r="AL470" s="200"/>
      <c r="AM470" s="200"/>
      <c r="AN470" s="200"/>
      <c r="AO470" s="200"/>
      <c r="AP470" s="200"/>
      <c r="AQ470" s="200"/>
    </row>
    <row r="471" spans="20:43" ht="40" customHeight="1" x14ac:dyDescent="0.35">
      <c r="T471" s="200"/>
      <c r="U471" s="200"/>
      <c r="V471" s="200"/>
      <c r="W471" s="200"/>
      <c r="X471" s="200"/>
      <c r="Y471" s="200"/>
      <c r="Z471" s="200"/>
      <c r="AA471" s="200"/>
      <c r="AB471" s="200"/>
      <c r="AC471" s="200"/>
      <c r="AD471" s="200"/>
      <c r="AE471" s="200"/>
      <c r="AF471" s="200"/>
      <c r="AG471" s="200"/>
      <c r="AH471" s="200"/>
      <c r="AI471" s="200"/>
      <c r="AJ471" s="200"/>
      <c r="AK471" s="200"/>
      <c r="AL471" s="200"/>
      <c r="AM471" s="200"/>
      <c r="AN471" s="200"/>
      <c r="AO471" s="200"/>
      <c r="AP471" s="200"/>
      <c r="AQ471" s="200"/>
    </row>
    <row r="472" spans="20:43" ht="40" customHeight="1" x14ac:dyDescent="0.35">
      <c r="T472" s="200"/>
      <c r="U472" s="200"/>
      <c r="V472" s="200"/>
      <c r="W472" s="200"/>
      <c r="X472" s="200"/>
      <c r="Y472" s="200"/>
      <c r="Z472" s="200"/>
      <c r="AA472" s="200"/>
      <c r="AB472" s="200"/>
      <c r="AC472" s="200"/>
      <c r="AD472" s="200"/>
      <c r="AE472" s="200"/>
      <c r="AF472" s="200"/>
      <c r="AG472" s="200"/>
      <c r="AH472" s="200"/>
      <c r="AI472" s="200"/>
      <c r="AJ472" s="200"/>
      <c r="AK472" s="200"/>
      <c r="AL472" s="200"/>
      <c r="AM472" s="200"/>
      <c r="AN472" s="200"/>
      <c r="AO472" s="200"/>
      <c r="AP472" s="200"/>
      <c r="AQ472" s="200"/>
    </row>
    <row r="473" spans="20:43" ht="40" customHeight="1" x14ac:dyDescent="0.35">
      <c r="T473" s="200"/>
      <c r="U473" s="200"/>
      <c r="V473" s="200"/>
      <c r="W473" s="200"/>
      <c r="X473" s="200"/>
      <c r="Y473" s="200"/>
      <c r="Z473" s="200"/>
      <c r="AA473" s="200"/>
      <c r="AB473" s="200"/>
      <c r="AC473" s="200"/>
      <c r="AD473" s="200"/>
      <c r="AE473" s="200"/>
      <c r="AF473" s="200"/>
      <c r="AG473" s="200"/>
      <c r="AH473" s="200"/>
      <c r="AI473" s="200"/>
      <c r="AJ473" s="200"/>
      <c r="AK473" s="200"/>
      <c r="AL473" s="200"/>
      <c r="AM473" s="200"/>
      <c r="AN473" s="200"/>
      <c r="AO473" s="200"/>
      <c r="AP473" s="200"/>
      <c r="AQ473" s="200"/>
    </row>
    <row r="474" spans="20:43" ht="40" customHeight="1" x14ac:dyDescent="0.35">
      <c r="T474" s="200"/>
      <c r="U474" s="200"/>
      <c r="V474" s="200"/>
      <c r="W474" s="200"/>
      <c r="X474" s="200"/>
      <c r="Y474" s="200"/>
      <c r="Z474" s="200"/>
      <c r="AA474" s="200"/>
      <c r="AB474" s="200"/>
      <c r="AC474" s="200"/>
      <c r="AD474" s="200"/>
      <c r="AE474" s="200"/>
      <c r="AF474" s="200"/>
      <c r="AG474" s="200"/>
      <c r="AH474" s="200"/>
      <c r="AI474" s="200"/>
      <c r="AJ474" s="200"/>
      <c r="AK474" s="200"/>
      <c r="AL474" s="200"/>
      <c r="AM474" s="200"/>
      <c r="AN474" s="200"/>
      <c r="AO474" s="200"/>
      <c r="AP474" s="200"/>
      <c r="AQ474" s="200"/>
    </row>
    <row r="475" spans="20:43" ht="40" customHeight="1" x14ac:dyDescent="0.35">
      <c r="T475" s="200"/>
      <c r="U475" s="200"/>
      <c r="V475" s="200"/>
      <c r="W475" s="200"/>
      <c r="X475" s="200"/>
      <c r="Y475" s="200"/>
      <c r="Z475" s="200"/>
      <c r="AA475" s="200"/>
      <c r="AB475" s="200"/>
      <c r="AC475" s="200"/>
      <c r="AD475" s="200"/>
      <c r="AE475" s="200"/>
      <c r="AF475" s="200"/>
      <c r="AG475" s="200"/>
      <c r="AH475" s="200"/>
      <c r="AI475" s="200"/>
      <c r="AJ475" s="200"/>
      <c r="AK475" s="200"/>
      <c r="AL475" s="200"/>
      <c r="AM475" s="200"/>
      <c r="AN475" s="200"/>
      <c r="AO475" s="200"/>
      <c r="AP475" s="200"/>
      <c r="AQ475" s="200"/>
    </row>
    <row r="476" spans="20:43" ht="40" customHeight="1" x14ac:dyDescent="0.35">
      <c r="T476" s="200"/>
      <c r="U476" s="200"/>
      <c r="V476" s="200"/>
      <c r="W476" s="200"/>
      <c r="X476" s="200"/>
      <c r="Y476" s="200"/>
      <c r="Z476" s="200"/>
      <c r="AA476" s="200"/>
      <c r="AB476" s="200"/>
      <c r="AC476" s="200"/>
      <c r="AD476" s="200"/>
      <c r="AE476" s="200"/>
      <c r="AF476" s="200"/>
      <c r="AG476" s="200"/>
      <c r="AH476" s="200"/>
      <c r="AI476" s="200"/>
      <c r="AJ476" s="200"/>
      <c r="AK476" s="200"/>
      <c r="AL476" s="200"/>
      <c r="AM476" s="200"/>
      <c r="AN476" s="200"/>
      <c r="AO476" s="200"/>
      <c r="AP476" s="200"/>
      <c r="AQ476" s="200"/>
    </row>
    <row r="477" spans="20:43" ht="40" customHeight="1" x14ac:dyDescent="0.35">
      <c r="T477" s="200"/>
      <c r="U477" s="200"/>
      <c r="V477" s="200"/>
      <c r="W477" s="200"/>
      <c r="X477" s="200"/>
      <c r="Y477" s="200"/>
      <c r="Z477" s="200"/>
      <c r="AA477" s="200"/>
      <c r="AB477" s="200"/>
      <c r="AC477" s="200"/>
      <c r="AD477" s="200"/>
      <c r="AE477" s="200"/>
      <c r="AF477" s="200"/>
      <c r="AG477" s="200"/>
      <c r="AH477" s="200"/>
      <c r="AI477" s="200"/>
      <c r="AJ477" s="200"/>
      <c r="AK477" s="200"/>
      <c r="AL477" s="200"/>
      <c r="AM477" s="200"/>
      <c r="AN477" s="200"/>
      <c r="AO477" s="200"/>
      <c r="AP477" s="200"/>
      <c r="AQ477" s="200"/>
    </row>
    <row r="478" spans="20:43" ht="40" customHeight="1" x14ac:dyDescent="0.35">
      <c r="T478" s="200"/>
      <c r="U478" s="200"/>
      <c r="V478" s="200"/>
      <c r="W478" s="200"/>
      <c r="X478" s="200"/>
      <c r="Y478" s="200"/>
      <c r="Z478" s="200"/>
      <c r="AA478" s="200"/>
      <c r="AB478" s="200"/>
      <c r="AC478" s="200"/>
      <c r="AD478" s="200"/>
      <c r="AE478" s="200"/>
      <c r="AF478" s="200"/>
      <c r="AG478" s="200"/>
      <c r="AH478" s="200"/>
      <c r="AI478" s="200"/>
      <c r="AJ478" s="200"/>
      <c r="AK478" s="200"/>
      <c r="AL478" s="200"/>
      <c r="AM478" s="200"/>
      <c r="AN478" s="200"/>
      <c r="AO478" s="200"/>
      <c r="AP478" s="200"/>
      <c r="AQ478" s="200"/>
    </row>
    <row r="479" spans="20:43" ht="40" customHeight="1" x14ac:dyDescent="0.35">
      <c r="T479" s="200"/>
      <c r="U479" s="200"/>
      <c r="V479" s="200"/>
      <c r="W479" s="200"/>
      <c r="X479" s="200"/>
      <c r="Y479" s="200"/>
      <c r="Z479" s="200"/>
      <c r="AA479" s="200"/>
      <c r="AB479" s="200"/>
      <c r="AC479" s="200"/>
      <c r="AD479" s="200"/>
      <c r="AE479" s="200"/>
      <c r="AF479" s="200"/>
      <c r="AG479" s="200"/>
      <c r="AH479" s="200"/>
      <c r="AI479" s="200"/>
      <c r="AJ479" s="200"/>
      <c r="AK479" s="200"/>
      <c r="AL479" s="200"/>
      <c r="AM479" s="200"/>
      <c r="AN479" s="200"/>
      <c r="AO479" s="200"/>
      <c r="AP479" s="200"/>
      <c r="AQ479" s="200"/>
    </row>
    <row r="480" spans="20:43" ht="40" customHeight="1" x14ac:dyDescent="0.35">
      <c r="T480" s="200"/>
      <c r="U480" s="200"/>
      <c r="V480" s="200"/>
      <c r="W480" s="200"/>
      <c r="X480" s="200"/>
      <c r="Y480" s="200"/>
      <c r="Z480" s="200"/>
      <c r="AA480" s="200"/>
      <c r="AB480" s="200"/>
      <c r="AC480" s="200"/>
      <c r="AD480" s="200"/>
      <c r="AE480" s="200"/>
      <c r="AF480" s="200"/>
      <c r="AG480" s="200"/>
      <c r="AH480" s="200"/>
      <c r="AI480" s="200"/>
      <c r="AJ480" s="200"/>
      <c r="AK480" s="200"/>
      <c r="AL480" s="200"/>
      <c r="AM480" s="200"/>
      <c r="AN480" s="200"/>
      <c r="AO480" s="200"/>
      <c r="AP480" s="200"/>
      <c r="AQ480" s="200"/>
    </row>
    <row r="481" spans="20:43" ht="40" customHeight="1" x14ac:dyDescent="0.35">
      <c r="T481" s="200"/>
      <c r="U481" s="200"/>
      <c r="V481" s="200"/>
      <c r="W481" s="200"/>
      <c r="X481" s="200"/>
      <c r="Y481" s="200"/>
      <c r="Z481" s="200"/>
      <c r="AA481" s="200"/>
      <c r="AB481" s="200"/>
      <c r="AC481" s="200"/>
      <c r="AD481" s="200"/>
      <c r="AE481" s="200"/>
      <c r="AF481" s="200"/>
      <c r="AG481" s="200"/>
      <c r="AH481" s="200"/>
      <c r="AI481" s="200"/>
      <c r="AJ481" s="200"/>
      <c r="AK481" s="200"/>
      <c r="AL481" s="200"/>
      <c r="AM481" s="200"/>
      <c r="AN481" s="200"/>
      <c r="AO481" s="200"/>
      <c r="AP481" s="200"/>
      <c r="AQ481" s="200"/>
    </row>
    <row r="482" spans="20:43" ht="40" customHeight="1" x14ac:dyDescent="0.35">
      <c r="T482" s="200"/>
      <c r="U482" s="200"/>
      <c r="V482" s="200"/>
      <c r="W482" s="200"/>
      <c r="X482" s="200"/>
      <c r="Y482" s="200"/>
      <c r="Z482" s="200"/>
      <c r="AA482" s="200"/>
      <c r="AB482" s="200"/>
      <c r="AC482" s="200"/>
      <c r="AD482" s="200"/>
      <c r="AE482" s="200"/>
      <c r="AF482" s="200"/>
      <c r="AG482" s="200"/>
      <c r="AH482" s="200"/>
      <c r="AI482" s="200"/>
      <c r="AJ482" s="200"/>
      <c r="AK482" s="200"/>
      <c r="AL482" s="200"/>
      <c r="AM482" s="200"/>
      <c r="AN482" s="200"/>
      <c r="AO482" s="200"/>
      <c r="AP482" s="200"/>
      <c r="AQ482" s="200"/>
    </row>
    <row r="483" spans="20:43" ht="40" customHeight="1" x14ac:dyDescent="0.35">
      <c r="T483" s="200"/>
      <c r="U483" s="200"/>
      <c r="V483" s="200"/>
      <c r="W483" s="200"/>
      <c r="X483" s="200"/>
      <c r="Y483" s="200"/>
      <c r="Z483" s="200"/>
      <c r="AA483" s="200"/>
      <c r="AB483" s="200"/>
      <c r="AC483" s="200"/>
      <c r="AD483" s="200"/>
      <c r="AE483" s="200"/>
      <c r="AF483" s="200"/>
      <c r="AG483" s="200"/>
      <c r="AH483" s="200"/>
      <c r="AI483" s="200"/>
      <c r="AJ483" s="200"/>
      <c r="AK483" s="200"/>
      <c r="AL483" s="200"/>
      <c r="AM483" s="200"/>
      <c r="AN483" s="200"/>
      <c r="AO483" s="200"/>
      <c r="AP483" s="200"/>
      <c r="AQ483" s="200"/>
    </row>
    <row r="484" spans="20:43" ht="40" customHeight="1" x14ac:dyDescent="0.35">
      <c r="T484" s="200"/>
      <c r="U484" s="200"/>
      <c r="V484" s="200"/>
      <c r="W484" s="200"/>
      <c r="X484" s="200"/>
      <c r="Y484" s="200"/>
      <c r="Z484" s="200"/>
      <c r="AA484" s="200"/>
      <c r="AB484" s="200"/>
      <c r="AC484" s="200"/>
      <c r="AD484" s="200"/>
      <c r="AE484" s="200"/>
      <c r="AF484" s="200"/>
      <c r="AG484" s="200"/>
      <c r="AH484" s="200"/>
      <c r="AI484" s="200"/>
      <c r="AJ484" s="200"/>
      <c r="AK484" s="200"/>
      <c r="AL484" s="200"/>
      <c r="AM484" s="200"/>
      <c r="AN484" s="200"/>
      <c r="AO484" s="200"/>
      <c r="AP484" s="200"/>
      <c r="AQ484" s="200"/>
    </row>
    <row r="485" spans="20:43" ht="40" customHeight="1" x14ac:dyDescent="0.35">
      <c r="T485" s="200"/>
      <c r="U485" s="200"/>
      <c r="V485" s="200"/>
      <c r="W485" s="200"/>
      <c r="X485" s="200"/>
      <c r="Y485" s="200"/>
      <c r="Z485" s="200"/>
      <c r="AA485" s="200"/>
      <c r="AB485" s="200"/>
      <c r="AC485" s="200"/>
      <c r="AD485" s="200"/>
      <c r="AE485" s="200"/>
      <c r="AF485" s="200"/>
      <c r="AG485" s="200"/>
      <c r="AH485" s="200"/>
      <c r="AI485" s="200"/>
      <c r="AJ485" s="200"/>
      <c r="AK485" s="200"/>
      <c r="AL485" s="200"/>
      <c r="AM485" s="200"/>
      <c r="AN485" s="200"/>
      <c r="AO485" s="200"/>
      <c r="AP485" s="200"/>
      <c r="AQ485" s="200"/>
    </row>
    <row r="486" spans="20:43" ht="40" customHeight="1" x14ac:dyDescent="0.35">
      <c r="T486" s="200"/>
      <c r="U486" s="200"/>
      <c r="V486" s="200"/>
      <c r="W486" s="200"/>
      <c r="X486" s="200"/>
      <c r="Y486" s="200"/>
      <c r="Z486" s="200"/>
      <c r="AA486" s="200"/>
      <c r="AB486" s="200"/>
      <c r="AC486" s="200"/>
      <c r="AD486" s="200"/>
      <c r="AE486" s="200"/>
      <c r="AF486" s="200"/>
      <c r="AG486" s="200"/>
      <c r="AH486" s="200"/>
      <c r="AI486" s="200"/>
      <c r="AJ486" s="200"/>
      <c r="AK486" s="200"/>
      <c r="AL486" s="200"/>
      <c r="AM486" s="200"/>
      <c r="AN486" s="200"/>
      <c r="AO486" s="200"/>
      <c r="AP486" s="200"/>
      <c r="AQ486" s="200"/>
    </row>
    <row r="487" spans="20:43" ht="40" customHeight="1" x14ac:dyDescent="0.35">
      <c r="T487" s="200"/>
      <c r="U487" s="200"/>
      <c r="V487" s="200"/>
      <c r="W487" s="200"/>
      <c r="X487" s="200"/>
      <c r="Y487" s="200"/>
      <c r="Z487" s="200"/>
      <c r="AA487" s="200"/>
      <c r="AB487" s="200"/>
      <c r="AC487" s="200"/>
      <c r="AD487" s="200"/>
      <c r="AE487" s="200"/>
      <c r="AF487" s="200"/>
      <c r="AG487" s="200"/>
      <c r="AH487" s="200"/>
      <c r="AI487" s="200"/>
      <c r="AJ487" s="200"/>
      <c r="AK487" s="200"/>
      <c r="AL487" s="200"/>
      <c r="AM487" s="200"/>
      <c r="AN487" s="200"/>
      <c r="AO487" s="200"/>
      <c r="AP487" s="200"/>
      <c r="AQ487" s="200"/>
    </row>
    <row r="488" spans="20:43" ht="40" customHeight="1" x14ac:dyDescent="0.35">
      <c r="T488" s="200"/>
      <c r="U488" s="200"/>
      <c r="V488" s="200"/>
      <c r="W488" s="200"/>
      <c r="X488" s="200"/>
      <c r="Y488" s="200"/>
      <c r="Z488" s="200"/>
      <c r="AA488" s="200"/>
      <c r="AB488" s="200"/>
      <c r="AC488" s="200"/>
      <c r="AD488" s="200"/>
      <c r="AE488" s="200"/>
      <c r="AF488" s="200"/>
      <c r="AG488" s="200"/>
      <c r="AH488" s="200"/>
      <c r="AI488" s="200"/>
      <c r="AJ488" s="200"/>
      <c r="AK488" s="200"/>
      <c r="AL488" s="200"/>
      <c r="AM488" s="200"/>
      <c r="AN488" s="200"/>
      <c r="AO488" s="200"/>
      <c r="AP488" s="200"/>
      <c r="AQ488" s="200"/>
    </row>
    <row r="489" spans="20:43" ht="40" customHeight="1" x14ac:dyDescent="0.35">
      <c r="T489" s="200"/>
      <c r="U489" s="200"/>
      <c r="V489" s="200"/>
      <c r="W489" s="200"/>
      <c r="X489" s="200"/>
      <c r="Y489" s="200"/>
      <c r="Z489" s="200"/>
      <c r="AA489" s="200"/>
      <c r="AB489" s="200"/>
      <c r="AC489" s="200"/>
      <c r="AD489" s="200"/>
      <c r="AE489" s="200"/>
      <c r="AF489" s="200"/>
      <c r="AG489" s="200"/>
      <c r="AH489" s="200"/>
      <c r="AI489" s="200"/>
      <c r="AJ489" s="200"/>
      <c r="AK489" s="200"/>
      <c r="AL489" s="200"/>
      <c r="AM489" s="200"/>
      <c r="AN489" s="200"/>
      <c r="AO489" s="200"/>
      <c r="AP489" s="200"/>
      <c r="AQ489" s="200"/>
    </row>
    <row r="490" spans="20:43" ht="40" customHeight="1" x14ac:dyDescent="0.35">
      <c r="T490" s="200"/>
      <c r="U490" s="200"/>
      <c r="V490" s="200"/>
      <c r="W490" s="200"/>
      <c r="X490" s="200"/>
      <c r="Y490" s="200"/>
      <c r="Z490" s="200"/>
      <c r="AA490" s="200"/>
      <c r="AB490" s="200"/>
      <c r="AC490" s="200"/>
      <c r="AD490" s="200"/>
      <c r="AE490" s="200"/>
      <c r="AF490" s="200"/>
      <c r="AG490" s="200"/>
      <c r="AH490" s="200"/>
      <c r="AI490" s="200"/>
      <c r="AJ490" s="200"/>
      <c r="AK490" s="200"/>
      <c r="AL490" s="200"/>
      <c r="AM490" s="200"/>
      <c r="AN490" s="200"/>
      <c r="AO490" s="200"/>
      <c r="AP490" s="200"/>
      <c r="AQ490" s="200"/>
    </row>
    <row r="491" spans="20:43" ht="40" customHeight="1" x14ac:dyDescent="0.35">
      <c r="T491" s="200"/>
      <c r="U491" s="200"/>
      <c r="V491" s="200"/>
      <c r="W491" s="200"/>
      <c r="X491" s="200"/>
      <c r="Y491" s="200"/>
      <c r="Z491" s="200"/>
      <c r="AA491" s="200"/>
      <c r="AB491" s="200"/>
      <c r="AC491" s="200"/>
      <c r="AD491" s="200"/>
      <c r="AE491" s="200"/>
      <c r="AF491" s="200"/>
      <c r="AG491" s="200"/>
      <c r="AH491" s="200"/>
      <c r="AI491" s="200"/>
      <c r="AJ491" s="200"/>
      <c r="AK491" s="200"/>
      <c r="AL491" s="200"/>
      <c r="AM491" s="200"/>
      <c r="AN491" s="200"/>
      <c r="AO491" s="200"/>
      <c r="AP491" s="200"/>
      <c r="AQ491" s="200"/>
    </row>
    <row r="492" spans="20:43" ht="40" customHeight="1" x14ac:dyDescent="0.35">
      <c r="T492" s="200"/>
      <c r="U492" s="200"/>
      <c r="V492" s="200"/>
      <c r="W492" s="200"/>
      <c r="X492" s="200"/>
      <c r="Y492" s="200"/>
      <c r="Z492" s="200"/>
      <c r="AA492" s="200"/>
      <c r="AB492" s="200"/>
      <c r="AC492" s="200"/>
      <c r="AD492" s="200"/>
      <c r="AE492" s="200"/>
      <c r="AF492" s="200"/>
      <c r="AG492" s="200"/>
      <c r="AH492" s="200"/>
      <c r="AI492" s="200"/>
      <c r="AJ492" s="200"/>
      <c r="AK492" s="200"/>
      <c r="AL492" s="200"/>
      <c r="AM492" s="200"/>
      <c r="AN492" s="200"/>
      <c r="AO492" s="200"/>
      <c r="AP492" s="200"/>
      <c r="AQ492" s="200"/>
    </row>
    <row r="493" spans="20:43" ht="40" customHeight="1" x14ac:dyDescent="0.35">
      <c r="T493" s="200"/>
      <c r="U493" s="200"/>
      <c r="V493" s="200"/>
      <c r="W493" s="200"/>
      <c r="X493" s="200"/>
      <c r="Y493" s="200"/>
      <c r="Z493" s="200"/>
      <c r="AA493" s="200"/>
      <c r="AB493" s="200"/>
      <c r="AC493" s="200"/>
      <c r="AD493" s="200"/>
      <c r="AE493" s="200"/>
      <c r="AF493" s="200"/>
      <c r="AG493" s="200"/>
      <c r="AH493" s="200"/>
      <c r="AI493" s="200"/>
      <c r="AJ493" s="200"/>
      <c r="AK493" s="200"/>
      <c r="AL493" s="200"/>
      <c r="AM493" s="200"/>
      <c r="AN493" s="200"/>
      <c r="AO493" s="200"/>
      <c r="AP493" s="200"/>
      <c r="AQ493" s="200"/>
    </row>
    <row r="494" spans="20:43" ht="40" customHeight="1" x14ac:dyDescent="0.35">
      <c r="T494" s="200"/>
      <c r="U494" s="200"/>
      <c r="V494" s="200"/>
      <c r="W494" s="200"/>
      <c r="X494" s="200"/>
      <c r="Y494" s="200"/>
      <c r="Z494" s="200"/>
      <c r="AA494" s="200"/>
      <c r="AB494" s="200"/>
      <c r="AC494" s="200"/>
      <c r="AD494" s="200"/>
      <c r="AE494" s="200"/>
      <c r="AF494" s="200"/>
      <c r="AG494" s="200"/>
      <c r="AH494" s="200"/>
      <c r="AI494" s="200"/>
      <c r="AJ494" s="200"/>
      <c r="AK494" s="200"/>
      <c r="AL494" s="200"/>
      <c r="AM494" s="200"/>
      <c r="AN494" s="200"/>
      <c r="AO494" s="200"/>
      <c r="AP494" s="200"/>
      <c r="AQ494" s="200"/>
    </row>
    <row r="495" spans="20:43" ht="40" customHeight="1" x14ac:dyDescent="0.35">
      <c r="T495" s="200"/>
      <c r="U495" s="200"/>
      <c r="V495" s="200"/>
      <c r="W495" s="200"/>
      <c r="X495" s="200"/>
      <c r="Y495" s="200"/>
      <c r="Z495" s="200"/>
      <c r="AA495" s="200"/>
      <c r="AB495" s="200"/>
      <c r="AC495" s="200"/>
      <c r="AD495" s="200"/>
      <c r="AE495" s="200"/>
      <c r="AF495" s="200"/>
      <c r="AG495" s="200"/>
      <c r="AH495" s="200"/>
      <c r="AI495" s="200"/>
      <c r="AJ495" s="200"/>
      <c r="AK495" s="200"/>
      <c r="AL495" s="200"/>
      <c r="AM495" s="200"/>
      <c r="AN495" s="200"/>
      <c r="AO495" s="200"/>
      <c r="AP495" s="200"/>
      <c r="AQ495" s="200"/>
    </row>
    <row r="496" spans="20:43" ht="40" customHeight="1" x14ac:dyDescent="0.35">
      <c r="T496" s="200"/>
      <c r="U496" s="200"/>
      <c r="V496" s="200"/>
      <c r="W496" s="200"/>
      <c r="X496" s="200"/>
      <c r="Y496" s="200"/>
      <c r="Z496" s="200"/>
      <c r="AA496" s="200"/>
      <c r="AB496" s="200"/>
      <c r="AC496" s="200"/>
      <c r="AD496" s="200"/>
      <c r="AE496" s="200"/>
      <c r="AF496" s="200"/>
      <c r="AG496" s="200"/>
      <c r="AH496" s="200"/>
      <c r="AI496" s="200"/>
      <c r="AJ496" s="200"/>
      <c r="AK496" s="200"/>
      <c r="AL496" s="200"/>
      <c r="AM496" s="200"/>
      <c r="AN496" s="200"/>
      <c r="AO496" s="200"/>
      <c r="AP496" s="200"/>
      <c r="AQ496" s="200"/>
    </row>
    <row r="497" spans="20:43" ht="40" customHeight="1" x14ac:dyDescent="0.35">
      <c r="T497" s="200"/>
      <c r="U497" s="200"/>
      <c r="V497" s="200"/>
      <c r="W497" s="200"/>
      <c r="X497" s="200"/>
      <c r="Y497" s="200"/>
      <c r="Z497" s="200"/>
      <c r="AA497" s="200"/>
      <c r="AB497" s="200"/>
      <c r="AC497" s="200"/>
      <c r="AD497" s="200"/>
      <c r="AE497" s="200"/>
      <c r="AF497" s="200"/>
      <c r="AG497" s="200"/>
      <c r="AH497" s="200"/>
      <c r="AI497" s="200"/>
      <c r="AJ497" s="200"/>
      <c r="AK497" s="200"/>
      <c r="AL497" s="200"/>
      <c r="AM497" s="200"/>
      <c r="AN497" s="200"/>
      <c r="AO497" s="200"/>
      <c r="AP497" s="200"/>
      <c r="AQ497" s="200"/>
    </row>
    <row r="498" spans="20:43" ht="40" customHeight="1" x14ac:dyDescent="0.35">
      <c r="T498" s="200"/>
      <c r="U498" s="200"/>
      <c r="V498" s="200"/>
      <c r="W498" s="200"/>
      <c r="X498" s="200"/>
      <c r="Y498" s="200"/>
      <c r="Z498" s="200"/>
      <c r="AA498" s="200"/>
      <c r="AB498" s="200"/>
      <c r="AC498" s="200"/>
      <c r="AD498" s="200"/>
      <c r="AE498" s="200"/>
      <c r="AF498" s="200"/>
      <c r="AG498" s="200"/>
      <c r="AH498" s="200"/>
      <c r="AI498" s="200"/>
      <c r="AJ498" s="200"/>
      <c r="AK498" s="200"/>
      <c r="AL498" s="200"/>
      <c r="AM498" s="200"/>
      <c r="AN498" s="200"/>
      <c r="AO498" s="200"/>
      <c r="AP498" s="200"/>
      <c r="AQ498" s="200"/>
    </row>
    <row r="499" spans="20:43" ht="40" customHeight="1" x14ac:dyDescent="0.35">
      <c r="T499" s="200"/>
      <c r="U499" s="200"/>
      <c r="V499" s="200"/>
      <c r="W499" s="200"/>
      <c r="X499" s="200"/>
      <c r="Y499" s="200"/>
      <c r="Z499" s="200"/>
      <c r="AA499" s="200"/>
      <c r="AB499" s="200"/>
      <c r="AC499" s="200"/>
      <c r="AD499" s="200"/>
      <c r="AE499" s="200"/>
      <c r="AF499" s="200"/>
      <c r="AG499" s="200"/>
      <c r="AH499" s="200"/>
      <c r="AI499" s="200"/>
      <c r="AJ499" s="200"/>
      <c r="AK499" s="200"/>
      <c r="AL499" s="200"/>
      <c r="AM499" s="200"/>
      <c r="AN499" s="200"/>
      <c r="AO499" s="200"/>
      <c r="AP499" s="200"/>
      <c r="AQ499" s="200"/>
    </row>
    <row r="500" spans="20:43" ht="40" customHeight="1" x14ac:dyDescent="0.35">
      <c r="T500" s="200"/>
      <c r="U500" s="200"/>
      <c r="V500" s="200"/>
      <c r="W500" s="200"/>
      <c r="X500" s="200"/>
      <c r="Y500" s="200"/>
      <c r="Z500" s="200"/>
      <c r="AA500" s="200"/>
      <c r="AB500" s="200"/>
      <c r="AC500" s="200"/>
      <c r="AD500" s="200"/>
      <c r="AE500" s="200"/>
      <c r="AF500" s="200"/>
      <c r="AG500" s="200"/>
      <c r="AH500" s="200"/>
      <c r="AI500" s="200"/>
      <c r="AJ500" s="200"/>
      <c r="AK500" s="200"/>
      <c r="AL500" s="200"/>
      <c r="AM500" s="200"/>
      <c r="AN500" s="200"/>
      <c r="AO500" s="200"/>
      <c r="AP500" s="200"/>
      <c r="AQ500" s="200"/>
    </row>
    <row r="501" spans="20:43" ht="40" customHeight="1" x14ac:dyDescent="0.35">
      <c r="T501" s="200"/>
      <c r="U501" s="200"/>
      <c r="V501" s="200"/>
      <c r="W501" s="200"/>
      <c r="X501" s="200"/>
      <c r="Y501" s="200"/>
      <c r="Z501" s="200"/>
      <c r="AA501" s="200"/>
      <c r="AB501" s="200"/>
      <c r="AC501" s="200"/>
      <c r="AD501" s="200"/>
      <c r="AE501" s="200"/>
      <c r="AF501" s="200"/>
      <c r="AG501" s="200"/>
      <c r="AH501" s="200"/>
      <c r="AI501" s="200"/>
      <c r="AJ501" s="200"/>
      <c r="AK501" s="200"/>
      <c r="AL501" s="200"/>
      <c r="AM501" s="200"/>
      <c r="AN501" s="200"/>
      <c r="AO501" s="200"/>
      <c r="AP501" s="200"/>
      <c r="AQ501" s="200"/>
    </row>
    <row r="502" spans="20:43" ht="40" customHeight="1" x14ac:dyDescent="0.35">
      <c r="T502" s="200"/>
      <c r="U502" s="200"/>
      <c r="V502" s="200"/>
      <c r="W502" s="200"/>
      <c r="X502" s="200"/>
      <c r="Y502" s="200"/>
      <c r="Z502" s="200"/>
      <c r="AA502" s="200"/>
      <c r="AB502" s="200"/>
      <c r="AC502" s="200"/>
      <c r="AD502" s="200"/>
      <c r="AE502" s="200"/>
      <c r="AF502" s="200"/>
      <c r="AG502" s="200"/>
      <c r="AH502" s="200"/>
      <c r="AI502" s="200"/>
      <c r="AJ502" s="200"/>
      <c r="AK502" s="200"/>
      <c r="AL502" s="200"/>
      <c r="AM502" s="200"/>
      <c r="AN502" s="200"/>
      <c r="AO502" s="200"/>
      <c r="AP502" s="200"/>
      <c r="AQ502" s="200"/>
    </row>
    <row r="503" spans="20:43" ht="40" customHeight="1" x14ac:dyDescent="0.35">
      <c r="T503" s="200"/>
      <c r="U503" s="200"/>
      <c r="V503" s="200"/>
      <c r="W503" s="200"/>
      <c r="X503" s="200"/>
      <c r="Y503" s="200"/>
      <c r="Z503" s="200"/>
      <c r="AA503" s="200"/>
      <c r="AB503" s="200"/>
      <c r="AC503" s="200"/>
      <c r="AD503" s="200"/>
      <c r="AE503" s="200"/>
      <c r="AF503" s="200"/>
      <c r="AG503" s="200"/>
      <c r="AH503" s="200"/>
      <c r="AI503" s="200"/>
      <c r="AJ503" s="200"/>
      <c r="AK503" s="200"/>
      <c r="AL503" s="200"/>
      <c r="AM503" s="200"/>
      <c r="AN503" s="200"/>
      <c r="AO503" s="200"/>
      <c r="AP503" s="200"/>
      <c r="AQ503" s="200"/>
    </row>
    <row r="504" spans="20:43" ht="40" customHeight="1" x14ac:dyDescent="0.35">
      <c r="T504" s="200"/>
      <c r="U504" s="200"/>
      <c r="V504" s="200"/>
      <c r="W504" s="200"/>
      <c r="X504" s="200"/>
      <c r="Y504" s="200"/>
      <c r="Z504" s="200"/>
      <c r="AA504" s="200"/>
      <c r="AB504" s="200"/>
      <c r="AC504" s="200"/>
      <c r="AD504" s="200"/>
      <c r="AE504" s="200"/>
      <c r="AF504" s="200"/>
      <c r="AG504" s="200"/>
      <c r="AH504" s="200"/>
      <c r="AI504" s="200"/>
      <c r="AJ504" s="200"/>
      <c r="AK504" s="200"/>
      <c r="AL504" s="200"/>
      <c r="AM504" s="200"/>
      <c r="AN504" s="200"/>
      <c r="AO504" s="200"/>
      <c r="AP504" s="200"/>
      <c r="AQ504" s="200"/>
    </row>
    <row r="505" spans="20:43" ht="40" customHeight="1" x14ac:dyDescent="0.35">
      <c r="T505" s="200"/>
      <c r="U505" s="200"/>
      <c r="V505" s="200"/>
      <c r="W505" s="200"/>
      <c r="X505" s="200"/>
      <c r="Y505" s="200"/>
      <c r="Z505" s="200"/>
      <c r="AA505" s="200"/>
      <c r="AB505" s="200"/>
      <c r="AC505" s="200"/>
      <c r="AD505" s="200"/>
      <c r="AE505" s="200"/>
      <c r="AF505" s="200"/>
      <c r="AG505" s="200"/>
      <c r="AH505" s="200"/>
      <c r="AI505" s="200"/>
      <c r="AJ505" s="200"/>
      <c r="AK505" s="200"/>
      <c r="AL505" s="200"/>
      <c r="AM505" s="200"/>
      <c r="AN505" s="200"/>
      <c r="AO505" s="200"/>
      <c r="AP505" s="200"/>
      <c r="AQ505" s="200"/>
    </row>
    <row r="506" spans="20:43" ht="40" customHeight="1" x14ac:dyDescent="0.35">
      <c r="T506" s="200"/>
      <c r="U506" s="200"/>
      <c r="V506" s="200"/>
      <c r="W506" s="200"/>
      <c r="X506" s="200"/>
      <c r="Y506" s="200"/>
      <c r="Z506" s="200"/>
      <c r="AA506" s="200"/>
      <c r="AB506" s="200"/>
      <c r="AC506" s="200"/>
      <c r="AD506" s="200"/>
      <c r="AE506" s="200"/>
      <c r="AF506" s="200"/>
      <c r="AG506" s="200"/>
      <c r="AH506" s="200"/>
      <c r="AI506" s="200"/>
      <c r="AJ506" s="200"/>
      <c r="AK506" s="200"/>
      <c r="AL506" s="200"/>
      <c r="AM506" s="200"/>
      <c r="AN506" s="200"/>
      <c r="AO506" s="200"/>
      <c r="AP506" s="200"/>
      <c r="AQ506" s="200"/>
    </row>
    <row r="507" spans="20:43" ht="40" customHeight="1" x14ac:dyDescent="0.35">
      <c r="T507" s="200"/>
      <c r="U507" s="200"/>
      <c r="V507" s="200"/>
      <c r="W507" s="200"/>
      <c r="X507" s="200"/>
      <c r="Y507" s="200"/>
      <c r="Z507" s="200"/>
      <c r="AA507" s="200"/>
      <c r="AB507" s="200"/>
      <c r="AC507" s="200"/>
      <c r="AD507" s="200"/>
      <c r="AE507" s="200"/>
      <c r="AF507" s="200"/>
      <c r="AG507" s="200"/>
      <c r="AH507" s="200"/>
      <c r="AI507" s="200"/>
      <c r="AJ507" s="200"/>
      <c r="AK507" s="200"/>
      <c r="AL507" s="200"/>
      <c r="AM507" s="200"/>
      <c r="AN507" s="200"/>
      <c r="AO507" s="200"/>
      <c r="AP507" s="200"/>
      <c r="AQ507" s="200"/>
    </row>
    <row r="508" spans="20:43" ht="40" customHeight="1" x14ac:dyDescent="0.35">
      <c r="T508" s="200"/>
      <c r="U508" s="200"/>
      <c r="V508" s="200"/>
      <c r="W508" s="200"/>
      <c r="X508" s="200"/>
      <c r="Y508" s="200"/>
      <c r="Z508" s="200"/>
      <c r="AA508" s="200"/>
      <c r="AB508" s="200"/>
      <c r="AC508" s="200"/>
      <c r="AD508" s="200"/>
      <c r="AE508" s="200"/>
      <c r="AF508" s="200"/>
      <c r="AG508" s="200"/>
      <c r="AH508" s="200"/>
      <c r="AI508" s="200"/>
      <c r="AJ508" s="200"/>
      <c r="AK508" s="200"/>
      <c r="AL508" s="200"/>
      <c r="AM508" s="200"/>
      <c r="AN508" s="200"/>
      <c r="AO508" s="200"/>
      <c r="AP508" s="200"/>
      <c r="AQ508" s="200"/>
    </row>
    <row r="509" spans="20:43" ht="40" customHeight="1" x14ac:dyDescent="0.35">
      <c r="T509" s="200"/>
      <c r="U509" s="200"/>
      <c r="V509" s="200"/>
      <c r="W509" s="200"/>
      <c r="X509" s="200"/>
      <c r="Y509" s="200"/>
      <c r="Z509" s="200"/>
      <c r="AA509" s="200"/>
      <c r="AB509" s="200"/>
      <c r="AC509" s="200"/>
      <c r="AD509" s="200"/>
      <c r="AE509" s="200"/>
      <c r="AF509" s="200"/>
      <c r="AG509" s="200"/>
      <c r="AH509" s="200"/>
      <c r="AI509" s="200"/>
      <c r="AJ509" s="200"/>
      <c r="AK509" s="200"/>
      <c r="AL509" s="200"/>
      <c r="AM509" s="200"/>
      <c r="AN509" s="200"/>
      <c r="AO509" s="200"/>
      <c r="AP509" s="200"/>
      <c r="AQ509" s="200"/>
    </row>
    <row r="510" spans="20:43" ht="40" customHeight="1" x14ac:dyDescent="0.35">
      <c r="T510" s="200"/>
      <c r="U510" s="200"/>
      <c r="V510" s="200"/>
      <c r="W510" s="200"/>
      <c r="X510" s="200"/>
      <c r="Y510" s="200"/>
      <c r="Z510" s="200"/>
      <c r="AA510" s="200"/>
      <c r="AB510" s="200"/>
      <c r="AC510" s="200"/>
      <c r="AD510" s="200"/>
      <c r="AE510" s="200"/>
      <c r="AF510" s="200"/>
      <c r="AG510" s="200"/>
      <c r="AH510" s="200"/>
      <c r="AI510" s="200"/>
      <c r="AJ510" s="200"/>
      <c r="AK510" s="200"/>
      <c r="AL510" s="200"/>
      <c r="AM510" s="200"/>
      <c r="AN510" s="200"/>
      <c r="AO510" s="200"/>
      <c r="AP510" s="200"/>
      <c r="AQ510" s="200"/>
    </row>
    <row r="511" spans="20:43" ht="40" customHeight="1" x14ac:dyDescent="0.35">
      <c r="T511" s="200"/>
      <c r="U511" s="200"/>
      <c r="V511" s="200"/>
      <c r="W511" s="200"/>
      <c r="X511" s="200"/>
      <c r="Y511" s="200"/>
      <c r="Z511" s="200"/>
      <c r="AA511" s="200"/>
      <c r="AB511" s="200"/>
      <c r="AC511" s="200"/>
      <c r="AD511" s="200"/>
      <c r="AE511" s="200"/>
      <c r="AF511" s="200"/>
      <c r="AG511" s="200"/>
      <c r="AH511" s="200"/>
      <c r="AI511" s="200"/>
      <c r="AJ511" s="200"/>
      <c r="AK511" s="200"/>
      <c r="AL511" s="200"/>
      <c r="AM511" s="200"/>
      <c r="AN511" s="200"/>
      <c r="AO511" s="200"/>
      <c r="AP511" s="200"/>
      <c r="AQ511" s="200"/>
    </row>
    <row r="512" spans="20:43" ht="40" customHeight="1" x14ac:dyDescent="0.35">
      <c r="T512" s="200"/>
      <c r="U512" s="200"/>
      <c r="V512" s="200"/>
      <c r="W512" s="200"/>
      <c r="X512" s="200"/>
      <c r="Y512" s="200"/>
      <c r="Z512" s="200"/>
      <c r="AA512" s="200"/>
      <c r="AB512" s="200"/>
      <c r="AC512" s="200"/>
      <c r="AD512" s="200"/>
      <c r="AE512" s="200"/>
      <c r="AF512" s="200"/>
      <c r="AG512" s="200"/>
      <c r="AH512" s="200"/>
      <c r="AI512" s="200"/>
      <c r="AJ512" s="200"/>
      <c r="AK512" s="200"/>
      <c r="AL512" s="200"/>
      <c r="AM512" s="200"/>
      <c r="AN512" s="200"/>
      <c r="AO512" s="200"/>
      <c r="AP512" s="200"/>
      <c r="AQ512" s="200"/>
    </row>
    <row r="513" spans="20:43" ht="40" customHeight="1" x14ac:dyDescent="0.35">
      <c r="T513" s="200"/>
      <c r="U513" s="200"/>
      <c r="V513" s="200"/>
      <c r="W513" s="200"/>
      <c r="X513" s="200"/>
      <c r="Y513" s="200"/>
      <c r="Z513" s="200"/>
      <c r="AA513" s="200"/>
      <c r="AB513" s="200"/>
      <c r="AC513" s="200"/>
      <c r="AD513" s="200"/>
      <c r="AE513" s="200"/>
      <c r="AF513" s="200"/>
      <c r="AG513" s="200"/>
      <c r="AH513" s="200"/>
      <c r="AI513" s="200"/>
      <c r="AJ513" s="200"/>
      <c r="AK513" s="200"/>
      <c r="AL513" s="200"/>
      <c r="AM513" s="200"/>
      <c r="AN513" s="200"/>
      <c r="AO513" s="200"/>
      <c r="AP513" s="200"/>
      <c r="AQ513" s="200"/>
    </row>
    <row r="514" spans="20:43" ht="40" customHeight="1" x14ac:dyDescent="0.35">
      <c r="T514" s="200"/>
      <c r="U514" s="200"/>
      <c r="V514" s="200"/>
      <c r="W514" s="200"/>
      <c r="X514" s="200"/>
      <c r="Y514" s="200"/>
      <c r="Z514" s="200"/>
      <c r="AA514" s="200"/>
      <c r="AB514" s="200"/>
      <c r="AC514" s="200"/>
      <c r="AD514" s="200"/>
      <c r="AE514" s="200"/>
      <c r="AF514" s="200"/>
      <c r="AG514" s="200"/>
      <c r="AH514" s="200"/>
      <c r="AI514" s="200"/>
      <c r="AJ514" s="200"/>
      <c r="AK514" s="200"/>
      <c r="AL514" s="200"/>
      <c r="AM514" s="200"/>
      <c r="AN514" s="200"/>
      <c r="AO514" s="200"/>
      <c r="AP514" s="200"/>
      <c r="AQ514" s="200"/>
    </row>
    <row r="515" spans="20:43" ht="40" customHeight="1" x14ac:dyDescent="0.35">
      <c r="T515" s="200"/>
      <c r="U515" s="200"/>
      <c r="V515" s="200"/>
      <c r="W515" s="200"/>
      <c r="X515" s="200"/>
      <c r="Y515" s="200"/>
      <c r="Z515" s="200"/>
      <c r="AA515" s="200"/>
      <c r="AB515" s="200"/>
      <c r="AC515" s="200"/>
      <c r="AD515" s="200"/>
      <c r="AE515" s="200"/>
      <c r="AF515" s="200"/>
      <c r="AG515" s="200"/>
      <c r="AH515" s="200"/>
      <c r="AI515" s="200"/>
      <c r="AJ515" s="200"/>
      <c r="AK515" s="200"/>
      <c r="AL515" s="200"/>
      <c r="AM515" s="200"/>
      <c r="AN515" s="200"/>
      <c r="AO515" s="200"/>
      <c r="AP515" s="200"/>
      <c r="AQ515" s="200"/>
    </row>
    <row r="516" spans="20:43" ht="40" customHeight="1" x14ac:dyDescent="0.35">
      <c r="T516" s="200"/>
      <c r="U516" s="200"/>
      <c r="V516" s="200"/>
      <c r="W516" s="200"/>
      <c r="X516" s="200"/>
      <c r="Y516" s="200"/>
      <c r="Z516" s="200"/>
      <c r="AA516" s="200"/>
      <c r="AB516" s="200"/>
      <c r="AC516" s="200"/>
      <c r="AD516" s="200"/>
      <c r="AE516" s="200"/>
      <c r="AF516" s="200"/>
      <c r="AG516" s="200"/>
      <c r="AH516" s="200"/>
      <c r="AI516" s="200"/>
      <c r="AJ516" s="200"/>
      <c r="AK516" s="200"/>
      <c r="AL516" s="200"/>
      <c r="AM516" s="200"/>
      <c r="AN516" s="200"/>
      <c r="AO516" s="200"/>
      <c r="AP516" s="200"/>
      <c r="AQ516" s="200"/>
    </row>
    <row r="517" spans="20:43" ht="40" customHeight="1" x14ac:dyDescent="0.35">
      <c r="T517" s="200"/>
      <c r="U517" s="200"/>
      <c r="V517" s="200"/>
      <c r="W517" s="200"/>
      <c r="X517" s="200"/>
      <c r="Y517" s="200"/>
      <c r="Z517" s="200"/>
      <c r="AA517" s="200"/>
      <c r="AB517" s="200"/>
      <c r="AC517" s="200"/>
      <c r="AD517" s="200"/>
      <c r="AE517" s="200"/>
      <c r="AF517" s="200"/>
      <c r="AG517" s="200"/>
      <c r="AH517" s="200"/>
      <c r="AI517" s="200"/>
      <c r="AJ517" s="200"/>
      <c r="AK517" s="200"/>
      <c r="AL517" s="200"/>
      <c r="AM517" s="200"/>
      <c r="AN517" s="200"/>
      <c r="AO517" s="200"/>
      <c r="AP517" s="200"/>
      <c r="AQ517" s="200"/>
    </row>
    <row r="518" spans="20:43" ht="40" customHeight="1" x14ac:dyDescent="0.35">
      <c r="T518" s="200"/>
      <c r="U518" s="200"/>
      <c r="V518" s="200"/>
      <c r="W518" s="200"/>
      <c r="X518" s="200"/>
      <c r="Y518" s="200"/>
      <c r="Z518" s="200"/>
      <c r="AA518" s="200"/>
      <c r="AB518" s="200"/>
      <c r="AC518" s="200"/>
      <c r="AD518" s="200"/>
      <c r="AE518" s="200"/>
      <c r="AF518" s="200"/>
      <c r="AG518" s="200"/>
      <c r="AH518" s="200"/>
      <c r="AI518" s="200"/>
      <c r="AJ518" s="200"/>
      <c r="AK518" s="200"/>
      <c r="AL518" s="200"/>
      <c r="AM518" s="200"/>
      <c r="AN518" s="200"/>
      <c r="AO518" s="200"/>
      <c r="AP518" s="200"/>
      <c r="AQ518" s="200"/>
    </row>
    <row r="519" spans="20:43" ht="40" customHeight="1" x14ac:dyDescent="0.35">
      <c r="T519" s="200"/>
      <c r="U519" s="200"/>
      <c r="V519" s="200"/>
      <c r="W519" s="200"/>
      <c r="X519" s="200"/>
      <c r="Y519" s="200"/>
      <c r="Z519" s="200"/>
      <c r="AA519" s="200"/>
      <c r="AB519" s="200"/>
      <c r="AC519" s="200"/>
      <c r="AD519" s="200"/>
      <c r="AE519" s="200"/>
      <c r="AF519" s="200"/>
      <c r="AG519" s="200"/>
      <c r="AH519" s="200"/>
      <c r="AI519" s="200"/>
      <c r="AJ519" s="200"/>
      <c r="AK519" s="200"/>
      <c r="AL519" s="200"/>
      <c r="AM519" s="200"/>
      <c r="AN519" s="200"/>
      <c r="AO519" s="200"/>
      <c r="AP519" s="200"/>
      <c r="AQ519" s="200"/>
    </row>
    <row r="520" spans="20:43" ht="40" customHeight="1" x14ac:dyDescent="0.35">
      <c r="T520" s="200"/>
      <c r="U520" s="200"/>
      <c r="V520" s="200"/>
      <c r="W520" s="200"/>
      <c r="X520" s="200"/>
      <c r="Y520" s="200"/>
      <c r="Z520" s="200"/>
      <c r="AA520" s="200"/>
      <c r="AB520" s="200"/>
      <c r="AC520" s="200"/>
      <c r="AD520" s="200"/>
      <c r="AE520" s="200"/>
      <c r="AF520" s="200"/>
      <c r="AG520" s="200"/>
      <c r="AH520" s="200"/>
      <c r="AI520" s="200"/>
      <c r="AJ520" s="200"/>
      <c r="AK520" s="200"/>
      <c r="AL520" s="200"/>
      <c r="AM520" s="200"/>
      <c r="AN520" s="200"/>
      <c r="AO520" s="200"/>
      <c r="AP520" s="200"/>
      <c r="AQ520" s="200"/>
    </row>
    <row r="521" spans="20:43" ht="40" customHeight="1" x14ac:dyDescent="0.35">
      <c r="T521" s="200"/>
      <c r="U521" s="200"/>
      <c r="V521" s="200"/>
      <c r="W521" s="200"/>
      <c r="X521" s="200"/>
      <c r="Y521" s="200"/>
      <c r="Z521" s="200"/>
      <c r="AA521" s="200"/>
      <c r="AB521" s="200"/>
      <c r="AC521" s="200"/>
      <c r="AD521" s="200"/>
      <c r="AE521" s="200"/>
      <c r="AF521" s="200"/>
      <c r="AG521" s="200"/>
      <c r="AH521" s="200"/>
      <c r="AI521" s="200"/>
      <c r="AJ521" s="200"/>
      <c r="AK521" s="200"/>
      <c r="AL521" s="200"/>
      <c r="AM521" s="200"/>
      <c r="AN521" s="200"/>
      <c r="AO521" s="200"/>
      <c r="AP521" s="200"/>
      <c r="AQ521" s="200"/>
    </row>
    <row r="522" spans="20:43" ht="40" customHeight="1" x14ac:dyDescent="0.35">
      <c r="T522" s="200"/>
      <c r="U522" s="200"/>
      <c r="V522" s="200"/>
      <c r="W522" s="200"/>
      <c r="X522" s="200"/>
      <c r="Y522" s="200"/>
      <c r="Z522" s="200"/>
      <c r="AA522" s="200"/>
      <c r="AB522" s="200"/>
      <c r="AC522" s="200"/>
      <c r="AD522" s="200"/>
      <c r="AE522" s="200"/>
      <c r="AF522" s="200"/>
      <c r="AG522" s="200"/>
      <c r="AH522" s="200"/>
      <c r="AI522" s="200"/>
      <c r="AJ522" s="200"/>
      <c r="AK522" s="200"/>
      <c r="AL522" s="200"/>
      <c r="AM522" s="200"/>
      <c r="AN522" s="200"/>
      <c r="AO522" s="200"/>
      <c r="AP522" s="200"/>
      <c r="AQ522" s="200"/>
    </row>
    <row r="523" spans="20:43" ht="40" customHeight="1" x14ac:dyDescent="0.35">
      <c r="T523" s="200"/>
      <c r="U523" s="200"/>
      <c r="V523" s="200"/>
      <c r="W523" s="200"/>
      <c r="X523" s="200"/>
      <c r="Y523" s="200"/>
      <c r="Z523" s="200"/>
      <c r="AA523" s="200"/>
      <c r="AB523" s="200"/>
      <c r="AC523" s="200"/>
      <c r="AD523" s="200"/>
      <c r="AE523" s="200"/>
      <c r="AF523" s="200"/>
      <c r="AG523" s="200"/>
      <c r="AH523" s="200"/>
      <c r="AI523" s="200"/>
      <c r="AJ523" s="200"/>
      <c r="AK523" s="200"/>
      <c r="AL523" s="200"/>
      <c r="AM523" s="200"/>
      <c r="AN523" s="200"/>
      <c r="AO523" s="200"/>
      <c r="AP523" s="200"/>
      <c r="AQ523" s="200"/>
    </row>
    <row r="524" spans="20:43" ht="40" customHeight="1" x14ac:dyDescent="0.35">
      <c r="T524" s="200"/>
      <c r="U524" s="200"/>
      <c r="V524" s="200"/>
      <c r="W524" s="200"/>
      <c r="X524" s="200"/>
      <c r="Y524" s="200"/>
      <c r="Z524" s="200"/>
      <c r="AA524" s="200"/>
      <c r="AB524" s="200"/>
      <c r="AC524" s="200"/>
      <c r="AD524" s="200"/>
      <c r="AE524" s="200"/>
      <c r="AF524" s="200"/>
      <c r="AG524" s="200"/>
      <c r="AH524" s="200"/>
      <c r="AI524" s="200"/>
      <c r="AJ524" s="200"/>
      <c r="AK524" s="200"/>
      <c r="AL524" s="200"/>
      <c r="AM524" s="200"/>
      <c r="AN524" s="200"/>
      <c r="AO524" s="200"/>
      <c r="AP524" s="200"/>
      <c r="AQ524" s="200"/>
    </row>
    <row r="525" spans="20:43" ht="40" customHeight="1" x14ac:dyDescent="0.35">
      <c r="T525" s="200"/>
      <c r="U525" s="200"/>
      <c r="V525" s="200"/>
      <c r="W525" s="200"/>
      <c r="X525" s="200"/>
      <c r="Y525" s="200"/>
      <c r="Z525" s="200"/>
      <c r="AA525" s="200"/>
      <c r="AB525" s="200"/>
      <c r="AC525" s="200"/>
      <c r="AD525" s="200"/>
      <c r="AE525" s="200"/>
      <c r="AF525" s="200"/>
      <c r="AG525" s="200"/>
      <c r="AH525" s="200"/>
      <c r="AI525" s="200"/>
      <c r="AJ525" s="200"/>
      <c r="AK525" s="200"/>
      <c r="AL525" s="200"/>
      <c r="AM525" s="200"/>
      <c r="AN525" s="200"/>
      <c r="AO525" s="200"/>
      <c r="AP525" s="200"/>
      <c r="AQ525" s="200"/>
    </row>
    <row r="526" spans="20:43" ht="40" customHeight="1" x14ac:dyDescent="0.35">
      <c r="T526" s="200"/>
      <c r="U526" s="200"/>
      <c r="V526" s="200"/>
      <c r="W526" s="200"/>
      <c r="X526" s="200"/>
      <c r="Y526" s="200"/>
      <c r="Z526" s="200"/>
      <c r="AA526" s="200"/>
      <c r="AB526" s="200"/>
      <c r="AC526" s="200"/>
      <c r="AD526" s="200"/>
      <c r="AE526" s="200"/>
      <c r="AF526" s="200"/>
      <c r="AG526" s="200"/>
      <c r="AH526" s="200"/>
      <c r="AI526" s="200"/>
      <c r="AJ526" s="200"/>
      <c r="AK526" s="200"/>
      <c r="AL526" s="200"/>
      <c r="AM526" s="200"/>
      <c r="AN526" s="200"/>
      <c r="AO526" s="200"/>
      <c r="AP526" s="200"/>
      <c r="AQ526" s="200"/>
    </row>
    <row r="527" spans="20:43" ht="40" customHeight="1" x14ac:dyDescent="0.35">
      <c r="T527" s="200"/>
      <c r="U527" s="200"/>
      <c r="V527" s="200"/>
      <c r="W527" s="200"/>
      <c r="X527" s="200"/>
      <c r="Y527" s="200"/>
      <c r="Z527" s="200"/>
      <c r="AA527" s="200"/>
      <c r="AB527" s="200"/>
      <c r="AC527" s="200"/>
      <c r="AD527" s="200"/>
      <c r="AE527" s="200"/>
      <c r="AF527" s="200"/>
      <c r="AG527" s="200"/>
      <c r="AH527" s="200"/>
      <c r="AI527" s="200"/>
      <c r="AJ527" s="200"/>
      <c r="AK527" s="200"/>
      <c r="AL527" s="200"/>
      <c r="AM527" s="200"/>
      <c r="AN527" s="200"/>
      <c r="AO527" s="200"/>
      <c r="AP527" s="200"/>
      <c r="AQ527" s="200"/>
    </row>
    <row r="528" spans="20:43" ht="40" customHeight="1" x14ac:dyDescent="0.35">
      <c r="T528" s="200"/>
      <c r="U528" s="200"/>
      <c r="V528" s="200"/>
      <c r="W528" s="200"/>
      <c r="X528" s="200"/>
      <c r="Y528" s="200"/>
      <c r="Z528" s="200"/>
      <c r="AA528" s="200"/>
      <c r="AB528" s="200"/>
      <c r="AC528" s="200"/>
      <c r="AD528" s="200"/>
      <c r="AE528" s="200"/>
      <c r="AF528" s="200"/>
      <c r="AG528" s="200"/>
      <c r="AH528" s="200"/>
      <c r="AI528" s="200"/>
      <c r="AJ528" s="200"/>
      <c r="AK528" s="200"/>
      <c r="AL528" s="200"/>
      <c r="AM528" s="200"/>
      <c r="AN528" s="200"/>
      <c r="AO528" s="200"/>
      <c r="AP528" s="200"/>
      <c r="AQ528" s="200"/>
    </row>
    <row r="529" spans="20:43" ht="40" customHeight="1" x14ac:dyDescent="0.35">
      <c r="T529" s="200"/>
      <c r="U529" s="200"/>
      <c r="V529" s="200"/>
      <c r="W529" s="200"/>
      <c r="X529" s="200"/>
      <c r="Y529" s="200"/>
      <c r="Z529" s="200"/>
      <c r="AA529" s="200"/>
      <c r="AB529" s="200"/>
      <c r="AC529" s="200"/>
      <c r="AD529" s="200"/>
      <c r="AE529" s="200"/>
      <c r="AF529" s="200"/>
      <c r="AG529" s="200"/>
      <c r="AH529" s="200"/>
      <c r="AI529" s="200"/>
      <c r="AJ529" s="200"/>
      <c r="AK529" s="200"/>
      <c r="AL529" s="200"/>
      <c r="AM529" s="200"/>
      <c r="AN529" s="200"/>
      <c r="AO529" s="200"/>
      <c r="AP529" s="200"/>
      <c r="AQ529" s="200"/>
    </row>
    <row r="530" spans="20:43" ht="40" customHeight="1" x14ac:dyDescent="0.35">
      <c r="T530" s="200"/>
      <c r="U530" s="200"/>
      <c r="V530" s="200"/>
      <c r="W530" s="200"/>
      <c r="X530" s="200"/>
      <c r="Y530" s="200"/>
      <c r="Z530" s="200"/>
      <c r="AA530" s="200"/>
      <c r="AB530" s="200"/>
      <c r="AC530" s="200"/>
      <c r="AD530" s="200"/>
      <c r="AE530" s="200"/>
      <c r="AF530" s="200"/>
      <c r="AG530" s="200"/>
      <c r="AH530" s="200"/>
      <c r="AI530" s="200"/>
      <c r="AJ530" s="200"/>
      <c r="AK530" s="200"/>
      <c r="AL530" s="200"/>
      <c r="AM530" s="200"/>
      <c r="AN530" s="200"/>
      <c r="AO530" s="200"/>
      <c r="AP530" s="200"/>
      <c r="AQ530" s="200"/>
    </row>
    <row r="531" spans="20:43" ht="40" customHeight="1" x14ac:dyDescent="0.35">
      <c r="T531" s="200"/>
      <c r="U531" s="200"/>
      <c r="V531" s="200"/>
      <c r="W531" s="200"/>
      <c r="X531" s="200"/>
      <c r="Y531" s="200"/>
      <c r="Z531" s="200"/>
      <c r="AA531" s="200"/>
      <c r="AB531" s="200"/>
      <c r="AC531" s="200"/>
      <c r="AD531" s="200"/>
      <c r="AE531" s="200"/>
      <c r="AF531" s="200"/>
      <c r="AG531" s="200"/>
      <c r="AH531" s="200"/>
      <c r="AI531" s="200"/>
      <c r="AJ531" s="200"/>
      <c r="AK531" s="200"/>
      <c r="AL531" s="200"/>
      <c r="AM531" s="200"/>
      <c r="AN531" s="200"/>
      <c r="AO531" s="200"/>
      <c r="AP531" s="200"/>
      <c r="AQ531" s="200"/>
    </row>
    <row r="532" spans="20:43" ht="40" customHeight="1" x14ac:dyDescent="0.35">
      <c r="T532" s="200"/>
      <c r="U532" s="200"/>
      <c r="V532" s="200"/>
      <c r="W532" s="200"/>
      <c r="X532" s="200"/>
      <c r="Y532" s="200"/>
      <c r="Z532" s="200"/>
      <c r="AA532" s="200"/>
      <c r="AB532" s="200"/>
      <c r="AC532" s="200"/>
      <c r="AD532" s="200"/>
      <c r="AE532" s="200"/>
      <c r="AF532" s="200"/>
      <c r="AG532" s="200"/>
      <c r="AH532" s="200"/>
      <c r="AI532" s="200"/>
      <c r="AJ532" s="200"/>
      <c r="AK532" s="200"/>
      <c r="AL532" s="200"/>
      <c r="AM532" s="200"/>
      <c r="AN532" s="200"/>
      <c r="AO532" s="200"/>
      <c r="AP532" s="200"/>
      <c r="AQ532" s="200"/>
    </row>
    <row r="533" spans="20:43" ht="40" customHeight="1" x14ac:dyDescent="0.35">
      <c r="T533" s="200"/>
      <c r="U533" s="200"/>
      <c r="V533" s="200"/>
      <c r="W533" s="200"/>
      <c r="X533" s="200"/>
      <c r="Y533" s="200"/>
      <c r="Z533" s="200"/>
      <c r="AA533" s="200"/>
      <c r="AB533" s="200"/>
      <c r="AC533" s="200"/>
      <c r="AD533" s="200"/>
      <c r="AE533" s="200"/>
      <c r="AF533" s="200"/>
      <c r="AG533" s="200"/>
      <c r="AH533" s="200"/>
      <c r="AI533" s="200"/>
      <c r="AJ533" s="200"/>
      <c r="AK533" s="200"/>
      <c r="AL533" s="200"/>
      <c r="AM533" s="200"/>
      <c r="AN533" s="200"/>
      <c r="AO533" s="200"/>
      <c r="AP533" s="200"/>
      <c r="AQ533" s="200"/>
    </row>
    <row r="534" spans="20:43" ht="40" customHeight="1" x14ac:dyDescent="0.35">
      <c r="T534" s="200"/>
      <c r="U534" s="200"/>
      <c r="V534" s="200"/>
      <c r="W534" s="200"/>
      <c r="X534" s="200"/>
      <c r="Y534" s="200"/>
      <c r="Z534" s="200"/>
      <c r="AA534" s="200"/>
      <c r="AB534" s="200"/>
      <c r="AC534" s="200"/>
      <c r="AD534" s="200"/>
      <c r="AE534" s="200"/>
      <c r="AF534" s="200"/>
      <c r="AG534" s="200"/>
      <c r="AH534" s="200"/>
      <c r="AI534" s="200"/>
      <c r="AJ534" s="200"/>
      <c r="AK534" s="200"/>
      <c r="AL534" s="200"/>
      <c r="AM534" s="200"/>
      <c r="AN534" s="200"/>
      <c r="AO534" s="200"/>
      <c r="AP534" s="200"/>
      <c r="AQ534" s="200"/>
    </row>
    <row r="535" spans="20:43" ht="40" customHeight="1" x14ac:dyDescent="0.35">
      <c r="T535" s="200"/>
      <c r="U535" s="200"/>
      <c r="V535" s="200"/>
      <c r="W535" s="200"/>
      <c r="X535" s="200"/>
      <c r="Y535" s="200"/>
      <c r="Z535" s="200"/>
      <c r="AA535" s="200"/>
      <c r="AB535" s="200"/>
      <c r="AC535" s="200"/>
      <c r="AD535" s="200"/>
      <c r="AE535" s="200"/>
      <c r="AF535" s="200"/>
      <c r="AG535" s="200"/>
      <c r="AH535" s="200"/>
      <c r="AI535" s="200"/>
      <c r="AJ535" s="200"/>
      <c r="AK535" s="200"/>
      <c r="AL535" s="200"/>
      <c r="AM535" s="200"/>
      <c r="AN535" s="200"/>
      <c r="AO535" s="200"/>
      <c r="AP535" s="200"/>
      <c r="AQ535" s="200"/>
    </row>
    <row r="536" spans="20:43" ht="40" customHeight="1" x14ac:dyDescent="0.35">
      <c r="T536" s="200"/>
      <c r="U536" s="200"/>
      <c r="V536" s="200"/>
      <c r="W536" s="200"/>
      <c r="X536" s="200"/>
      <c r="Y536" s="200"/>
      <c r="Z536" s="200"/>
      <c r="AA536" s="200"/>
      <c r="AB536" s="200"/>
      <c r="AC536" s="200"/>
      <c r="AD536" s="200"/>
      <c r="AE536" s="200"/>
      <c r="AF536" s="200"/>
      <c r="AG536" s="200"/>
      <c r="AH536" s="200"/>
      <c r="AI536" s="200"/>
      <c r="AJ536" s="200"/>
      <c r="AK536" s="200"/>
      <c r="AL536" s="200"/>
      <c r="AM536" s="200"/>
      <c r="AN536" s="200"/>
      <c r="AO536" s="200"/>
      <c r="AP536" s="200"/>
      <c r="AQ536" s="200"/>
    </row>
    <row r="537" spans="20:43" ht="40" customHeight="1" x14ac:dyDescent="0.35">
      <c r="T537" s="200"/>
      <c r="U537" s="200"/>
      <c r="V537" s="200"/>
      <c r="W537" s="200"/>
      <c r="X537" s="200"/>
      <c r="Y537" s="200"/>
      <c r="Z537" s="200"/>
      <c r="AA537" s="200"/>
      <c r="AB537" s="200"/>
      <c r="AC537" s="200"/>
      <c r="AD537" s="200"/>
      <c r="AE537" s="200"/>
      <c r="AF537" s="200"/>
      <c r="AG537" s="200"/>
      <c r="AH537" s="200"/>
      <c r="AI537" s="200"/>
      <c r="AJ537" s="200"/>
      <c r="AK537" s="200"/>
      <c r="AL537" s="200"/>
      <c r="AM537" s="200"/>
      <c r="AN537" s="200"/>
      <c r="AO537" s="200"/>
      <c r="AP537" s="200"/>
      <c r="AQ537" s="200"/>
    </row>
    <row r="538" spans="20:43" ht="40" customHeight="1" x14ac:dyDescent="0.35">
      <c r="T538" s="200"/>
      <c r="U538" s="200"/>
      <c r="V538" s="200"/>
      <c r="W538" s="200"/>
      <c r="X538" s="200"/>
      <c r="Y538" s="200"/>
      <c r="Z538" s="200"/>
      <c r="AA538" s="200"/>
      <c r="AB538" s="200"/>
      <c r="AC538" s="200"/>
      <c r="AD538" s="200"/>
      <c r="AE538" s="200"/>
      <c r="AF538" s="200"/>
      <c r="AG538" s="200"/>
      <c r="AH538" s="200"/>
      <c r="AI538" s="200"/>
      <c r="AJ538" s="200"/>
      <c r="AK538" s="200"/>
      <c r="AL538" s="200"/>
      <c r="AM538" s="200"/>
      <c r="AN538" s="200"/>
      <c r="AO538" s="200"/>
      <c r="AP538" s="200"/>
      <c r="AQ538" s="200"/>
    </row>
    <row r="539" spans="20:43" ht="40" customHeight="1" x14ac:dyDescent="0.35">
      <c r="T539" s="200"/>
      <c r="U539" s="200"/>
      <c r="V539" s="200"/>
      <c r="W539" s="200"/>
      <c r="X539" s="200"/>
      <c r="Y539" s="200"/>
      <c r="Z539" s="200"/>
      <c r="AA539" s="200"/>
      <c r="AB539" s="200"/>
      <c r="AC539" s="200"/>
      <c r="AD539" s="200"/>
      <c r="AE539" s="200"/>
      <c r="AF539" s="200"/>
      <c r="AG539" s="200"/>
      <c r="AH539" s="200"/>
      <c r="AI539" s="200"/>
      <c r="AJ539" s="200"/>
      <c r="AK539" s="200"/>
      <c r="AL539" s="200"/>
      <c r="AM539" s="200"/>
      <c r="AN539" s="200"/>
      <c r="AO539" s="200"/>
      <c r="AP539" s="200"/>
      <c r="AQ539" s="200"/>
    </row>
    <row r="540" spans="20:43" ht="40" customHeight="1" x14ac:dyDescent="0.35">
      <c r="T540" s="200"/>
      <c r="U540" s="200"/>
      <c r="V540" s="200"/>
      <c r="W540" s="200"/>
      <c r="X540" s="200"/>
      <c r="Y540" s="200"/>
      <c r="Z540" s="200"/>
      <c r="AA540" s="200"/>
      <c r="AB540" s="200"/>
      <c r="AC540" s="200"/>
      <c r="AD540" s="200"/>
      <c r="AE540" s="200"/>
      <c r="AF540" s="200"/>
      <c r="AG540" s="200"/>
      <c r="AH540" s="200"/>
      <c r="AI540" s="200"/>
      <c r="AJ540" s="200"/>
      <c r="AK540" s="200"/>
      <c r="AL540" s="200"/>
      <c r="AM540" s="200"/>
      <c r="AN540" s="200"/>
      <c r="AO540" s="200"/>
      <c r="AP540" s="200"/>
      <c r="AQ540" s="200"/>
    </row>
    <row r="541" spans="20:43" ht="40" customHeight="1" x14ac:dyDescent="0.35">
      <c r="T541" s="200"/>
      <c r="U541" s="200"/>
      <c r="V541" s="200"/>
      <c r="W541" s="200"/>
      <c r="X541" s="200"/>
      <c r="Y541" s="200"/>
      <c r="Z541" s="200"/>
      <c r="AA541" s="200"/>
      <c r="AB541" s="200"/>
      <c r="AC541" s="200"/>
      <c r="AD541" s="200"/>
      <c r="AE541" s="200"/>
      <c r="AF541" s="200"/>
      <c r="AG541" s="200"/>
      <c r="AH541" s="200"/>
      <c r="AI541" s="200"/>
      <c r="AJ541" s="200"/>
      <c r="AK541" s="200"/>
      <c r="AL541" s="200"/>
      <c r="AM541" s="200"/>
      <c r="AN541" s="200"/>
      <c r="AO541" s="200"/>
      <c r="AP541" s="200"/>
      <c r="AQ541" s="200"/>
    </row>
    <row r="542" spans="20:43" ht="40" customHeight="1" x14ac:dyDescent="0.35">
      <c r="T542" s="200"/>
      <c r="U542" s="200"/>
      <c r="V542" s="200"/>
      <c r="W542" s="200"/>
      <c r="X542" s="200"/>
      <c r="Y542" s="200"/>
      <c r="Z542" s="200"/>
      <c r="AA542" s="200"/>
      <c r="AB542" s="200"/>
      <c r="AC542" s="200"/>
      <c r="AD542" s="200"/>
      <c r="AE542" s="200"/>
      <c r="AF542" s="200"/>
      <c r="AG542" s="200"/>
      <c r="AH542" s="200"/>
      <c r="AI542" s="200"/>
      <c r="AJ542" s="200"/>
      <c r="AK542" s="200"/>
      <c r="AL542" s="200"/>
      <c r="AM542" s="200"/>
      <c r="AN542" s="200"/>
      <c r="AO542" s="200"/>
      <c r="AP542" s="200"/>
      <c r="AQ542" s="200"/>
    </row>
    <row r="543" spans="20:43" ht="40" customHeight="1" x14ac:dyDescent="0.35">
      <c r="T543" s="200"/>
      <c r="U543" s="200"/>
      <c r="V543" s="200"/>
      <c r="W543" s="200"/>
      <c r="X543" s="200"/>
      <c r="Y543" s="200"/>
      <c r="Z543" s="200"/>
      <c r="AA543" s="200"/>
      <c r="AB543" s="200"/>
      <c r="AC543" s="200"/>
      <c r="AD543" s="200"/>
      <c r="AE543" s="200"/>
      <c r="AF543" s="200"/>
      <c r="AG543" s="200"/>
      <c r="AH543" s="200"/>
      <c r="AI543" s="200"/>
      <c r="AJ543" s="200"/>
      <c r="AK543" s="200"/>
      <c r="AL543" s="200"/>
      <c r="AM543" s="200"/>
      <c r="AN543" s="200"/>
      <c r="AO543" s="200"/>
      <c r="AP543" s="200"/>
      <c r="AQ543" s="200"/>
    </row>
    <row r="544" spans="20:43" ht="40" customHeight="1" x14ac:dyDescent="0.35">
      <c r="T544" s="200"/>
      <c r="U544" s="200"/>
      <c r="V544" s="200"/>
      <c r="W544" s="200"/>
      <c r="X544" s="200"/>
      <c r="Y544" s="200"/>
      <c r="Z544" s="200"/>
      <c r="AA544" s="200"/>
      <c r="AB544" s="200"/>
      <c r="AC544" s="200"/>
      <c r="AD544" s="200"/>
      <c r="AE544" s="200"/>
      <c r="AF544" s="200"/>
      <c r="AG544" s="200"/>
      <c r="AH544" s="200"/>
      <c r="AI544" s="200"/>
      <c r="AJ544" s="200"/>
      <c r="AK544" s="200"/>
      <c r="AL544" s="200"/>
      <c r="AM544" s="200"/>
      <c r="AN544" s="200"/>
      <c r="AO544" s="200"/>
      <c r="AP544" s="200"/>
      <c r="AQ544" s="200"/>
    </row>
    <row r="545" spans="20:43" ht="40" customHeight="1" x14ac:dyDescent="0.35">
      <c r="T545" s="200"/>
      <c r="U545" s="200"/>
      <c r="V545" s="200"/>
      <c r="W545" s="200"/>
      <c r="X545" s="200"/>
      <c r="Y545" s="200"/>
      <c r="Z545" s="200"/>
      <c r="AA545" s="200"/>
      <c r="AB545" s="200"/>
      <c r="AC545" s="200"/>
      <c r="AD545" s="200"/>
      <c r="AE545" s="200"/>
      <c r="AF545" s="200"/>
      <c r="AG545" s="200"/>
      <c r="AH545" s="200"/>
      <c r="AI545" s="200"/>
      <c r="AJ545" s="200"/>
      <c r="AK545" s="200"/>
      <c r="AL545" s="200"/>
      <c r="AM545" s="200"/>
      <c r="AN545" s="200"/>
      <c r="AO545" s="200"/>
      <c r="AP545" s="200"/>
      <c r="AQ545" s="200"/>
    </row>
    <row r="546" spans="20:43" ht="40" customHeight="1" x14ac:dyDescent="0.35">
      <c r="T546" s="200"/>
      <c r="U546" s="200"/>
      <c r="V546" s="200"/>
      <c r="W546" s="200"/>
      <c r="X546" s="200"/>
      <c r="Y546" s="200"/>
      <c r="Z546" s="200"/>
      <c r="AA546" s="200"/>
      <c r="AB546" s="200"/>
      <c r="AC546" s="200"/>
      <c r="AD546" s="200"/>
      <c r="AE546" s="200"/>
      <c r="AF546" s="200"/>
      <c r="AG546" s="200"/>
      <c r="AH546" s="200"/>
      <c r="AI546" s="200"/>
      <c r="AJ546" s="200"/>
      <c r="AK546" s="200"/>
      <c r="AL546" s="200"/>
      <c r="AM546" s="200"/>
      <c r="AN546" s="200"/>
      <c r="AO546" s="200"/>
      <c r="AP546" s="200"/>
      <c r="AQ546" s="200"/>
    </row>
    <row r="547" spans="20:43" ht="40" customHeight="1" x14ac:dyDescent="0.35">
      <c r="T547" s="200"/>
      <c r="U547" s="200"/>
      <c r="V547" s="200"/>
      <c r="W547" s="200"/>
      <c r="X547" s="200"/>
      <c r="Y547" s="200"/>
      <c r="Z547" s="200"/>
      <c r="AA547" s="200"/>
      <c r="AB547" s="200"/>
      <c r="AC547" s="200"/>
      <c r="AD547" s="200"/>
      <c r="AE547" s="200"/>
      <c r="AF547" s="200"/>
      <c r="AG547" s="200"/>
      <c r="AH547" s="200"/>
      <c r="AI547" s="200"/>
      <c r="AJ547" s="200"/>
      <c r="AK547" s="200"/>
      <c r="AL547" s="200"/>
      <c r="AM547" s="200"/>
      <c r="AN547" s="200"/>
      <c r="AO547" s="200"/>
      <c r="AP547" s="200"/>
      <c r="AQ547" s="200"/>
    </row>
    <row r="548" spans="20:43" ht="40" customHeight="1" x14ac:dyDescent="0.35">
      <c r="T548" s="200"/>
      <c r="U548" s="200"/>
      <c r="V548" s="200"/>
      <c r="W548" s="200"/>
      <c r="X548" s="200"/>
      <c r="Y548" s="200"/>
      <c r="Z548" s="200"/>
      <c r="AA548" s="200"/>
      <c r="AB548" s="200"/>
      <c r="AC548" s="200"/>
      <c r="AD548" s="200"/>
      <c r="AE548" s="200"/>
      <c r="AF548" s="200"/>
      <c r="AG548" s="200"/>
      <c r="AH548" s="200"/>
      <c r="AI548" s="200"/>
      <c r="AJ548" s="200"/>
      <c r="AK548" s="200"/>
      <c r="AL548" s="200"/>
      <c r="AM548" s="200"/>
      <c r="AN548" s="200"/>
      <c r="AO548" s="200"/>
      <c r="AP548" s="200"/>
      <c r="AQ548" s="200"/>
    </row>
    <row r="549" spans="20:43" ht="40" customHeight="1" x14ac:dyDescent="0.35">
      <c r="T549" s="200"/>
      <c r="U549" s="200"/>
      <c r="V549" s="200"/>
      <c r="W549" s="200"/>
      <c r="X549" s="200"/>
      <c r="Y549" s="200"/>
      <c r="Z549" s="200"/>
      <c r="AA549" s="200"/>
      <c r="AB549" s="200"/>
      <c r="AC549" s="200"/>
      <c r="AD549" s="200"/>
      <c r="AE549" s="200"/>
      <c r="AF549" s="200"/>
      <c r="AG549" s="200"/>
      <c r="AH549" s="200"/>
      <c r="AI549" s="200"/>
      <c r="AJ549" s="200"/>
      <c r="AK549" s="200"/>
      <c r="AL549" s="200"/>
      <c r="AM549" s="200"/>
      <c r="AN549" s="200"/>
      <c r="AO549" s="200"/>
      <c r="AP549" s="200"/>
      <c r="AQ549" s="200"/>
    </row>
    <row r="550" spans="20:43" ht="40" customHeight="1" x14ac:dyDescent="0.35">
      <c r="T550" s="200"/>
      <c r="U550" s="200"/>
      <c r="V550" s="200"/>
      <c r="W550" s="200"/>
      <c r="X550" s="200"/>
      <c r="Y550" s="200"/>
      <c r="Z550" s="200"/>
      <c r="AA550" s="200"/>
      <c r="AB550" s="200"/>
      <c r="AC550" s="200"/>
      <c r="AD550" s="200"/>
      <c r="AE550" s="200"/>
      <c r="AF550" s="200"/>
      <c r="AG550" s="200"/>
      <c r="AH550" s="200"/>
      <c r="AI550" s="200"/>
      <c r="AJ550" s="200"/>
      <c r="AK550" s="200"/>
      <c r="AL550" s="200"/>
      <c r="AM550" s="200"/>
      <c r="AN550" s="200"/>
      <c r="AO550" s="200"/>
      <c r="AP550" s="200"/>
      <c r="AQ550" s="200"/>
    </row>
    <row r="551" spans="20:43" ht="40" customHeight="1" x14ac:dyDescent="0.35">
      <c r="T551" s="200"/>
      <c r="U551" s="200"/>
      <c r="V551" s="200"/>
      <c r="W551" s="200"/>
      <c r="X551" s="200"/>
      <c r="Y551" s="200"/>
      <c r="Z551" s="200"/>
      <c r="AA551" s="200"/>
      <c r="AB551" s="200"/>
      <c r="AC551" s="200"/>
      <c r="AD551" s="200"/>
      <c r="AE551" s="200"/>
      <c r="AF551" s="200"/>
      <c r="AG551" s="200"/>
      <c r="AH551" s="200"/>
      <c r="AI551" s="200"/>
      <c r="AJ551" s="200"/>
      <c r="AK551" s="200"/>
      <c r="AL551" s="200"/>
      <c r="AM551" s="200"/>
      <c r="AN551" s="200"/>
      <c r="AO551" s="200"/>
      <c r="AP551" s="200"/>
      <c r="AQ551" s="200"/>
    </row>
    <row r="552" spans="20:43" ht="40" customHeight="1" x14ac:dyDescent="0.35">
      <c r="T552" s="200"/>
      <c r="U552" s="200"/>
      <c r="V552" s="200"/>
      <c r="W552" s="200"/>
      <c r="X552" s="200"/>
      <c r="Y552" s="200"/>
      <c r="Z552" s="200"/>
      <c r="AA552" s="200"/>
      <c r="AB552" s="200"/>
      <c r="AC552" s="200"/>
      <c r="AD552" s="200"/>
      <c r="AE552" s="200"/>
      <c r="AF552" s="200"/>
      <c r="AG552" s="200"/>
      <c r="AH552" s="200"/>
      <c r="AI552" s="200"/>
      <c r="AJ552" s="200"/>
      <c r="AK552" s="200"/>
      <c r="AL552" s="200"/>
      <c r="AM552" s="200"/>
      <c r="AN552" s="200"/>
      <c r="AO552" s="200"/>
      <c r="AP552" s="200"/>
      <c r="AQ552" s="200"/>
    </row>
    <row r="553" spans="20:43" ht="40" customHeight="1" x14ac:dyDescent="0.35">
      <c r="T553" s="200"/>
      <c r="U553" s="200"/>
      <c r="V553" s="200"/>
      <c r="W553" s="200"/>
      <c r="X553" s="200"/>
      <c r="Y553" s="200"/>
      <c r="Z553" s="200"/>
      <c r="AA553" s="200"/>
      <c r="AB553" s="200"/>
      <c r="AC553" s="200"/>
      <c r="AD553" s="200"/>
      <c r="AE553" s="200"/>
      <c r="AF553" s="200"/>
      <c r="AG553" s="200"/>
      <c r="AH553" s="200"/>
      <c r="AI553" s="200"/>
      <c r="AJ553" s="200"/>
      <c r="AK553" s="200"/>
      <c r="AL553" s="200"/>
      <c r="AM553" s="200"/>
      <c r="AN553" s="200"/>
      <c r="AO553" s="200"/>
      <c r="AP553" s="200"/>
      <c r="AQ553" s="200"/>
    </row>
    <row r="554" spans="20:43" ht="40" customHeight="1" x14ac:dyDescent="0.35">
      <c r="T554" s="200"/>
      <c r="U554" s="200"/>
      <c r="V554" s="200"/>
      <c r="W554" s="200"/>
      <c r="X554" s="200"/>
      <c r="Y554" s="200"/>
      <c r="Z554" s="200"/>
      <c r="AA554" s="200"/>
      <c r="AB554" s="200"/>
      <c r="AC554" s="200"/>
      <c r="AD554" s="200"/>
      <c r="AE554" s="200"/>
      <c r="AF554" s="200"/>
      <c r="AG554" s="200"/>
      <c r="AH554" s="200"/>
      <c r="AI554" s="200"/>
      <c r="AJ554" s="200"/>
      <c r="AK554" s="200"/>
      <c r="AL554" s="200"/>
      <c r="AM554" s="200"/>
      <c r="AN554" s="200"/>
      <c r="AO554" s="200"/>
      <c r="AP554" s="200"/>
      <c r="AQ554" s="200"/>
    </row>
    <row r="555" spans="20:43" ht="40" customHeight="1" x14ac:dyDescent="0.35">
      <c r="T555" s="200"/>
      <c r="U555" s="200"/>
      <c r="V555" s="200"/>
      <c r="W555" s="200"/>
      <c r="X555" s="200"/>
      <c r="Y555" s="200"/>
      <c r="Z555" s="200"/>
      <c r="AA555" s="200"/>
      <c r="AB555" s="200"/>
      <c r="AC555" s="200"/>
      <c r="AD555" s="200"/>
      <c r="AE555" s="200"/>
      <c r="AF555" s="200"/>
      <c r="AG555" s="200"/>
      <c r="AH555" s="200"/>
      <c r="AI555" s="200"/>
      <c r="AJ555" s="200"/>
      <c r="AK555" s="200"/>
      <c r="AL555" s="200"/>
      <c r="AM555" s="200"/>
      <c r="AN555" s="200"/>
      <c r="AO555" s="200"/>
      <c r="AP555" s="200"/>
      <c r="AQ555" s="200"/>
    </row>
    <row r="556" spans="20:43" ht="40" customHeight="1" x14ac:dyDescent="0.35">
      <c r="T556" s="200"/>
      <c r="U556" s="200"/>
      <c r="V556" s="200"/>
      <c r="W556" s="200"/>
      <c r="X556" s="200"/>
      <c r="Y556" s="200"/>
      <c r="Z556" s="200"/>
      <c r="AA556" s="200"/>
      <c r="AB556" s="200"/>
      <c r="AC556" s="200"/>
      <c r="AD556" s="200"/>
      <c r="AE556" s="200"/>
      <c r="AF556" s="200"/>
      <c r="AG556" s="200"/>
      <c r="AH556" s="200"/>
      <c r="AI556" s="200"/>
      <c r="AJ556" s="200"/>
      <c r="AK556" s="200"/>
      <c r="AL556" s="200"/>
      <c r="AM556" s="200"/>
      <c r="AN556" s="200"/>
      <c r="AO556" s="200"/>
      <c r="AP556" s="200"/>
      <c r="AQ556" s="200"/>
    </row>
    <row r="557" spans="20:43" ht="40" customHeight="1" x14ac:dyDescent="0.35">
      <c r="T557" s="200"/>
      <c r="U557" s="200"/>
      <c r="V557" s="200"/>
      <c r="W557" s="200"/>
      <c r="X557" s="200"/>
      <c r="Y557" s="200"/>
      <c r="Z557" s="200"/>
      <c r="AA557" s="200"/>
      <c r="AB557" s="200"/>
      <c r="AC557" s="200"/>
      <c r="AD557" s="200"/>
      <c r="AE557" s="200"/>
      <c r="AF557" s="200"/>
      <c r="AG557" s="200"/>
      <c r="AH557" s="200"/>
      <c r="AI557" s="200"/>
      <c r="AJ557" s="200"/>
      <c r="AK557" s="200"/>
      <c r="AL557" s="200"/>
      <c r="AM557" s="200"/>
      <c r="AN557" s="200"/>
      <c r="AO557" s="200"/>
      <c r="AP557" s="200"/>
      <c r="AQ557" s="200"/>
    </row>
    <row r="558" spans="20:43" ht="40" customHeight="1" x14ac:dyDescent="0.35">
      <c r="T558" s="200"/>
      <c r="U558" s="200"/>
      <c r="V558" s="200"/>
      <c r="W558" s="200"/>
      <c r="X558" s="200"/>
      <c r="Y558" s="200"/>
      <c r="Z558" s="200"/>
      <c r="AA558" s="200"/>
      <c r="AB558" s="200"/>
      <c r="AC558" s="200"/>
      <c r="AD558" s="200"/>
      <c r="AE558" s="200"/>
      <c r="AF558" s="200"/>
      <c r="AG558" s="200"/>
      <c r="AH558" s="200"/>
      <c r="AI558" s="200"/>
      <c r="AJ558" s="200"/>
      <c r="AK558" s="200"/>
      <c r="AL558" s="200"/>
      <c r="AM558" s="200"/>
      <c r="AN558" s="200"/>
      <c r="AO558" s="200"/>
      <c r="AP558" s="200"/>
      <c r="AQ558" s="200"/>
    </row>
    <row r="559" spans="20:43" ht="40" customHeight="1" x14ac:dyDescent="0.35">
      <c r="T559" s="200"/>
      <c r="U559" s="200"/>
      <c r="V559" s="200"/>
      <c r="W559" s="200"/>
      <c r="X559" s="200"/>
      <c r="Y559" s="200"/>
      <c r="Z559" s="200"/>
      <c r="AA559" s="200"/>
      <c r="AB559" s="200"/>
      <c r="AC559" s="200"/>
      <c r="AD559" s="200"/>
      <c r="AE559" s="200"/>
      <c r="AF559" s="200"/>
      <c r="AG559" s="200"/>
      <c r="AH559" s="200"/>
      <c r="AI559" s="200"/>
      <c r="AJ559" s="200"/>
      <c r="AK559" s="200"/>
      <c r="AL559" s="200"/>
      <c r="AM559" s="200"/>
      <c r="AN559" s="200"/>
      <c r="AO559" s="200"/>
      <c r="AP559" s="200"/>
      <c r="AQ559" s="200"/>
    </row>
    <row r="560" spans="20:43" ht="40" customHeight="1" x14ac:dyDescent="0.35">
      <c r="T560" s="200"/>
      <c r="U560" s="200"/>
      <c r="V560" s="200"/>
      <c r="W560" s="200"/>
      <c r="X560" s="200"/>
      <c r="Y560" s="200"/>
      <c r="Z560" s="200"/>
      <c r="AA560" s="200"/>
      <c r="AB560" s="200"/>
      <c r="AC560" s="200"/>
      <c r="AD560" s="200"/>
      <c r="AE560" s="200"/>
      <c r="AF560" s="200"/>
      <c r="AG560" s="200"/>
      <c r="AH560" s="200"/>
      <c r="AI560" s="200"/>
      <c r="AJ560" s="200"/>
      <c r="AK560" s="200"/>
      <c r="AL560" s="200"/>
      <c r="AM560" s="200"/>
      <c r="AN560" s="200"/>
      <c r="AO560" s="200"/>
      <c r="AP560" s="200"/>
      <c r="AQ560" s="200"/>
    </row>
    <row r="561" spans="20:43" ht="40" customHeight="1" x14ac:dyDescent="0.35">
      <c r="T561" s="200"/>
      <c r="U561" s="200"/>
      <c r="V561" s="200"/>
      <c r="W561" s="200"/>
      <c r="X561" s="200"/>
      <c r="Y561" s="200"/>
      <c r="Z561" s="200"/>
      <c r="AA561" s="200"/>
      <c r="AB561" s="200"/>
      <c r="AC561" s="200"/>
      <c r="AD561" s="200"/>
      <c r="AE561" s="200"/>
      <c r="AF561" s="200"/>
      <c r="AG561" s="200"/>
      <c r="AH561" s="200"/>
      <c r="AI561" s="200"/>
      <c r="AJ561" s="200"/>
      <c r="AK561" s="200"/>
      <c r="AL561" s="200"/>
      <c r="AM561" s="200"/>
      <c r="AN561" s="200"/>
      <c r="AO561" s="200"/>
      <c r="AP561" s="200"/>
      <c r="AQ561" s="200"/>
    </row>
    <row r="562" spans="20:43" ht="40" customHeight="1" x14ac:dyDescent="0.35">
      <c r="T562" s="200"/>
      <c r="U562" s="200"/>
      <c r="V562" s="200"/>
      <c r="W562" s="200"/>
      <c r="X562" s="200"/>
      <c r="Y562" s="200"/>
      <c r="Z562" s="200"/>
      <c r="AA562" s="200"/>
      <c r="AB562" s="200"/>
      <c r="AC562" s="200"/>
      <c r="AD562" s="200"/>
      <c r="AE562" s="200"/>
      <c r="AF562" s="200"/>
      <c r="AG562" s="200"/>
      <c r="AH562" s="200"/>
      <c r="AI562" s="200"/>
      <c r="AJ562" s="200"/>
      <c r="AK562" s="200"/>
      <c r="AL562" s="200"/>
      <c r="AM562" s="200"/>
      <c r="AN562" s="200"/>
      <c r="AO562" s="200"/>
      <c r="AP562" s="200"/>
      <c r="AQ562" s="200"/>
    </row>
    <row r="563" spans="20:43" ht="40" customHeight="1" x14ac:dyDescent="0.35">
      <c r="T563" s="200"/>
      <c r="U563" s="200"/>
      <c r="V563" s="200"/>
      <c r="W563" s="200"/>
      <c r="X563" s="200"/>
      <c r="Y563" s="200"/>
      <c r="Z563" s="200"/>
      <c r="AA563" s="200"/>
      <c r="AB563" s="200"/>
      <c r="AC563" s="200"/>
      <c r="AD563" s="200"/>
      <c r="AE563" s="200"/>
      <c r="AF563" s="200"/>
      <c r="AG563" s="200"/>
      <c r="AH563" s="200"/>
      <c r="AI563" s="200"/>
      <c r="AJ563" s="200"/>
      <c r="AK563" s="200"/>
      <c r="AL563" s="200"/>
      <c r="AM563" s="200"/>
      <c r="AN563" s="200"/>
      <c r="AO563" s="200"/>
      <c r="AP563" s="200"/>
      <c r="AQ563" s="200"/>
    </row>
    <row r="564" spans="20:43" ht="40" customHeight="1" x14ac:dyDescent="0.35">
      <c r="T564" s="200"/>
      <c r="U564" s="200"/>
      <c r="V564" s="200"/>
      <c r="W564" s="200"/>
      <c r="X564" s="200"/>
      <c r="Y564" s="200"/>
      <c r="Z564" s="200"/>
      <c r="AA564" s="200"/>
      <c r="AB564" s="200"/>
      <c r="AC564" s="200"/>
      <c r="AD564" s="200"/>
      <c r="AE564" s="200"/>
      <c r="AF564" s="200"/>
      <c r="AG564" s="200"/>
      <c r="AH564" s="200"/>
      <c r="AI564" s="200"/>
      <c r="AJ564" s="200"/>
      <c r="AK564" s="200"/>
      <c r="AL564" s="200"/>
      <c r="AM564" s="200"/>
      <c r="AN564" s="200"/>
      <c r="AO564" s="200"/>
      <c r="AP564" s="200"/>
      <c r="AQ564" s="200"/>
    </row>
    <row r="565" spans="20:43" ht="40" customHeight="1" x14ac:dyDescent="0.35">
      <c r="T565" s="200"/>
      <c r="U565" s="200"/>
      <c r="V565" s="200"/>
      <c r="W565" s="200"/>
      <c r="X565" s="200"/>
      <c r="Y565" s="200"/>
      <c r="Z565" s="200"/>
      <c r="AA565" s="200"/>
      <c r="AB565" s="200"/>
      <c r="AC565" s="200"/>
      <c r="AD565" s="200"/>
      <c r="AE565" s="200"/>
      <c r="AF565" s="200"/>
      <c r="AG565" s="200"/>
      <c r="AH565" s="200"/>
      <c r="AI565" s="200"/>
      <c r="AJ565" s="200"/>
      <c r="AK565" s="200"/>
      <c r="AL565" s="200"/>
      <c r="AM565" s="200"/>
      <c r="AN565" s="200"/>
      <c r="AO565" s="200"/>
      <c r="AP565" s="200"/>
      <c r="AQ565" s="200"/>
    </row>
    <row r="566" spans="20:43" ht="40" customHeight="1" x14ac:dyDescent="0.35">
      <c r="T566" s="200"/>
      <c r="U566" s="200"/>
      <c r="V566" s="200"/>
      <c r="W566" s="200"/>
      <c r="X566" s="200"/>
      <c r="Y566" s="200"/>
      <c r="Z566" s="200"/>
      <c r="AA566" s="200"/>
      <c r="AB566" s="200"/>
      <c r="AC566" s="200"/>
      <c r="AD566" s="200"/>
      <c r="AE566" s="200"/>
      <c r="AF566" s="200"/>
      <c r="AG566" s="200"/>
      <c r="AH566" s="200"/>
      <c r="AI566" s="200"/>
      <c r="AJ566" s="200"/>
      <c r="AK566" s="200"/>
      <c r="AL566" s="200"/>
      <c r="AM566" s="200"/>
      <c r="AN566" s="200"/>
      <c r="AO566" s="200"/>
      <c r="AP566" s="200"/>
      <c r="AQ566" s="200"/>
    </row>
    <row r="567" spans="20:43" ht="40" customHeight="1" x14ac:dyDescent="0.35">
      <c r="T567" s="200"/>
      <c r="U567" s="200"/>
      <c r="V567" s="200"/>
      <c r="W567" s="200"/>
      <c r="X567" s="200"/>
      <c r="Y567" s="200"/>
      <c r="Z567" s="200"/>
      <c r="AA567" s="200"/>
      <c r="AB567" s="200"/>
      <c r="AC567" s="200"/>
      <c r="AD567" s="200"/>
      <c r="AE567" s="200"/>
      <c r="AF567" s="200"/>
      <c r="AG567" s="200"/>
      <c r="AH567" s="200"/>
      <c r="AI567" s="200"/>
      <c r="AJ567" s="200"/>
      <c r="AK567" s="200"/>
      <c r="AL567" s="200"/>
      <c r="AM567" s="200"/>
      <c r="AN567" s="200"/>
      <c r="AO567" s="200"/>
      <c r="AP567" s="200"/>
      <c r="AQ567" s="200"/>
    </row>
    <row r="568" spans="20:43" ht="40" customHeight="1" x14ac:dyDescent="0.35">
      <c r="T568" s="200"/>
      <c r="U568" s="200"/>
      <c r="V568" s="200"/>
      <c r="W568" s="200"/>
      <c r="X568" s="200"/>
      <c r="Y568" s="200"/>
      <c r="Z568" s="200"/>
      <c r="AA568" s="200"/>
      <c r="AB568" s="200"/>
      <c r="AC568" s="200"/>
      <c r="AD568" s="200"/>
      <c r="AE568" s="200"/>
      <c r="AF568" s="200"/>
      <c r="AG568" s="200"/>
      <c r="AH568" s="200"/>
      <c r="AI568" s="200"/>
      <c r="AJ568" s="200"/>
      <c r="AK568" s="200"/>
      <c r="AL568" s="200"/>
      <c r="AM568" s="200"/>
      <c r="AN568" s="200"/>
      <c r="AO568" s="200"/>
      <c r="AP568" s="200"/>
      <c r="AQ568" s="200"/>
    </row>
    <row r="569" spans="20:43" ht="40" customHeight="1" x14ac:dyDescent="0.35">
      <c r="T569" s="200"/>
      <c r="U569" s="200"/>
      <c r="V569" s="200"/>
      <c r="W569" s="200"/>
      <c r="X569" s="200"/>
      <c r="Y569" s="200"/>
      <c r="Z569" s="200"/>
      <c r="AA569" s="200"/>
      <c r="AB569" s="200"/>
      <c r="AC569" s="200"/>
      <c r="AD569" s="200"/>
      <c r="AE569" s="200"/>
      <c r="AF569" s="200"/>
      <c r="AG569" s="200"/>
      <c r="AH569" s="200"/>
      <c r="AI569" s="200"/>
      <c r="AJ569" s="200"/>
      <c r="AK569" s="200"/>
      <c r="AL569" s="200"/>
      <c r="AM569" s="200"/>
      <c r="AN569" s="200"/>
      <c r="AO569" s="200"/>
      <c r="AP569" s="200"/>
      <c r="AQ569" s="200"/>
    </row>
    <row r="570" spans="20:43" ht="40" customHeight="1" x14ac:dyDescent="0.35">
      <c r="T570" s="200"/>
      <c r="U570" s="200"/>
      <c r="V570" s="200"/>
      <c r="W570" s="200"/>
      <c r="X570" s="200"/>
      <c r="Y570" s="200"/>
      <c r="Z570" s="200"/>
      <c r="AA570" s="200"/>
      <c r="AB570" s="200"/>
      <c r="AC570" s="200"/>
      <c r="AD570" s="200"/>
      <c r="AE570" s="200"/>
      <c r="AF570" s="200"/>
      <c r="AG570" s="200"/>
      <c r="AH570" s="200"/>
      <c r="AI570" s="200"/>
      <c r="AJ570" s="200"/>
      <c r="AK570" s="200"/>
      <c r="AL570" s="200"/>
      <c r="AM570" s="200"/>
      <c r="AN570" s="200"/>
      <c r="AO570" s="200"/>
      <c r="AP570" s="200"/>
      <c r="AQ570" s="200"/>
    </row>
    <row r="571" spans="20:43" ht="40" customHeight="1" x14ac:dyDescent="0.35">
      <c r="T571" s="200"/>
      <c r="U571" s="200"/>
      <c r="V571" s="200"/>
      <c r="W571" s="200"/>
      <c r="X571" s="200"/>
      <c r="Y571" s="200"/>
      <c r="Z571" s="200"/>
      <c r="AA571" s="200"/>
      <c r="AB571" s="200"/>
      <c r="AC571" s="200"/>
      <c r="AD571" s="200"/>
      <c r="AE571" s="200"/>
      <c r="AF571" s="200"/>
      <c r="AG571" s="200"/>
      <c r="AH571" s="200"/>
      <c r="AI571" s="200"/>
      <c r="AJ571" s="200"/>
      <c r="AK571" s="200"/>
      <c r="AL571" s="200"/>
      <c r="AM571" s="200"/>
      <c r="AN571" s="200"/>
      <c r="AO571" s="200"/>
      <c r="AP571" s="200"/>
      <c r="AQ571" s="200"/>
    </row>
    <row r="572" spans="20:43" ht="40" customHeight="1" x14ac:dyDescent="0.35">
      <c r="T572" s="200"/>
      <c r="U572" s="200"/>
      <c r="V572" s="200"/>
      <c r="W572" s="200"/>
      <c r="X572" s="200"/>
      <c r="Y572" s="200"/>
      <c r="Z572" s="200"/>
      <c r="AA572" s="200"/>
      <c r="AB572" s="200"/>
      <c r="AC572" s="200"/>
      <c r="AD572" s="200"/>
      <c r="AE572" s="200"/>
      <c r="AF572" s="200"/>
      <c r="AG572" s="200"/>
      <c r="AH572" s="200"/>
      <c r="AI572" s="200"/>
      <c r="AJ572" s="200"/>
      <c r="AK572" s="200"/>
      <c r="AL572" s="200"/>
      <c r="AM572" s="200"/>
      <c r="AN572" s="200"/>
      <c r="AO572" s="200"/>
      <c r="AP572" s="200"/>
      <c r="AQ572" s="200"/>
    </row>
    <row r="573" spans="20:43" ht="40" customHeight="1" x14ac:dyDescent="0.35">
      <c r="T573" s="200"/>
      <c r="U573" s="200"/>
      <c r="V573" s="200"/>
      <c r="W573" s="200"/>
      <c r="X573" s="200"/>
      <c r="Y573" s="200"/>
      <c r="Z573" s="200"/>
      <c r="AA573" s="200"/>
      <c r="AB573" s="200"/>
      <c r="AC573" s="200"/>
      <c r="AD573" s="200"/>
      <c r="AE573" s="200"/>
      <c r="AF573" s="200"/>
      <c r="AG573" s="200"/>
      <c r="AH573" s="200"/>
      <c r="AI573" s="200"/>
      <c r="AJ573" s="200"/>
      <c r="AK573" s="200"/>
      <c r="AL573" s="200"/>
      <c r="AM573" s="200"/>
      <c r="AN573" s="200"/>
      <c r="AO573" s="200"/>
      <c r="AP573" s="200"/>
      <c r="AQ573" s="200"/>
    </row>
    <row r="574" spans="20:43" ht="40" customHeight="1" x14ac:dyDescent="0.35">
      <c r="T574" s="200"/>
      <c r="U574" s="200"/>
      <c r="V574" s="200"/>
      <c r="W574" s="200"/>
      <c r="X574" s="200"/>
      <c r="Y574" s="200"/>
      <c r="Z574" s="200"/>
      <c r="AA574" s="200"/>
      <c r="AB574" s="200"/>
      <c r="AC574" s="200"/>
      <c r="AD574" s="200"/>
      <c r="AE574" s="200"/>
      <c r="AF574" s="200"/>
      <c r="AG574" s="200"/>
      <c r="AH574" s="200"/>
      <c r="AI574" s="200"/>
      <c r="AJ574" s="200"/>
      <c r="AK574" s="200"/>
      <c r="AL574" s="200"/>
      <c r="AM574" s="200"/>
      <c r="AN574" s="200"/>
      <c r="AO574" s="200"/>
      <c r="AP574" s="200"/>
      <c r="AQ574" s="200"/>
    </row>
    <row r="575" spans="20:43" ht="40" customHeight="1" x14ac:dyDescent="0.35">
      <c r="T575" s="200"/>
      <c r="U575" s="200"/>
      <c r="V575" s="200"/>
      <c r="W575" s="200"/>
      <c r="X575" s="200"/>
      <c r="Y575" s="200"/>
      <c r="Z575" s="200"/>
      <c r="AA575" s="200"/>
      <c r="AB575" s="200"/>
      <c r="AC575" s="200"/>
      <c r="AD575" s="200"/>
      <c r="AE575" s="200"/>
      <c r="AF575" s="200"/>
      <c r="AG575" s="200"/>
      <c r="AH575" s="200"/>
      <c r="AI575" s="200"/>
      <c r="AJ575" s="200"/>
      <c r="AK575" s="200"/>
      <c r="AL575" s="200"/>
      <c r="AM575" s="200"/>
      <c r="AN575" s="200"/>
      <c r="AO575" s="200"/>
      <c r="AP575" s="200"/>
      <c r="AQ575" s="200"/>
    </row>
    <row r="576" spans="20:43" ht="40" customHeight="1" x14ac:dyDescent="0.35">
      <c r="T576" s="200"/>
      <c r="U576" s="200"/>
      <c r="V576" s="200"/>
      <c r="W576" s="200"/>
      <c r="X576" s="200"/>
      <c r="Y576" s="200"/>
      <c r="Z576" s="200"/>
      <c r="AA576" s="200"/>
      <c r="AB576" s="200"/>
      <c r="AC576" s="200"/>
      <c r="AD576" s="200"/>
      <c r="AE576" s="200"/>
      <c r="AF576" s="200"/>
      <c r="AG576" s="200"/>
      <c r="AH576" s="200"/>
      <c r="AI576" s="200"/>
      <c r="AJ576" s="200"/>
      <c r="AK576" s="200"/>
      <c r="AL576" s="200"/>
      <c r="AM576" s="200"/>
      <c r="AN576" s="200"/>
      <c r="AO576" s="200"/>
      <c r="AP576" s="200"/>
      <c r="AQ576" s="200"/>
    </row>
    <row r="577" spans="20:43" ht="40" customHeight="1" x14ac:dyDescent="0.35">
      <c r="T577" s="200"/>
      <c r="U577" s="200"/>
      <c r="V577" s="200"/>
      <c r="W577" s="200"/>
      <c r="X577" s="200"/>
      <c r="Y577" s="200"/>
      <c r="Z577" s="200"/>
      <c r="AA577" s="200"/>
      <c r="AB577" s="200"/>
      <c r="AC577" s="200"/>
      <c r="AD577" s="200"/>
      <c r="AE577" s="200"/>
      <c r="AF577" s="200"/>
      <c r="AG577" s="200"/>
      <c r="AH577" s="200"/>
      <c r="AI577" s="200"/>
      <c r="AJ577" s="200"/>
      <c r="AK577" s="200"/>
      <c r="AL577" s="200"/>
      <c r="AM577" s="200"/>
      <c r="AN577" s="200"/>
      <c r="AO577" s="200"/>
      <c r="AP577" s="200"/>
      <c r="AQ577" s="200"/>
    </row>
    <row r="578" spans="20:43" ht="40" customHeight="1" x14ac:dyDescent="0.35">
      <c r="T578" s="200"/>
      <c r="U578" s="200"/>
      <c r="V578" s="200"/>
      <c r="W578" s="200"/>
      <c r="X578" s="200"/>
      <c r="Y578" s="200"/>
      <c r="Z578" s="200"/>
      <c r="AA578" s="200"/>
      <c r="AB578" s="200"/>
      <c r="AC578" s="200"/>
      <c r="AD578" s="200"/>
      <c r="AE578" s="200"/>
      <c r="AF578" s="200"/>
      <c r="AG578" s="200"/>
      <c r="AH578" s="200"/>
      <c r="AI578" s="200"/>
      <c r="AJ578" s="200"/>
      <c r="AK578" s="200"/>
      <c r="AL578" s="200"/>
      <c r="AM578" s="200"/>
      <c r="AN578" s="200"/>
      <c r="AO578" s="200"/>
      <c r="AP578" s="200"/>
      <c r="AQ578" s="200"/>
    </row>
    <row r="579" spans="20:43" ht="40" customHeight="1" x14ac:dyDescent="0.35">
      <c r="T579" s="200"/>
      <c r="U579" s="200"/>
      <c r="V579" s="200"/>
      <c r="W579" s="200"/>
      <c r="X579" s="200"/>
      <c r="Y579" s="200"/>
      <c r="Z579" s="200"/>
      <c r="AA579" s="200"/>
      <c r="AB579" s="200"/>
      <c r="AC579" s="200"/>
      <c r="AD579" s="200"/>
      <c r="AE579" s="200"/>
      <c r="AF579" s="200"/>
      <c r="AG579" s="200"/>
      <c r="AH579" s="200"/>
      <c r="AI579" s="200"/>
      <c r="AJ579" s="200"/>
      <c r="AK579" s="200"/>
      <c r="AL579" s="200"/>
      <c r="AM579" s="200"/>
      <c r="AN579" s="200"/>
      <c r="AO579" s="200"/>
      <c r="AP579" s="200"/>
      <c r="AQ579" s="200"/>
    </row>
    <row r="580" spans="20:43" ht="40" customHeight="1" x14ac:dyDescent="0.35">
      <c r="T580" s="200"/>
      <c r="U580" s="200"/>
      <c r="V580" s="200"/>
      <c r="W580" s="200"/>
      <c r="X580" s="200"/>
      <c r="Y580" s="200"/>
      <c r="Z580" s="200"/>
      <c r="AA580" s="200"/>
      <c r="AB580" s="200"/>
      <c r="AC580" s="200"/>
      <c r="AD580" s="200"/>
      <c r="AE580" s="200"/>
      <c r="AF580" s="200"/>
      <c r="AG580" s="200"/>
      <c r="AH580" s="200"/>
      <c r="AI580" s="200"/>
      <c r="AJ580" s="200"/>
      <c r="AK580" s="200"/>
      <c r="AL580" s="200"/>
      <c r="AM580" s="200"/>
      <c r="AN580" s="200"/>
      <c r="AO580" s="200"/>
      <c r="AP580" s="200"/>
      <c r="AQ580" s="200"/>
    </row>
    <row r="581" spans="20:43" ht="40" customHeight="1" x14ac:dyDescent="0.35">
      <c r="T581" s="200"/>
      <c r="U581" s="200"/>
      <c r="V581" s="200"/>
      <c r="W581" s="200"/>
      <c r="X581" s="200"/>
      <c r="Y581" s="200"/>
      <c r="Z581" s="200"/>
      <c r="AA581" s="200"/>
      <c r="AB581" s="200"/>
      <c r="AC581" s="200"/>
      <c r="AD581" s="200"/>
      <c r="AE581" s="200"/>
      <c r="AF581" s="200"/>
      <c r="AG581" s="200"/>
      <c r="AH581" s="200"/>
      <c r="AI581" s="200"/>
      <c r="AJ581" s="200"/>
      <c r="AK581" s="200"/>
      <c r="AL581" s="200"/>
      <c r="AM581" s="200"/>
      <c r="AN581" s="200"/>
      <c r="AO581" s="200"/>
      <c r="AP581" s="200"/>
      <c r="AQ581" s="200"/>
    </row>
    <row r="582" spans="20:43" ht="40" customHeight="1" x14ac:dyDescent="0.35">
      <c r="T582" s="200"/>
      <c r="U582" s="200"/>
      <c r="V582" s="200"/>
      <c r="W582" s="200"/>
      <c r="X582" s="200"/>
      <c r="Y582" s="200"/>
      <c r="Z582" s="200"/>
      <c r="AA582" s="200"/>
      <c r="AB582" s="200"/>
      <c r="AC582" s="200"/>
      <c r="AD582" s="200"/>
      <c r="AE582" s="200"/>
      <c r="AF582" s="200"/>
      <c r="AG582" s="200"/>
      <c r="AH582" s="200"/>
      <c r="AI582" s="200"/>
      <c r="AJ582" s="200"/>
      <c r="AK582" s="200"/>
      <c r="AL582" s="200"/>
      <c r="AM582" s="200"/>
      <c r="AN582" s="200"/>
      <c r="AO582" s="200"/>
      <c r="AP582" s="200"/>
      <c r="AQ582" s="200"/>
    </row>
    <row r="583" spans="20:43" ht="40" customHeight="1" x14ac:dyDescent="0.35">
      <c r="T583" s="200"/>
      <c r="U583" s="200"/>
      <c r="V583" s="200"/>
      <c r="W583" s="200"/>
      <c r="X583" s="200"/>
      <c r="Y583" s="200"/>
      <c r="Z583" s="200"/>
      <c r="AA583" s="200"/>
      <c r="AB583" s="200"/>
      <c r="AC583" s="200"/>
      <c r="AD583" s="200"/>
      <c r="AE583" s="200"/>
      <c r="AF583" s="200"/>
      <c r="AG583" s="200"/>
      <c r="AH583" s="200"/>
      <c r="AI583" s="200"/>
      <c r="AJ583" s="200"/>
      <c r="AK583" s="200"/>
      <c r="AL583" s="200"/>
      <c r="AM583" s="200"/>
      <c r="AN583" s="200"/>
      <c r="AO583" s="200"/>
      <c r="AP583" s="200"/>
      <c r="AQ583" s="200"/>
    </row>
    <row r="584" spans="20:43" ht="40" customHeight="1" x14ac:dyDescent="0.35">
      <c r="T584" s="200"/>
      <c r="U584" s="200"/>
      <c r="V584" s="200"/>
      <c r="W584" s="200"/>
      <c r="X584" s="200"/>
      <c r="Y584" s="200"/>
      <c r="Z584" s="200"/>
      <c r="AA584" s="200"/>
      <c r="AB584" s="200"/>
      <c r="AC584" s="200"/>
      <c r="AD584" s="200"/>
      <c r="AE584" s="200"/>
      <c r="AF584" s="200"/>
      <c r="AG584" s="200"/>
      <c r="AH584" s="200"/>
      <c r="AI584" s="200"/>
      <c r="AJ584" s="200"/>
      <c r="AK584" s="200"/>
      <c r="AL584" s="200"/>
      <c r="AM584" s="200"/>
      <c r="AN584" s="200"/>
      <c r="AO584" s="200"/>
      <c r="AP584" s="200"/>
      <c r="AQ584" s="200"/>
    </row>
    <row r="585" spans="20:43" ht="40" customHeight="1" x14ac:dyDescent="0.35">
      <c r="T585" s="200"/>
      <c r="U585" s="200"/>
      <c r="V585" s="200"/>
      <c r="W585" s="200"/>
      <c r="X585" s="200"/>
      <c r="Y585" s="200"/>
      <c r="Z585" s="200"/>
      <c r="AA585" s="200"/>
      <c r="AB585" s="200"/>
      <c r="AC585" s="200"/>
      <c r="AD585" s="200"/>
      <c r="AE585" s="200"/>
      <c r="AF585" s="200"/>
      <c r="AG585" s="200"/>
      <c r="AH585" s="200"/>
      <c r="AI585" s="200"/>
      <c r="AJ585" s="200"/>
      <c r="AK585" s="200"/>
      <c r="AL585" s="200"/>
      <c r="AM585" s="200"/>
      <c r="AN585" s="200"/>
      <c r="AO585" s="200"/>
      <c r="AP585" s="200"/>
      <c r="AQ585" s="200"/>
    </row>
    <row r="586" spans="20:43" ht="40" customHeight="1" x14ac:dyDescent="0.35">
      <c r="T586" s="200"/>
      <c r="U586" s="200"/>
      <c r="V586" s="200"/>
      <c r="W586" s="200"/>
      <c r="X586" s="200"/>
      <c r="Y586" s="200"/>
      <c r="Z586" s="200"/>
      <c r="AA586" s="200"/>
      <c r="AB586" s="200"/>
      <c r="AC586" s="200"/>
      <c r="AD586" s="200"/>
      <c r="AE586" s="200"/>
      <c r="AF586" s="200"/>
      <c r="AG586" s="200"/>
      <c r="AH586" s="200"/>
      <c r="AI586" s="200"/>
      <c r="AJ586" s="200"/>
      <c r="AK586" s="200"/>
      <c r="AL586" s="200"/>
      <c r="AM586" s="200"/>
      <c r="AN586" s="200"/>
      <c r="AO586" s="200"/>
      <c r="AP586" s="200"/>
      <c r="AQ586" s="200"/>
    </row>
    <row r="587" spans="20:43" ht="40" customHeight="1" x14ac:dyDescent="0.35">
      <c r="T587" s="200"/>
      <c r="U587" s="200"/>
      <c r="V587" s="200"/>
      <c r="W587" s="200"/>
      <c r="X587" s="200"/>
      <c r="Y587" s="200"/>
      <c r="Z587" s="200"/>
      <c r="AA587" s="200"/>
      <c r="AB587" s="200"/>
      <c r="AC587" s="200"/>
      <c r="AD587" s="200"/>
      <c r="AE587" s="200"/>
      <c r="AF587" s="200"/>
      <c r="AG587" s="200"/>
      <c r="AH587" s="200"/>
      <c r="AI587" s="200"/>
      <c r="AJ587" s="200"/>
      <c r="AK587" s="200"/>
      <c r="AL587" s="200"/>
      <c r="AM587" s="200"/>
      <c r="AN587" s="200"/>
      <c r="AO587" s="200"/>
      <c r="AP587" s="200"/>
      <c r="AQ587" s="200"/>
    </row>
    <row r="588" spans="20:43" ht="40" customHeight="1" x14ac:dyDescent="0.35">
      <c r="T588" s="200"/>
      <c r="U588" s="200"/>
      <c r="V588" s="200"/>
      <c r="W588" s="200"/>
      <c r="X588" s="200"/>
      <c r="Y588" s="200"/>
      <c r="Z588" s="200"/>
      <c r="AA588" s="200"/>
      <c r="AB588" s="200"/>
      <c r="AC588" s="200"/>
      <c r="AD588" s="200"/>
      <c r="AE588" s="200"/>
      <c r="AF588" s="200"/>
      <c r="AG588" s="200"/>
      <c r="AH588" s="200"/>
      <c r="AI588" s="200"/>
      <c r="AJ588" s="200"/>
      <c r="AK588" s="200"/>
      <c r="AL588" s="200"/>
      <c r="AM588" s="200"/>
      <c r="AN588" s="200"/>
      <c r="AO588" s="200"/>
      <c r="AP588" s="200"/>
      <c r="AQ588" s="200"/>
    </row>
    <row r="589" spans="20:43" ht="40" customHeight="1" x14ac:dyDescent="0.35">
      <c r="T589" s="200"/>
      <c r="U589" s="200"/>
      <c r="V589" s="200"/>
      <c r="W589" s="200"/>
      <c r="X589" s="200"/>
      <c r="Y589" s="200"/>
      <c r="Z589" s="200"/>
      <c r="AA589" s="200"/>
      <c r="AB589" s="200"/>
      <c r="AC589" s="200"/>
      <c r="AD589" s="200"/>
      <c r="AE589" s="200"/>
      <c r="AF589" s="200"/>
      <c r="AG589" s="200"/>
      <c r="AH589" s="200"/>
      <c r="AI589" s="200"/>
      <c r="AJ589" s="200"/>
      <c r="AK589" s="200"/>
      <c r="AL589" s="200"/>
      <c r="AM589" s="200"/>
      <c r="AN589" s="200"/>
      <c r="AO589" s="200"/>
      <c r="AP589" s="200"/>
      <c r="AQ589" s="200"/>
    </row>
    <row r="590" spans="20:43" ht="40" customHeight="1" x14ac:dyDescent="0.35">
      <c r="T590" s="200"/>
      <c r="U590" s="200"/>
      <c r="V590" s="200"/>
      <c r="W590" s="200"/>
      <c r="X590" s="200"/>
      <c r="Y590" s="200"/>
      <c r="Z590" s="200"/>
      <c r="AA590" s="200"/>
      <c r="AB590" s="200"/>
      <c r="AC590" s="200"/>
      <c r="AD590" s="200"/>
      <c r="AE590" s="200"/>
      <c r="AF590" s="200"/>
      <c r="AG590" s="200"/>
      <c r="AH590" s="200"/>
      <c r="AI590" s="200"/>
      <c r="AJ590" s="200"/>
      <c r="AK590" s="200"/>
      <c r="AL590" s="200"/>
      <c r="AM590" s="200"/>
      <c r="AN590" s="200"/>
      <c r="AO590" s="200"/>
      <c r="AP590" s="200"/>
      <c r="AQ590" s="200"/>
    </row>
    <row r="591" spans="20:43" ht="40" customHeight="1" x14ac:dyDescent="0.35">
      <c r="T591" s="200"/>
      <c r="U591" s="200"/>
      <c r="V591" s="200"/>
      <c r="W591" s="200"/>
      <c r="X591" s="200"/>
      <c r="Y591" s="200"/>
      <c r="Z591" s="200"/>
      <c r="AA591" s="200"/>
      <c r="AB591" s="200"/>
      <c r="AC591" s="200"/>
      <c r="AD591" s="200"/>
      <c r="AE591" s="200"/>
      <c r="AF591" s="200"/>
      <c r="AG591" s="200"/>
      <c r="AH591" s="200"/>
      <c r="AI591" s="200"/>
      <c r="AJ591" s="200"/>
      <c r="AK591" s="200"/>
      <c r="AL591" s="200"/>
      <c r="AM591" s="200"/>
      <c r="AN591" s="200"/>
      <c r="AO591" s="200"/>
      <c r="AP591" s="200"/>
      <c r="AQ591" s="200"/>
    </row>
    <row r="592" spans="20:43" ht="40" customHeight="1" x14ac:dyDescent="0.35">
      <c r="T592" s="200"/>
      <c r="U592" s="200"/>
      <c r="V592" s="200"/>
      <c r="W592" s="200"/>
      <c r="X592" s="200"/>
      <c r="Y592" s="200"/>
      <c r="Z592" s="200"/>
      <c r="AA592" s="200"/>
      <c r="AB592" s="200"/>
      <c r="AC592" s="200"/>
      <c r="AD592" s="200"/>
      <c r="AE592" s="200"/>
      <c r="AF592" s="200"/>
      <c r="AG592" s="200"/>
      <c r="AH592" s="200"/>
      <c r="AI592" s="200"/>
      <c r="AJ592" s="200"/>
      <c r="AK592" s="200"/>
      <c r="AL592" s="200"/>
      <c r="AM592" s="200"/>
      <c r="AN592" s="200"/>
      <c r="AO592" s="200"/>
      <c r="AP592" s="200"/>
      <c r="AQ592" s="200"/>
    </row>
    <row r="593" spans="20:43" ht="40" customHeight="1" x14ac:dyDescent="0.35">
      <c r="T593" s="200"/>
      <c r="U593" s="200"/>
      <c r="V593" s="200"/>
      <c r="W593" s="200"/>
      <c r="X593" s="200"/>
      <c r="Y593" s="200"/>
      <c r="Z593" s="200"/>
      <c r="AA593" s="200"/>
      <c r="AB593" s="200"/>
      <c r="AC593" s="200"/>
      <c r="AD593" s="200"/>
      <c r="AE593" s="200"/>
      <c r="AF593" s="200"/>
      <c r="AG593" s="200"/>
      <c r="AH593" s="200"/>
      <c r="AI593" s="200"/>
      <c r="AJ593" s="200"/>
      <c r="AK593" s="200"/>
      <c r="AL593" s="200"/>
      <c r="AM593" s="200"/>
      <c r="AN593" s="200"/>
      <c r="AO593" s="200"/>
      <c r="AP593" s="200"/>
      <c r="AQ593" s="200"/>
    </row>
    <row r="594" spans="20:43" ht="40" customHeight="1" x14ac:dyDescent="0.35">
      <c r="T594" s="200"/>
      <c r="U594" s="200"/>
      <c r="V594" s="200"/>
      <c r="W594" s="200"/>
      <c r="X594" s="200"/>
      <c r="Y594" s="200"/>
      <c r="Z594" s="200"/>
      <c r="AA594" s="200"/>
      <c r="AB594" s="200"/>
      <c r="AC594" s="200"/>
      <c r="AD594" s="200"/>
      <c r="AE594" s="200"/>
      <c r="AF594" s="200"/>
      <c r="AG594" s="200"/>
      <c r="AH594" s="200"/>
      <c r="AI594" s="200"/>
      <c r="AJ594" s="200"/>
      <c r="AK594" s="200"/>
      <c r="AL594" s="200"/>
      <c r="AM594" s="200"/>
      <c r="AN594" s="200"/>
      <c r="AO594" s="200"/>
      <c r="AP594" s="200"/>
      <c r="AQ594" s="200"/>
    </row>
    <row r="595" spans="20:43" ht="40" customHeight="1" x14ac:dyDescent="0.35">
      <c r="T595" s="200"/>
      <c r="U595" s="200"/>
      <c r="V595" s="200"/>
      <c r="W595" s="200"/>
      <c r="X595" s="200"/>
      <c r="Y595" s="200"/>
      <c r="Z595" s="200"/>
      <c r="AA595" s="200"/>
      <c r="AB595" s="200"/>
      <c r="AC595" s="200"/>
      <c r="AD595" s="200"/>
      <c r="AE595" s="200"/>
      <c r="AF595" s="200"/>
      <c r="AG595" s="200"/>
      <c r="AH595" s="200"/>
      <c r="AI595" s="200"/>
      <c r="AJ595" s="200"/>
      <c r="AK595" s="200"/>
      <c r="AL595" s="200"/>
      <c r="AM595" s="200"/>
      <c r="AN595" s="200"/>
      <c r="AO595" s="200"/>
      <c r="AP595" s="200"/>
      <c r="AQ595" s="200"/>
    </row>
    <row r="596" spans="20:43" ht="40" customHeight="1" x14ac:dyDescent="0.35">
      <c r="T596" s="200"/>
      <c r="U596" s="200"/>
      <c r="V596" s="200"/>
      <c r="W596" s="200"/>
      <c r="X596" s="200"/>
      <c r="Y596" s="200"/>
      <c r="Z596" s="200"/>
      <c r="AA596" s="200"/>
      <c r="AB596" s="200"/>
      <c r="AC596" s="200"/>
      <c r="AD596" s="200"/>
      <c r="AE596" s="200"/>
      <c r="AF596" s="200"/>
      <c r="AG596" s="200"/>
      <c r="AH596" s="200"/>
      <c r="AI596" s="200"/>
      <c r="AJ596" s="200"/>
      <c r="AK596" s="200"/>
      <c r="AL596" s="200"/>
      <c r="AM596" s="200"/>
      <c r="AN596" s="200"/>
      <c r="AO596" s="200"/>
      <c r="AP596" s="200"/>
      <c r="AQ596" s="200"/>
    </row>
    <row r="597" spans="20:43" ht="40" customHeight="1" x14ac:dyDescent="0.35">
      <c r="T597" s="200"/>
      <c r="U597" s="200"/>
      <c r="V597" s="200"/>
      <c r="W597" s="200"/>
      <c r="X597" s="200"/>
      <c r="Y597" s="200"/>
      <c r="Z597" s="200"/>
      <c r="AA597" s="200"/>
      <c r="AB597" s="200"/>
      <c r="AC597" s="200"/>
      <c r="AD597" s="200"/>
      <c r="AE597" s="200"/>
      <c r="AF597" s="200"/>
      <c r="AG597" s="200"/>
      <c r="AH597" s="200"/>
      <c r="AI597" s="200"/>
      <c r="AJ597" s="200"/>
      <c r="AK597" s="200"/>
      <c r="AL597" s="200"/>
      <c r="AM597" s="200"/>
      <c r="AN597" s="200"/>
      <c r="AO597" s="200"/>
      <c r="AP597" s="200"/>
      <c r="AQ597" s="200"/>
    </row>
    <row r="598" spans="20:43" ht="40" customHeight="1" x14ac:dyDescent="0.35">
      <c r="T598" s="200"/>
      <c r="U598" s="200"/>
      <c r="V598" s="200"/>
      <c r="W598" s="200"/>
      <c r="X598" s="200"/>
      <c r="Y598" s="200"/>
      <c r="Z598" s="200"/>
      <c r="AA598" s="200"/>
      <c r="AB598" s="200"/>
      <c r="AC598" s="200"/>
      <c r="AD598" s="200"/>
      <c r="AE598" s="200"/>
      <c r="AF598" s="200"/>
      <c r="AG598" s="200"/>
      <c r="AH598" s="200"/>
      <c r="AI598" s="200"/>
      <c r="AJ598" s="200"/>
      <c r="AK598" s="200"/>
      <c r="AL598" s="200"/>
      <c r="AM598" s="200"/>
      <c r="AN598" s="200"/>
      <c r="AO598" s="200"/>
      <c r="AP598" s="200"/>
      <c r="AQ598" s="200"/>
    </row>
    <row r="599" spans="20:43" ht="40" customHeight="1" x14ac:dyDescent="0.35">
      <c r="T599" s="200"/>
      <c r="U599" s="200"/>
      <c r="V599" s="200"/>
      <c r="W599" s="200"/>
      <c r="X599" s="200"/>
      <c r="Y599" s="200"/>
      <c r="Z599" s="200"/>
      <c r="AA599" s="200"/>
      <c r="AB599" s="200"/>
      <c r="AC599" s="200"/>
      <c r="AD599" s="200"/>
      <c r="AE599" s="200"/>
      <c r="AF599" s="200"/>
      <c r="AG599" s="200"/>
      <c r="AH599" s="200"/>
      <c r="AI599" s="200"/>
      <c r="AJ599" s="200"/>
      <c r="AK599" s="200"/>
      <c r="AL599" s="200"/>
      <c r="AM599" s="200"/>
      <c r="AN599" s="200"/>
      <c r="AO599" s="200"/>
      <c r="AP599" s="200"/>
      <c r="AQ599" s="200"/>
    </row>
    <row r="600" spans="20:43" ht="40" customHeight="1" x14ac:dyDescent="0.35">
      <c r="T600" s="200"/>
      <c r="U600" s="200"/>
      <c r="V600" s="200"/>
      <c r="W600" s="200"/>
      <c r="X600" s="200"/>
      <c r="Y600" s="200"/>
      <c r="Z600" s="200"/>
      <c r="AA600" s="200"/>
      <c r="AB600" s="200"/>
      <c r="AC600" s="200"/>
      <c r="AD600" s="200"/>
      <c r="AE600" s="200"/>
      <c r="AF600" s="200"/>
      <c r="AG600" s="200"/>
      <c r="AH600" s="200"/>
      <c r="AI600" s="200"/>
      <c r="AJ600" s="200"/>
      <c r="AK600" s="200"/>
      <c r="AL600" s="200"/>
      <c r="AM600" s="200"/>
      <c r="AN600" s="200"/>
      <c r="AO600" s="200"/>
      <c r="AP600" s="200"/>
      <c r="AQ600" s="200"/>
    </row>
    <row r="601" spans="20:43" ht="40" customHeight="1" x14ac:dyDescent="0.35">
      <c r="T601" s="200"/>
      <c r="U601" s="200"/>
      <c r="V601" s="200"/>
      <c r="W601" s="200"/>
      <c r="X601" s="200"/>
      <c r="Y601" s="200"/>
      <c r="Z601" s="200"/>
      <c r="AA601" s="200"/>
      <c r="AB601" s="200"/>
      <c r="AC601" s="200"/>
      <c r="AD601" s="200"/>
      <c r="AE601" s="200"/>
      <c r="AF601" s="200"/>
      <c r="AG601" s="200"/>
      <c r="AH601" s="200"/>
      <c r="AI601" s="200"/>
      <c r="AJ601" s="200"/>
      <c r="AK601" s="200"/>
      <c r="AL601" s="200"/>
      <c r="AM601" s="200"/>
      <c r="AN601" s="200"/>
      <c r="AO601" s="200"/>
      <c r="AP601" s="200"/>
      <c r="AQ601" s="200"/>
    </row>
    <row r="602" spans="20:43" ht="40" customHeight="1" x14ac:dyDescent="0.35">
      <c r="T602" s="200"/>
      <c r="U602" s="200"/>
      <c r="V602" s="200"/>
      <c r="W602" s="200"/>
      <c r="X602" s="200"/>
      <c r="Y602" s="200"/>
      <c r="Z602" s="200"/>
      <c r="AA602" s="200"/>
      <c r="AB602" s="200"/>
      <c r="AC602" s="200"/>
      <c r="AD602" s="200"/>
      <c r="AE602" s="200"/>
      <c r="AF602" s="200"/>
      <c r="AG602" s="200"/>
      <c r="AH602" s="200"/>
      <c r="AI602" s="200"/>
      <c r="AJ602" s="200"/>
      <c r="AK602" s="200"/>
      <c r="AL602" s="200"/>
      <c r="AM602" s="200"/>
      <c r="AN602" s="200"/>
      <c r="AO602" s="200"/>
      <c r="AP602" s="200"/>
      <c r="AQ602" s="200"/>
    </row>
    <row r="603" spans="20:43" ht="40" customHeight="1" x14ac:dyDescent="0.35">
      <c r="T603" s="200"/>
      <c r="U603" s="200"/>
      <c r="V603" s="200"/>
      <c r="W603" s="200"/>
      <c r="X603" s="200"/>
      <c r="Y603" s="200"/>
      <c r="Z603" s="200"/>
      <c r="AA603" s="200"/>
      <c r="AB603" s="200"/>
      <c r="AC603" s="200"/>
      <c r="AD603" s="200"/>
      <c r="AE603" s="200"/>
      <c r="AF603" s="200"/>
      <c r="AG603" s="200"/>
      <c r="AH603" s="200"/>
      <c r="AI603" s="200"/>
      <c r="AJ603" s="200"/>
      <c r="AK603" s="200"/>
      <c r="AL603" s="200"/>
      <c r="AM603" s="200"/>
      <c r="AN603" s="200"/>
      <c r="AO603" s="200"/>
      <c r="AP603" s="200"/>
      <c r="AQ603" s="200"/>
    </row>
    <row r="604" spans="20:43" ht="40" customHeight="1" x14ac:dyDescent="0.35">
      <c r="T604" s="200"/>
      <c r="U604" s="200"/>
      <c r="V604" s="200"/>
      <c r="W604" s="200"/>
      <c r="X604" s="200"/>
      <c r="Y604" s="200"/>
      <c r="Z604" s="200"/>
      <c r="AA604" s="200"/>
      <c r="AB604" s="200"/>
      <c r="AC604" s="200"/>
      <c r="AD604" s="200"/>
      <c r="AE604" s="200"/>
      <c r="AF604" s="200"/>
      <c r="AG604" s="200"/>
      <c r="AH604" s="200"/>
      <c r="AI604" s="200"/>
      <c r="AJ604" s="200"/>
      <c r="AK604" s="200"/>
      <c r="AL604" s="200"/>
      <c r="AM604" s="200"/>
      <c r="AN604" s="200"/>
      <c r="AO604" s="200"/>
      <c r="AP604" s="200"/>
      <c r="AQ604" s="200"/>
    </row>
    <row r="605" spans="20:43" ht="40" customHeight="1" x14ac:dyDescent="0.35">
      <c r="T605" s="200"/>
      <c r="U605" s="200"/>
      <c r="V605" s="200"/>
      <c r="W605" s="200"/>
      <c r="X605" s="200"/>
      <c r="Y605" s="200"/>
      <c r="Z605" s="200"/>
      <c r="AA605" s="200"/>
      <c r="AB605" s="200"/>
      <c r="AC605" s="200"/>
      <c r="AD605" s="200"/>
      <c r="AE605" s="200"/>
      <c r="AF605" s="200"/>
      <c r="AG605" s="200"/>
      <c r="AH605" s="200"/>
      <c r="AI605" s="200"/>
      <c r="AJ605" s="200"/>
      <c r="AK605" s="200"/>
      <c r="AL605" s="200"/>
      <c r="AM605" s="200"/>
      <c r="AN605" s="200"/>
      <c r="AO605" s="200"/>
      <c r="AP605" s="200"/>
      <c r="AQ605" s="200"/>
    </row>
    <row r="606" spans="20:43" ht="40" customHeight="1" x14ac:dyDescent="0.35">
      <c r="T606" s="200"/>
      <c r="U606" s="200"/>
      <c r="V606" s="200"/>
      <c r="W606" s="200"/>
      <c r="X606" s="200"/>
      <c r="Y606" s="200"/>
      <c r="Z606" s="200"/>
      <c r="AA606" s="200"/>
      <c r="AB606" s="200"/>
      <c r="AC606" s="200"/>
      <c r="AD606" s="200"/>
      <c r="AE606" s="200"/>
      <c r="AF606" s="200"/>
      <c r="AG606" s="200"/>
      <c r="AH606" s="200"/>
      <c r="AI606" s="200"/>
      <c r="AJ606" s="200"/>
      <c r="AK606" s="200"/>
      <c r="AL606" s="200"/>
      <c r="AM606" s="200"/>
      <c r="AN606" s="200"/>
      <c r="AO606" s="200"/>
      <c r="AP606" s="200"/>
      <c r="AQ606" s="200"/>
    </row>
    <row r="607" spans="20:43" ht="40" customHeight="1" x14ac:dyDescent="0.35">
      <c r="T607" s="200"/>
      <c r="U607" s="200"/>
      <c r="V607" s="200"/>
      <c r="W607" s="200"/>
      <c r="X607" s="200"/>
      <c r="Y607" s="200"/>
      <c r="Z607" s="200"/>
      <c r="AA607" s="200"/>
      <c r="AB607" s="200"/>
      <c r="AC607" s="200"/>
      <c r="AD607" s="200"/>
      <c r="AE607" s="200"/>
      <c r="AF607" s="200"/>
      <c r="AG607" s="200"/>
      <c r="AH607" s="200"/>
      <c r="AI607" s="200"/>
      <c r="AJ607" s="200"/>
      <c r="AK607" s="200"/>
      <c r="AL607" s="200"/>
      <c r="AM607" s="200"/>
      <c r="AN607" s="200"/>
      <c r="AO607" s="200"/>
      <c r="AP607" s="200"/>
      <c r="AQ607" s="200"/>
    </row>
    <row r="608" spans="20:43" ht="40" customHeight="1" x14ac:dyDescent="0.35">
      <c r="T608" s="200"/>
      <c r="U608" s="200"/>
      <c r="V608" s="200"/>
      <c r="W608" s="200"/>
      <c r="X608" s="200"/>
      <c r="Y608" s="200"/>
      <c r="Z608" s="200"/>
      <c r="AA608" s="200"/>
      <c r="AB608" s="200"/>
      <c r="AC608" s="200"/>
      <c r="AD608" s="200"/>
      <c r="AE608" s="200"/>
      <c r="AF608" s="200"/>
      <c r="AG608" s="200"/>
      <c r="AH608" s="200"/>
      <c r="AI608" s="200"/>
      <c r="AJ608" s="200"/>
      <c r="AK608" s="200"/>
      <c r="AL608" s="200"/>
      <c r="AM608" s="200"/>
      <c r="AN608" s="200"/>
      <c r="AO608" s="200"/>
      <c r="AP608" s="200"/>
      <c r="AQ608" s="200"/>
    </row>
    <row r="609" spans="20:43" ht="40" customHeight="1" x14ac:dyDescent="0.35">
      <c r="T609" s="200"/>
      <c r="U609" s="200"/>
      <c r="V609" s="200"/>
      <c r="W609" s="200"/>
      <c r="X609" s="200"/>
      <c r="Y609" s="200"/>
      <c r="Z609" s="200"/>
      <c r="AA609" s="200"/>
      <c r="AB609" s="200"/>
      <c r="AC609" s="200"/>
      <c r="AD609" s="200"/>
      <c r="AE609" s="200"/>
      <c r="AF609" s="200"/>
      <c r="AG609" s="200"/>
      <c r="AH609" s="200"/>
      <c r="AI609" s="200"/>
      <c r="AJ609" s="200"/>
      <c r="AK609" s="200"/>
      <c r="AL609" s="200"/>
      <c r="AM609" s="200"/>
      <c r="AN609" s="200"/>
      <c r="AO609" s="200"/>
      <c r="AP609" s="200"/>
      <c r="AQ609" s="200"/>
    </row>
    <row r="610" spans="20:43" ht="40" customHeight="1" x14ac:dyDescent="0.35">
      <c r="T610" s="200"/>
      <c r="U610" s="200"/>
      <c r="V610" s="200"/>
      <c r="W610" s="200"/>
      <c r="X610" s="200"/>
      <c r="Y610" s="200"/>
      <c r="Z610" s="200"/>
      <c r="AA610" s="200"/>
      <c r="AB610" s="200"/>
      <c r="AC610" s="200"/>
      <c r="AD610" s="200"/>
      <c r="AE610" s="200"/>
      <c r="AF610" s="200"/>
      <c r="AG610" s="200"/>
      <c r="AH610" s="200"/>
      <c r="AI610" s="200"/>
      <c r="AJ610" s="200"/>
      <c r="AK610" s="200"/>
      <c r="AL610" s="200"/>
      <c r="AM610" s="200"/>
      <c r="AN610" s="200"/>
      <c r="AO610" s="200"/>
      <c r="AP610" s="200"/>
      <c r="AQ610" s="200"/>
    </row>
    <row r="611" spans="20:43" ht="40" customHeight="1" x14ac:dyDescent="0.35">
      <c r="T611" s="200"/>
      <c r="U611" s="200"/>
      <c r="V611" s="200"/>
      <c r="W611" s="200"/>
      <c r="X611" s="200"/>
      <c r="Y611" s="200"/>
      <c r="Z611" s="200"/>
      <c r="AA611" s="200"/>
      <c r="AB611" s="200"/>
      <c r="AC611" s="200"/>
      <c r="AD611" s="200"/>
      <c r="AE611" s="200"/>
      <c r="AF611" s="200"/>
      <c r="AG611" s="200"/>
      <c r="AH611" s="200"/>
      <c r="AI611" s="200"/>
      <c r="AJ611" s="200"/>
      <c r="AK611" s="200"/>
      <c r="AL611" s="200"/>
      <c r="AM611" s="200"/>
      <c r="AN611" s="200"/>
      <c r="AO611" s="200"/>
      <c r="AP611" s="200"/>
      <c r="AQ611" s="200"/>
    </row>
    <row r="612" spans="20:43" ht="40" customHeight="1" x14ac:dyDescent="0.35">
      <c r="T612" s="200"/>
      <c r="U612" s="200"/>
      <c r="V612" s="200"/>
      <c r="W612" s="200"/>
      <c r="X612" s="200"/>
      <c r="Y612" s="200"/>
      <c r="Z612" s="200"/>
      <c r="AA612" s="200"/>
      <c r="AB612" s="200"/>
      <c r="AC612" s="200"/>
      <c r="AD612" s="200"/>
      <c r="AE612" s="200"/>
      <c r="AF612" s="200"/>
      <c r="AG612" s="200"/>
      <c r="AH612" s="200"/>
      <c r="AI612" s="200"/>
      <c r="AJ612" s="200"/>
      <c r="AK612" s="200"/>
      <c r="AL612" s="200"/>
      <c r="AM612" s="200"/>
      <c r="AN612" s="200"/>
      <c r="AO612" s="200"/>
      <c r="AP612" s="200"/>
      <c r="AQ612" s="200"/>
    </row>
    <row r="613" spans="20:43" ht="40" customHeight="1" x14ac:dyDescent="0.35">
      <c r="T613" s="200"/>
      <c r="U613" s="200"/>
      <c r="V613" s="200"/>
      <c r="W613" s="200"/>
      <c r="X613" s="200"/>
      <c r="Y613" s="200"/>
      <c r="Z613" s="200"/>
      <c r="AA613" s="200"/>
      <c r="AB613" s="200"/>
      <c r="AC613" s="200"/>
      <c r="AD613" s="200"/>
      <c r="AE613" s="200"/>
      <c r="AF613" s="200"/>
      <c r="AG613" s="200"/>
      <c r="AH613" s="200"/>
      <c r="AI613" s="200"/>
      <c r="AJ613" s="200"/>
      <c r="AK613" s="200"/>
      <c r="AL613" s="200"/>
      <c r="AM613" s="200"/>
      <c r="AN613" s="200"/>
      <c r="AO613" s="200"/>
      <c r="AP613" s="200"/>
      <c r="AQ613" s="200"/>
    </row>
    <row r="614" spans="20:43" ht="40" customHeight="1" x14ac:dyDescent="0.35">
      <c r="T614" s="200"/>
      <c r="U614" s="200"/>
      <c r="V614" s="200"/>
      <c r="W614" s="200"/>
      <c r="X614" s="200"/>
      <c r="Y614" s="200"/>
      <c r="Z614" s="200"/>
      <c r="AA614" s="200"/>
      <c r="AB614" s="200"/>
      <c r="AC614" s="200"/>
      <c r="AD614" s="200"/>
      <c r="AE614" s="200"/>
      <c r="AF614" s="200"/>
      <c r="AG614" s="200"/>
      <c r="AH614" s="200"/>
      <c r="AI614" s="200"/>
      <c r="AJ614" s="200"/>
      <c r="AK614" s="200"/>
      <c r="AL614" s="200"/>
      <c r="AM614" s="200"/>
      <c r="AN614" s="200"/>
      <c r="AO614" s="200"/>
      <c r="AP614" s="200"/>
      <c r="AQ614" s="200"/>
    </row>
    <row r="615" spans="20:43" ht="40" customHeight="1" x14ac:dyDescent="0.35">
      <c r="T615" s="200"/>
      <c r="U615" s="200"/>
      <c r="V615" s="200"/>
      <c r="W615" s="200"/>
      <c r="X615" s="200"/>
      <c r="Y615" s="200"/>
      <c r="Z615" s="200"/>
      <c r="AA615" s="200"/>
      <c r="AB615" s="200"/>
      <c r="AC615" s="200"/>
      <c r="AD615" s="200"/>
      <c r="AE615" s="200"/>
      <c r="AF615" s="200"/>
      <c r="AG615" s="200"/>
      <c r="AH615" s="200"/>
      <c r="AI615" s="200"/>
      <c r="AJ615" s="200"/>
      <c r="AK615" s="200"/>
      <c r="AL615" s="200"/>
      <c r="AM615" s="200"/>
      <c r="AN615" s="200"/>
      <c r="AO615" s="200"/>
      <c r="AP615" s="200"/>
      <c r="AQ615" s="200"/>
    </row>
    <row r="616" spans="20:43" ht="40" customHeight="1" x14ac:dyDescent="0.35">
      <c r="T616" s="200"/>
      <c r="U616" s="200"/>
      <c r="V616" s="200"/>
      <c r="W616" s="200"/>
      <c r="X616" s="200"/>
      <c r="Y616" s="200"/>
      <c r="Z616" s="200"/>
      <c r="AA616" s="200"/>
      <c r="AB616" s="200"/>
      <c r="AC616" s="200"/>
      <c r="AD616" s="200"/>
      <c r="AE616" s="200"/>
      <c r="AF616" s="200"/>
      <c r="AG616" s="200"/>
      <c r="AH616" s="200"/>
      <c r="AI616" s="200"/>
      <c r="AJ616" s="200"/>
      <c r="AK616" s="200"/>
      <c r="AL616" s="200"/>
      <c r="AM616" s="200"/>
      <c r="AN616" s="200"/>
      <c r="AO616" s="200"/>
      <c r="AP616" s="200"/>
      <c r="AQ616" s="200"/>
    </row>
    <row r="617" spans="20:43" ht="40" customHeight="1" x14ac:dyDescent="0.35">
      <c r="T617" s="200"/>
      <c r="U617" s="200"/>
      <c r="V617" s="200"/>
      <c r="W617" s="200"/>
      <c r="X617" s="200"/>
      <c r="Y617" s="200"/>
      <c r="Z617" s="200"/>
      <c r="AA617" s="200"/>
      <c r="AB617" s="200"/>
      <c r="AC617" s="200"/>
      <c r="AD617" s="200"/>
      <c r="AE617" s="200"/>
      <c r="AF617" s="200"/>
      <c r="AG617" s="200"/>
      <c r="AH617" s="200"/>
      <c r="AI617" s="200"/>
      <c r="AJ617" s="200"/>
      <c r="AK617" s="200"/>
      <c r="AL617" s="200"/>
      <c r="AM617" s="200"/>
      <c r="AN617" s="200"/>
      <c r="AO617" s="200"/>
      <c r="AP617" s="200"/>
      <c r="AQ617" s="200"/>
    </row>
    <row r="618" spans="20:43" ht="40" customHeight="1" x14ac:dyDescent="0.35">
      <c r="T618" s="200"/>
      <c r="U618" s="200"/>
      <c r="V618" s="200"/>
      <c r="W618" s="200"/>
      <c r="X618" s="200"/>
      <c r="Y618" s="200"/>
      <c r="Z618" s="200"/>
      <c r="AA618" s="200"/>
      <c r="AB618" s="200"/>
      <c r="AC618" s="200"/>
      <c r="AD618" s="200"/>
      <c r="AE618" s="200"/>
      <c r="AF618" s="200"/>
      <c r="AG618" s="200"/>
      <c r="AH618" s="200"/>
      <c r="AI618" s="200"/>
      <c r="AJ618" s="200"/>
      <c r="AK618" s="200"/>
      <c r="AL618" s="200"/>
      <c r="AM618" s="200"/>
      <c r="AN618" s="200"/>
      <c r="AO618" s="200"/>
      <c r="AP618" s="200"/>
      <c r="AQ618" s="200"/>
    </row>
    <row r="619" spans="20:43" ht="40" customHeight="1" x14ac:dyDescent="0.35">
      <c r="T619" s="200"/>
      <c r="U619" s="200"/>
      <c r="V619" s="200"/>
      <c r="W619" s="200"/>
      <c r="X619" s="200"/>
      <c r="Y619" s="200"/>
      <c r="Z619" s="200"/>
      <c r="AA619" s="200"/>
      <c r="AB619" s="200"/>
      <c r="AC619" s="200"/>
      <c r="AD619" s="200"/>
      <c r="AE619" s="200"/>
      <c r="AF619" s="200"/>
      <c r="AG619" s="200"/>
      <c r="AH619" s="200"/>
      <c r="AI619" s="200"/>
      <c r="AJ619" s="200"/>
      <c r="AK619" s="200"/>
      <c r="AL619" s="200"/>
      <c r="AM619" s="200"/>
      <c r="AN619" s="200"/>
      <c r="AO619" s="200"/>
      <c r="AP619" s="200"/>
      <c r="AQ619" s="200"/>
    </row>
    <row r="620" spans="20:43" ht="40" customHeight="1" x14ac:dyDescent="0.35">
      <c r="T620" s="200"/>
      <c r="U620" s="200"/>
      <c r="V620" s="200"/>
      <c r="W620" s="200"/>
      <c r="X620" s="200"/>
      <c r="Y620" s="200"/>
      <c r="Z620" s="200"/>
      <c r="AA620" s="200"/>
      <c r="AB620" s="200"/>
      <c r="AC620" s="200"/>
      <c r="AD620" s="200"/>
      <c r="AE620" s="200"/>
      <c r="AF620" s="200"/>
      <c r="AG620" s="200"/>
      <c r="AH620" s="200"/>
      <c r="AI620" s="200"/>
      <c r="AJ620" s="200"/>
      <c r="AK620" s="200"/>
      <c r="AL620" s="200"/>
      <c r="AM620" s="200"/>
      <c r="AN620" s="200"/>
      <c r="AO620" s="200"/>
      <c r="AP620" s="200"/>
      <c r="AQ620" s="200"/>
    </row>
    <row r="621" spans="20:43" ht="40" customHeight="1" x14ac:dyDescent="0.35">
      <c r="T621" s="200"/>
      <c r="U621" s="200"/>
      <c r="V621" s="200"/>
      <c r="W621" s="200"/>
      <c r="X621" s="200"/>
      <c r="Y621" s="200"/>
      <c r="Z621" s="200"/>
      <c r="AA621" s="200"/>
      <c r="AB621" s="200"/>
      <c r="AC621" s="200"/>
      <c r="AD621" s="200"/>
      <c r="AE621" s="200"/>
      <c r="AF621" s="200"/>
      <c r="AG621" s="200"/>
      <c r="AH621" s="200"/>
      <c r="AI621" s="200"/>
      <c r="AJ621" s="200"/>
      <c r="AK621" s="200"/>
      <c r="AL621" s="200"/>
      <c r="AM621" s="200"/>
      <c r="AN621" s="200"/>
      <c r="AO621" s="200"/>
      <c r="AP621" s="200"/>
      <c r="AQ621" s="200"/>
    </row>
    <row r="622" spans="20:43" ht="40" customHeight="1" x14ac:dyDescent="0.35">
      <c r="T622" s="200"/>
      <c r="U622" s="200"/>
      <c r="V622" s="200"/>
      <c r="W622" s="200"/>
      <c r="X622" s="200"/>
      <c r="Y622" s="200"/>
      <c r="Z622" s="200"/>
      <c r="AA622" s="200"/>
      <c r="AB622" s="200"/>
      <c r="AC622" s="200"/>
      <c r="AD622" s="200"/>
      <c r="AE622" s="200"/>
      <c r="AF622" s="200"/>
      <c r="AG622" s="200"/>
      <c r="AH622" s="200"/>
      <c r="AI622" s="200"/>
      <c r="AJ622" s="200"/>
      <c r="AK622" s="200"/>
      <c r="AL622" s="200"/>
      <c r="AM622" s="200"/>
      <c r="AN622" s="200"/>
      <c r="AO622" s="200"/>
      <c r="AP622" s="200"/>
      <c r="AQ622" s="200"/>
    </row>
    <row r="623" spans="20:43" ht="40" customHeight="1" x14ac:dyDescent="0.35">
      <c r="T623" s="200"/>
      <c r="U623" s="200"/>
      <c r="V623" s="200"/>
      <c r="W623" s="200"/>
      <c r="X623" s="200"/>
      <c r="Y623" s="200"/>
      <c r="Z623" s="200"/>
      <c r="AA623" s="200"/>
      <c r="AB623" s="200"/>
      <c r="AC623" s="200"/>
      <c r="AD623" s="200"/>
      <c r="AE623" s="200"/>
      <c r="AF623" s="200"/>
      <c r="AG623" s="200"/>
      <c r="AH623" s="200"/>
      <c r="AI623" s="200"/>
      <c r="AJ623" s="200"/>
      <c r="AK623" s="200"/>
      <c r="AL623" s="200"/>
      <c r="AM623" s="200"/>
      <c r="AN623" s="200"/>
      <c r="AO623" s="200"/>
      <c r="AP623" s="200"/>
      <c r="AQ623" s="200"/>
    </row>
    <row r="624" spans="20:43" ht="40" customHeight="1" x14ac:dyDescent="0.35">
      <c r="T624" s="200"/>
      <c r="U624" s="200"/>
      <c r="V624" s="200"/>
      <c r="W624" s="200"/>
      <c r="X624" s="200"/>
      <c r="Y624" s="200"/>
      <c r="Z624" s="200"/>
      <c r="AA624" s="200"/>
      <c r="AB624" s="200"/>
      <c r="AC624" s="200"/>
      <c r="AD624" s="200"/>
      <c r="AE624" s="200"/>
      <c r="AF624" s="200"/>
      <c r="AG624" s="200"/>
      <c r="AH624" s="200"/>
      <c r="AI624" s="200"/>
      <c r="AJ624" s="200"/>
      <c r="AK624" s="200"/>
      <c r="AL624" s="200"/>
      <c r="AM624" s="200"/>
      <c r="AN624" s="200"/>
      <c r="AO624" s="200"/>
      <c r="AP624" s="200"/>
      <c r="AQ624" s="200"/>
    </row>
    <row r="625" spans="20:43" ht="40" customHeight="1" x14ac:dyDescent="0.35">
      <c r="T625" s="200"/>
      <c r="U625" s="200"/>
      <c r="V625" s="200"/>
      <c r="W625" s="200"/>
      <c r="X625" s="200"/>
      <c r="Y625" s="200"/>
      <c r="Z625" s="200"/>
      <c r="AA625" s="200"/>
      <c r="AB625" s="200"/>
      <c r="AC625" s="200"/>
      <c r="AD625" s="200"/>
      <c r="AE625" s="200"/>
      <c r="AF625" s="200"/>
      <c r="AG625" s="200"/>
      <c r="AH625" s="200"/>
      <c r="AI625" s="200"/>
      <c r="AJ625" s="200"/>
      <c r="AK625" s="200"/>
      <c r="AL625" s="200"/>
      <c r="AM625" s="200"/>
      <c r="AN625" s="200"/>
      <c r="AO625" s="200"/>
      <c r="AP625" s="200"/>
      <c r="AQ625" s="200"/>
    </row>
    <row r="626" spans="20:43" ht="40" customHeight="1" x14ac:dyDescent="0.35">
      <c r="T626" s="200"/>
      <c r="U626" s="200"/>
      <c r="V626" s="200"/>
      <c r="W626" s="200"/>
      <c r="X626" s="200"/>
      <c r="Y626" s="200"/>
      <c r="Z626" s="200"/>
      <c r="AA626" s="200"/>
      <c r="AB626" s="200"/>
      <c r="AC626" s="200"/>
      <c r="AD626" s="200"/>
      <c r="AE626" s="200"/>
      <c r="AF626" s="200"/>
      <c r="AG626" s="200"/>
      <c r="AH626" s="200"/>
      <c r="AI626" s="200"/>
      <c r="AJ626" s="200"/>
      <c r="AK626" s="200"/>
      <c r="AL626" s="200"/>
      <c r="AM626" s="200"/>
      <c r="AN626" s="200"/>
      <c r="AO626" s="200"/>
      <c r="AP626" s="200"/>
      <c r="AQ626" s="200"/>
    </row>
    <row r="627" spans="20:43" ht="40" customHeight="1" x14ac:dyDescent="0.35">
      <c r="T627" s="200"/>
      <c r="U627" s="200"/>
      <c r="V627" s="200"/>
      <c r="W627" s="200"/>
      <c r="X627" s="200"/>
      <c r="Y627" s="200"/>
      <c r="Z627" s="200"/>
      <c r="AA627" s="200"/>
      <c r="AB627" s="200"/>
      <c r="AC627" s="200"/>
      <c r="AD627" s="200"/>
      <c r="AE627" s="200"/>
      <c r="AF627" s="200"/>
      <c r="AG627" s="200"/>
      <c r="AH627" s="200"/>
      <c r="AI627" s="200"/>
      <c r="AJ627" s="200"/>
      <c r="AK627" s="200"/>
      <c r="AL627" s="200"/>
      <c r="AM627" s="200"/>
      <c r="AN627" s="200"/>
      <c r="AO627" s="200"/>
      <c r="AP627" s="200"/>
      <c r="AQ627" s="200"/>
    </row>
    <row r="628" spans="20:43" ht="40" customHeight="1" x14ac:dyDescent="0.35">
      <c r="T628" s="200"/>
      <c r="U628" s="200"/>
      <c r="V628" s="200"/>
      <c r="W628" s="200"/>
      <c r="X628" s="200"/>
      <c r="Y628" s="200"/>
      <c r="Z628" s="200"/>
      <c r="AA628" s="200"/>
      <c r="AB628" s="200"/>
      <c r="AC628" s="200"/>
      <c r="AD628" s="200"/>
      <c r="AE628" s="200"/>
      <c r="AF628" s="200"/>
      <c r="AG628" s="200"/>
      <c r="AH628" s="200"/>
      <c r="AI628" s="200"/>
      <c r="AJ628" s="200"/>
      <c r="AK628" s="200"/>
      <c r="AL628" s="200"/>
      <c r="AM628" s="200"/>
      <c r="AN628" s="200"/>
      <c r="AO628" s="200"/>
      <c r="AP628" s="200"/>
      <c r="AQ628" s="200"/>
    </row>
    <row r="629" spans="20:43" ht="40" customHeight="1" x14ac:dyDescent="0.35">
      <c r="T629" s="200"/>
      <c r="U629" s="200"/>
      <c r="V629" s="200"/>
      <c r="W629" s="200"/>
      <c r="X629" s="200"/>
      <c r="Y629" s="200"/>
      <c r="Z629" s="200"/>
      <c r="AA629" s="200"/>
      <c r="AB629" s="200"/>
      <c r="AC629" s="200"/>
      <c r="AD629" s="200"/>
      <c r="AE629" s="200"/>
      <c r="AF629" s="200"/>
      <c r="AG629" s="200"/>
      <c r="AH629" s="200"/>
      <c r="AI629" s="200"/>
      <c r="AJ629" s="200"/>
      <c r="AK629" s="200"/>
      <c r="AL629" s="200"/>
      <c r="AM629" s="200"/>
      <c r="AN629" s="200"/>
      <c r="AO629" s="200"/>
      <c r="AP629" s="200"/>
      <c r="AQ629" s="200"/>
    </row>
    <row r="630" spans="20:43" ht="40" customHeight="1" x14ac:dyDescent="0.35">
      <c r="T630" s="200"/>
      <c r="U630" s="200"/>
      <c r="V630" s="200"/>
      <c r="W630" s="200"/>
      <c r="X630" s="200"/>
      <c r="Y630" s="200"/>
      <c r="Z630" s="200"/>
      <c r="AA630" s="200"/>
      <c r="AB630" s="200"/>
      <c r="AC630" s="200"/>
      <c r="AD630" s="200"/>
      <c r="AE630" s="200"/>
      <c r="AF630" s="200"/>
      <c r="AG630" s="200"/>
      <c r="AH630" s="200"/>
      <c r="AI630" s="200"/>
      <c r="AJ630" s="200"/>
      <c r="AK630" s="200"/>
      <c r="AL630" s="200"/>
      <c r="AM630" s="200"/>
      <c r="AN630" s="200"/>
      <c r="AO630" s="200"/>
      <c r="AP630" s="200"/>
      <c r="AQ630" s="200"/>
    </row>
    <row r="631" spans="20:43" ht="40" customHeight="1" x14ac:dyDescent="0.35">
      <c r="T631" s="200"/>
      <c r="U631" s="200"/>
      <c r="V631" s="200"/>
      <c r="W631" s="200"/>
      <c r="X631" s="200"/>
      <c r="Y631" s="200"/>
      <c r="Z631" s="200"/>
      <c r="AA631" s="200"/>
      <c r="AB631" s="200"/>
      <c r="AC631" s="200"/>
      <c r="AD631" s="200"/>
      <c r="AE631" s="200"/>
      <c r="AF631" s="200"/>
      <c r="AG631" s="200"/>
      <c r="AH631" s="200"/>
      <c r="AI631" s="200"/>
      <c r="AJ631" s="200"/>
      <c r="AK631" s="200"/>
      <c r="AL631" s="200"/>
      <c r="AM631" s="200"/>
      <c r="AN631" s="200"/>
      <c r="AO631" s="200"/>
      <c r="AP631" s="200"/>
      <c r="AQ631" s="200"/>
    </row>
    <row r="632" spans="20:43" ht="40" customHeight="1" x14ac:dyDescent="0.35">
      <c r="T632" s="200"/>
      <c r="U632" s="200"/>
      <c r="V632" s="200"/>
      <c r="W632" s="200"/>
      <c r="X632" s="200"/>
      <c r="Y632" s="200"/>
      <c r="Z632" s="200"/>
      <c r="AA632" s="200"/>
      <c r="AB632" s="200"/>
      <c r="AC632" s="200"/>
      <c r="AD632" s="200"/>
      <c r="AE632" s="200"/>
      <c r="AF632" s="200"/>
      <c r="AG632" s="200"/>
      <c r="AH632" s="200"/>
      <c r="AI632" s="200"/>
      <c r="AJ632" s="200"/>
      <c r="AK632" s="200"/>
      <c r="AL632" s="200"/>
      <c r="AM632" s="200"/>
      <c r="AN632" s="200"/>
      <c r="AO632" s="200"/>
      <c r="AP632" s="200"/>
      <c r="AQ632" s="200"/>
    </row>
    <row r="633" spans="20:43" ht="40" customHeight="1" x14ac:dyDescent="0.35">
      <c r="T633" s="200"/>
      <c r="U633" s="200"/>
      <c r="V633" s="200"/>
      <c r="W633" s="200"/>
      <c r="X633" s="200"/>
      <c r="Y633" s="200"/>
      <c r="Z633" s="200"/>
      <c r="AA633" s="200"/>
      <c r="AB633" s="200"/>
      <c r="AC633" s="200"/>
      <c r="AD633" s="200"/>
      <c r="AE633" s="200"/>
      <c r="AF633" s="200"/>
      <c r="AG633" s="200"/>
      <c r="AH633" s="200"/>
      <c r="AI633" s="200"/>
      <c r="AJ633" s="200"/>
      <c r="AK633" s="200"/>
      <c r="AL633" s="200"/>
      <c r="AM633" s="200"/>
      <c r="AN633" s="200"/>
      <c r="AO633" s="200"/>
      <c r="AP633" s="200"/>
      <c r="AQ633" s="200"/>
    </row>
    <row r="634" spans="20:43" ht="40" customHeight="1" x14ac:dyDescent="0.35">
      <c r="T634" s="200"/>
      <c r="U634" s="200"/>
      <c r="V634" s="200"/>
      <c r="W634" s="200"/>
      <c r="X634" s="200"/>
      <c r="Y634" s="200"/>
      <c r="Z634" s="200"/>
      <c r="AA634" s="200"/>
      <c r="AB634" s="200"/>
      <c r="AC634" s="200"/>
      <c r="AD634" s="200"/>
      <c r="AE634" s="200"/>
      <c r="AF634" s="200"/>
      <c r="AG634" s="200"/>
      <c r="AH634" s="200"/>
      <c r="AI634" s="200"/>
      <c r="AJ634" s="200"/>
      <c r="AK634" s="200"/>
      <c r="AL634" s="200"/>
      <c r="AM634" s="200"/>
      <c r="AN634" s="200"/>
      <c r="AO634" s="200"/>
      <c r="AP634" s="200"/>
      <c r="AQ634" s="200"/>
    </row>
    <row r="635" spans="20:43" ht="40" customHeight="1" x14ac:dyDescent="0.35">
      <c r="T635" s="200"/>
      <c r="U635" s="200"/>
      <c r="V635" s="200"/>
      <c r="W635" s="200"/>
      <c r="X635" s="200"/>
      <c r="Y635" s="200"/>
      <c r="Z635" s="200"/>
      <c r="AA635" s="200"/>
      <c r="AB635" s="200"/>
      <c r="AC635" s="200"/>
      <c r="AD635" s="200"/>
      <c r="AE635" s="200"/>
      <c r="AF635" s="200"/>
      <c r="AG635" s="200"/>
      <c r="AH635" s="200"/>
      <c r="AI635" s="200"/>
      <c r="AJ635" s="200"/>
      <c r="AK635" s="200"/>
      <c r="AL635" s="200"/>
      <c r="AM635" s="200"/>
      <c r="AN635" s="200"/>
      <c r="AO635" s="200"/>
      <c r="AP635" s="200"/>
      <c r="AQ635" s="200"/>
    </row>
    <row r="636" spans="20:43" ht="40" customHeight="1" x14ac:dyDescent="0.35">
      <c r="T636" s="200"/>
      <c r="U636" s="200"/>
      <c r="V636" s="200"/>
      <c r="W636" s="200"/>
      <c r="X636" s="200"/>
      <c r="Y636" s="200"/>
      <c r="Z636" s="200"/>
      <c r="AA636" s="200"/>
      <c r="AB636" s="200"/>
      <c r="AC636" s="200"/>
      <c r="AD636" s="200"/>
      <c r="AE636" s="200"/>
      <c r="AF636" s="200"/>
      <c r="AG636" s="200"/>
      <c r="AH636" s="200"/>
      <c r="AI636" s="200"/>
      <c r="AJ636" s="200"/>
      <c r="AK636" s="200"/>
      <c r="AL636" s="200"/>
      <c r="AM636" s="200"/>
      <c r="AN636" s="200"/>
      <c r="AO636" s="200"/>
      <c r="AP636" s="200"/>
      <c r="AQ636" s="200"/>
    </row>
    <row r="637" spans="20:43" ht="40" customHeight="1" x14ac:dyDescent="0.35">
      <c r="T637" s="200"/>
      <c r="U637" s="200"/>
      <c r="V637" s="200"/>
      <c r="W637" s="200"/>
      <c r="X637" s="200"/>
      <c r="Y637" s="200"/>
      <c r="Z637" s="200"/>
      <c r="AA637" s="200"/>
      <c r="AB637" s="200"/>
      <c r="AC637" s="200"/>
      <c r="AD637" s="200"/>
      <c r="AE637" s="200"/>
      <c r="AF637" s="200"/>
      <c r="AG637" s="200"/>
      <c r="AH637" s="200"/>
      <c r="AI637" s="200"/>
      <c r="AJ637" s="200"/>
      <c r="AK637" s="200"/>
      <c r="AL637" s="200"/>
      <c r="AM637" s="200"/>
      <c r="AN637" s="200"/>
      <c r="AO637" s="200"/>
      <c r="AP637" s="200"/>
      <c r="AQ637" s="200"/>
    </row>
    <row r="638" spans="20:43" ht="40" customHeight="1" x14ac:dyDescent="0.35">
      <c r="T638" s="200"/>
      <c r="U638" s="200"/>
      <c r="V638" s="200"/>
      <c r="W638" s="200"/>
      <c r="X638" s="200"/>
      <c r="Y638" s="200"/>
      <c r="Z638" s="200"/>
      <c r="AA638" s="200"/>
      <c r="AB638" s="200"/>
      <c r="AC638" s="200"/>
      <c r="AD638" s="200"/>
      <c r="AE638" s="200"/>
      <c r="AF638" s="200"/>
      <c r="AG638" s="200"/>
      <c r="AH638" s="200"/>
      <c r="AI638" s="200"/>
      <c r="AJ638" s="200"/>
      <c r="AK638" s="200"/>
      <c r="AL638" s="200"/>
      <c r="AM638" s="200"/>
      <c r="AN638" s="200"/>
      <c r="AO638" s="200"/>
      <c r="AP638" s="200"/>
      <c r="AQ638" s="200"/>
    </row>
    <row r="639" spans="20:43" ht="40" customHeight="1" x14ac:dyDescent="0.35">
      <c r="T639" s="200"/>
      <c r="U639" s="200"/>
      <c r="V639" s="200"/>
      <c r="W639" s="200"/>
      <c r="X639" s="200"/>
      <c r="Y639" s="200"/>
      <c r="Z639" s="200"/>
      <c r="AA639" s="200"/>
      <c r="AB639" s="200"/>
      <c r="AC639" s="200"/>
      <c r="AD639" s="200"/>
      <c r="AE639" s="200"/>
      <c r="AF639" s="200"/>
      <c r="AG639" s="200"/>
      <c r="AH639" s="200"/>
      <c r="AI639" s="200"/>
      <c r="AJ639" s="200"/>
      <c r="AK639" s="200"/>
      <c r="AL639" s="200"/>
      <c r="AM639" s="200"/>
      <c r="AN639" s="200"/>
      <c r="AO639" s="200"/>
      <c r="AP639" s="200"/>
      <c r="AQ639" s="200"/>
    </row>
    <row r="640" spans="20:43" ht="40" customHeight="1" x14ac:dyDescent="0.35">
      <c r="T640" s="200"/>
      <c r="U640" s="200"/>
      <c r="V640" s="200"/>
      <c r="W640" s="200"/>
      <c r="X640" s="200"/>
      <c r="Y640" s="200"/>
      <c r="Z640" s="200"/>
      <c r="AA640" s="200"/>
      <c r="AB640" s="200"/>
      <c r="AC640" s="200"/>
      <c r="AD640" s="200"/>
      <c r="AE640" s="200"/>
      <c r="AF640" s="200"/>
      <c r="AG640" s="200"/>
      <c r="AH640" s="200"/>
      <c r="AI640" s="200"/>
      <c r="AJ640" s="200"/>
      <c r="AK640" s="200"/>
      <c r="AL640" s="200"/>
      <c r="AM640" s="200"/>
      <c r="AN640" s="200"/>
      <c r="AO640" s="200"/>
      <c r="AP640" s="200"/>
      <c r="AQ640" s="200"/>
    </row>
    <row r="641" spans="20:43" ht="40" customHeight="1" x14ac:dyDescent="0.35">
      <c r="T641" s="200"/>
      <c r="U641" s="200"/>
      <c r="V641" s="200"/>
      <c r="W641" s="200"/>
      <c r="X641" s="200"/>
      <c r="Y641" s="200"/>
      <c r="Z641" s="200"/>
      <c r="AA641" s="200"/>
      <c r="AB641" s="200"/>
      <c r="AC641" s="200"/>
      <c r="AD641" s="200"/>
      <c r="AE641" s="200"/>
      <c r="AF641" s="200"/>
      <c r="AG641" s="200"/>
      <c r="AH641" s="200"/>
      <c r="AI641" s="200"/>
      <c r="AJ641" s="200"/>
      <c r="AK641" s="200"/>
      <c r="AL641" s="200"/>
      <c r="AM641" s="200"/>
      <c r="AN641" s="200"/>
      <c r="AO641" s="200"/>
      <c r="AP641" s="200"/>
      <c r="AQ641" s="200"/>
    </row>
    <row r="642" spans="20:43" ht="40" customHeight="1" x14ac:dyDescent="0.35">
      <c r="T642" s="200"/>
      <c r="U642" s="200"/>
      <c r="V642" s="200"/>
      <c r="W642" s="200"/>
      <c r="X642" s="200"/>
      <c r="Y642" s="200"/>
      <c r="Z642" s="200"/>
      <c r="AA642" s="200"/>
      <c r="AB642" s="200"/>
      <c r="AC642" s="200"/>
      <c r="AD642" s="200"/>
      <c r="AE642" s="200"/>
      <c r="AF642" s="200"/>
      <c r="AG642" s="200"/>
      <c r="AH642" s="200"/>
      <c r="AI642" s="200"/>
      <c r="AJ642" s="200"/>
      <c r="AK642" s="200"/>
      <c r="AL642" s="200"/>
      <c r="AM642" s="200"/>
      <c r="AN642" s="200"/>
      <c r="AO642" s="200"/>
      <c r="AP642" s="200"/>
      <c r="AQ642" s="200"/>
    </row>
    <row r="643" spans="20:43" ht="40" customHeight="1" x14ac:dyDescent="0.35">
      <c r="T643" s="200"/>
      <c r="U643" s="200"/>
      <c r="V643" s="200"/>
      <c r="W643" s="200"/>
      <c r="X643" s="200"/>
      <c r="Y643" s="200"/>
      <c r="Z643" s="200"/>
      <c r="AA643" s="200"/>
      <c r="AB643" s="200"/>
      <c r="AC643" s="200"/>
      <c r="AD643" s="200"/>
      <c r="AE643" s="200"/>
      <c r="AF643" s="200"/>
      <c r="AG643" s="200"/>
      <c r="AH643" s="200"/>
      <c r="AI643" s="200"/>
      <c r="AJ643" s="200"/>
      <c r="AK643" s="200"/>
      <c r="AL643" s="200"/>
      <c r="AM643" s="200"/>
      <c r="AN643" s="200"/>
      <c r="AO643" s="200"/>
      <c r="AP643" s="200"/>
      <c r="AQ643" s="200"/>
    </row>
    <row r="644" spans="20:43" ht="40" customHeight="1" x14ac:dyDescent="0.35">
      <c r="T644" s="200"/>
      <c r="U644" s="200"/>
      <c r="V644" s="200"/>
      <c r="W644" s="200"/>
      <c r="X644" s="200"/>
      <c r="Y644" s="200"/>
      <c r="Z644" s="200"/>
      <c r="AA644" s="200"/>
      <c r="AB644" s="200"/>
      <c r="AC644" s="200"/>
      <c r="AD644" s="200"/>
      <c r="AE644" s="200"/>
      <c r="AF644" s="200"/>
      <c r="AG644" s="200"/>
      <c r="AH644" s="200"/>
      <c r="AI644" s="200"/>
      <c r="AJ644" s="200"/>
      <c r="AK644" s="200"/>
      <c r="AL644" s="200"/>
      <c r="AM644" s="200"/>
      <c r="AN644" s="200"/>
      <c r="AO644" s="200"/>
      <c r="AP644" s="200"/>
      <c r="AQ644" s="200"/>
    </row>
    <row r="645" spans="20:43" ht="40" customHeight="1" x14ac:dyDescent="0.35">
      <c r="T645" s="200"/>
      <c r="U645" s="200"/>
      <c r="V645" s="200"/>
      <c r="W645" s="200"/>
      <c r="X645" s="200"/>
      <c r="Y645" s="200"/>
      <c r="Z645" s="200"/>
      <c r="AA645" s="200"/>
      <c r="AB645" s="200"/>
      <c r="AC645" s="200"/>
      <c r="AD645" s="200"/>
      <c r="AE645" s="200"/>
      <c r="AF645" s="200"/>
      <c r="AG645" s="200"/>
      <c r="AH645" s="200"/>
      <c r="AI645" s="200"/>
      <c r="AJ645" s="200"/>
      <c r="AK645" s="200"/>
      <c r="AL645" s="200"/>
      <c r="AM645" s="200"/>
      <c r="AN645" s="200"/>
      <c r="AO645" s="200"/>
      <c r="AP645" s="200"/>
      <c r="AQ645" s="200"/>
    </row>
    <row r="646" spans="20:43" ht="40" customHeight="1" x14ac:dyDescent="0.35">
      <c r="T646" s="200"/>
      <c r="U646" s="200"/>
      <c r="V646" s="200"/>
      <c r="W646" s="200"/>
      <c r="X646" s="200"/>
      <c r="Y646" s="200"/>
      <c r="Z646" s="200"/>
      <c r="AA646" s="200"/>
      <c r="AB646" s="200"/>
      <c r="AC646" s="200"/>
      <c r="AD646" s="200"/>
      <c r="AE646" s="200"/>
      <c r="AF646" s="200"/>
      <c r="AG646" s="200"/>
      <c r="AH646" s="200"/>
      <c r="AI646" s="200"/>
      <c r="AJ646" s="200"/>
      <c r="AK646" s="200"/>
      <c r="AL646" s="200"/>
      <c r="AM646" s="200"/>
      <c r="AN646" s="200"/>
      <c r="AO646" s="200"/>
      <c r="AP646" s="200"/>
      <c r="AQ646" s="200"/>
    </row>
    <row r="647" spans="20:43" ht="40" customHeight="1" x14ac:dyDescent="0.35">
      <c r="T647" s="200"/>
      <c r="U647" s="200"/>
      <c r="V647" s="200"/>
      <c r="W647" s="200"/>
      <c r="X647" s="200"/>
      <c r="Y647" s="200"/>
      <c r="Z647" s="200"/>
      <c r="AA647" s="200"/>
      <c r="AB647" s="200"/>
      <c r="AC647" s="200"/>
      <c r="AD647" s="200"/>
      <c r="AE647" s="200"/>
      <c r="AF647" s="200"/>
      <c r="AG647" s="200"/>
      <c r="AH647" s="200"/>
      <c r="AI647" s="200"/>
      <c r="AJ647" s="200"/>
      <c r="AK647" s="200"/>
      <c r="AL647" s="200"/>
      <c r="AM647" s="200"/>
      <c r="AN647" s="200"/>
      <c r="AO647" s="200"/>
      <c r="AP647" s="200"/>
      <c r="AQ647" s="200"/>
    </row>
    <row r="648" spans="20:43" ht="40" customHeight="1" x14ac:dyDescent="0.35">
      <c r="T648" s="200"/>
      <c r="U648" s="200"/>
      <c r="V648" s="200"/>
      <c r="W648" s="200"/>
      <c r="X648" s="200"/>
      <c r="Y648" s="200"/>
      <c r="Z648" s="200"/>
      <c r="AA648" s="200"/>
      <c r="AB648" s="200"/>
      <c r="AC648" s="200"/>
      <c r="AD648" s="200"/>
      <c r="AE648" s="200"/>
      <c r="AF648" s="200"/>
      <c r="AG648" s="200"/>
      <c r="AH648" s="200"/>
      <c r="AI648" s="200"/>
      <c r="AJ648" s="200"/>
      <c r="AK648" s="200"/>
      <c r="AL648" s="200"/>
      <c r="AM648" s="200"/>
      <c r="AN648" s="200"/>
      <c r="AO648" s="200"/>
      <c r="AP648" s="200"/>
      <c r="AQ648" s="200"/>
    </row>
    <row r="649" spans="20:43" ht="40" customHeight="1" x14ac:dyDescent="0.35">
      <c r="T649" s="200"/>
      <c r="U649" s="200"/>
      <c r="V649" s="200"/>
      <c r="W649" s="200"/>
      <c r="X649" s="200"/>
      <c r="Y649" s="200"/>
      <c r="Z649" s="200"/>
      <c r="AA649" s="200"/>
      <c r="AB649" s="200"/>
      <c r="AC649" s="200"/>
      <c r="AD649" s="200"/>
      <c r="AE649" s="200"/>
      <c r="AF649" s="200"/>
      <c r="AG649" s="200"/>
      <c r="AH649" s="200"/>
      <c r="AI649" s="200"/>
      <c r="AJ649" s="200"/>
      <c r="AK649" s="200"/>
      <c r="AL649" s="200"/>
      <c r="AM649" s="200"/>
      <c r="AN649" s="200"/>
      <c r="AO649" s="200"/>
      <c r="AP649" s="200"/>
      <c r="AQ649" s="200"/>
    </row>
  </sheetData>
  <mergeCells count="32">
    <mergeCell ref="AO1:AO2"/>
    <mergeCell ref="AP1:AP2"/>
    <mergeCell ref="AQ1:AQ2"/>
    <mergeCell ref="AR1:AR2"/>
    <mergeCell ref="AS1:AS2"/>
    <mergeCell ref="AJ1:AJ2"/>
    <mergeCell ref="AK1:AK2"/>
    <mergeCell ref="AL1:AL2"/>
    <mergeCell ref="AM1:AM2"/>
    <mergeCell ref="AN1:AN2"/>
    <mergeCell ref="AU1:AU2"/>
    <mergeCell ref="U1:U2"/>
    <mergeCell ref="AH1:AH2"/>
    <mergeCell ref="AI1:AI2"/>
    <mergeCell ref="AT1:AT2"/>
    <mergeCell ref="AB1:AB2"/>
    <mergeCell ref="AC1:AC2"/>
    <mergeCell ref="AD1:AD2"/>
    <mergeCell ref="AE1:AE2"/>
    <mergeCell ref="AF1:AF2"/>
    <mergeCell ref="AG1:AG2"/>
    <mergeCell ref="V1:V2"/>
    <mergeCell ref="AA1:AA2"/>
    <mergeCell ref="X1:X2"/>
    <mergeCell ref="Y1:Y2"/>
    <mergeCell ref="Z1:Z2"/>
    <mergeCell ref="T1:T2"/>
    <mergeCell ref="W1:W2"/>
    <mergeCell ref="K1:S1"/>
    <mergeCell ref="A2:S2"/>
    <mergeCell ref="A1:B1"/>
    <mergeCell ref="C1:I1"/>
  </mergeCells>
  <conditionalFormatting sqref="T4:AU37">
    <cfRule type="cellIs" dxfId="10" priority="1" operator="greaterThan">
      <formula>0</formula>
    </cfRule>
  </conditionalFormatting>
  <hyperlinks>
    <hyperlink ref="D478" r:id="rId1" display="https://www.havan.com.br/mangueira-para-gas-de-cozinha-glp-1-20m-durin-05207.html" xr:uid="{E0AD65AE-D843-4B97-BC87-353150BBC1BD}"/>
  </hyperlinks>
  <pageMargins left="0.511811024" right="0.511811024" top="0.78740157499999996" bottom="0.78740157499999996" header="0.31496062000000002" footer="0.31496062000000002"/>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9FDC9-FFE1-4C7A-83F3-8014CBDE0F06}">
  <sheetPr>
    <tabColor rgb="FF92D050"/>
  </sheetPr>
  <dimension ref="A1:AV649"/>
  <sheetViews>
    <sheetView topLeftCell="G22" zoomScale="60" zoomScaleNormal="60" workbookViewId="0">
      <selection activeCell="X41" sqref="X41"/>
    </sheetView>
  </sheetViews>
  <sheetFormatPr defaultColWidth="9.7265625" defaultRowHeight="26" x14ac:dyDescent="0.35"/>
  <cols>
    <col min="1" max="1" width="10.7265625" style="1" customWidth="1"/>
    <col min="2" max="2" width="28.26953125" style="19" customWidth="1"/>
    <col min="3" max="3" width="32.1796875" style="23" customWidth="1"/>
    <col min="4" max="4" width="20" style="24" customWidth="1"/>
    <col min="5" max="5" width="11.26953125" style="24" customWidth="1"/>
    <col min="6" max="6" width="14.81640625" style="1" customWidth="1"/>
    <col min="7" max="7" width="10" style="1" customWidth="1"/>
    <col min="8" max="8" width="16.7265625" style="1" customWidth="1"/>
    <col min="9" max="9" width="16.1796875" style="17" bestFit="1" customWidth="1"/>
    <col min="10" max="13" width="13.81640625" style="4" customWidth="1"/>
    <col min="14" max="14" width="18.54296875" style="4" customWidth="1"/>
    <col min="15" max="17" width="13.81640625" style="4" customWidth="1"/>
    <col min="18" max="18" width="13.26953125" style="16" customWidth="1"/>
    <col min="19" max="19" width="12.54296875" style="5" customWidth="1"/>
    <col min="20" max="31" width="13.7265625" style="6" customWidth="1"/>
    <col min="32" max="37" width="13.7265625" style="2" customWidth="1"/>
    <col min="38" max="16384" width="9.7265625" style="2"/>
  </cols>
  <sheetData>
    <row r="1" spans="1:37" ht="40" customHeight="1" x14ac:dyDescent="0.35">
      <c r="A1" s="322" t="s">
        <v>109</v>
      </c>
      <c r="B1" s="323"/>
      <c r="C1" s="322" t="s">
        <v>186</v>
      </c>
      <c r="D1" s="322"/>
      <c r="E1" s="322"/>
      <c r="F1" s="322"/>
      <c r="G1" s="322"/>
      <c r="H1" s="322"/>
      <c r="I1" s="322"/>
      <c r="J1" s="82"/>
      <c r="K1" s="322" t="s">
        <v>110</v>
      </c>
      <c r="L1" s="323"/>
      <c r="M1" s="323"/>
      <c r="N1" s="323"/>
      <c r="O1" s="323"/>
      <c r="P1" s="323"/>
      <c r="Q1" s="323"/>
      <c r="R1" s="323"/>
      <c r="S1" s="322"/>
      <c r="T1" s="328" t="s">
        <v>417</v>
      </c>
      <c r="U1" s="328" t="s">
        <v>418</v>
      </c>
      <c r="V1" s="328" t="s">
        <v>419</v>
      </c>
      <c r="W1" s="328" t="s">
        <v>420</v>
      </c>
      <c r="X1" s="328" t="s">
        <v>421</v>
      </c>
      <c r="Y1" s="328" t="s">
        <v>422</v>
      </c>
      <c r="Z1" s="328" t="s">
        <v>423</v>
      </c>
      <c r="AA1" s="328" t="s">
        <v>424</v>
      </c>
      <c r="AB1" s="327" t="s">
        <v>22</v>
      </c>
      <c r="AC1" s="327" t="s">
        <v>22</v>
      </c>
      <c r="AD1" s="327" t="s">
        <v>22</v>
      </c>
      <c r="AE1" s="327" t="s">
        <v>22</v>
      </c>
      <c r="AF1" s="327" t="s">
        <v>22</v>
      </c>
      <c r="AG1" s="327" t="s">
        <v>22</v>
      </c>
      <c r="AH1" s="327" t="s">
        <v>22</v>
      </c>
      <c r="AI1" s="327" t="s">
        <v>22</v>
      </c>
      <c r="AJ1" s="327" t="s">
        <v>22</v>
      </c>
      <c r="AK1" s="327" t="s">
        <v>22</v>
      </c>
    </row>
    <row r="2" spans="1:37" ht="40" customHeight="1" x14ac:dyDescent="0.35">
      <c r="A2" s="322" t="s">
        <v>315</v>
      </c>
      <c r="B2" s="323"/>
      <c r="C2" s="322"/>
      <c r="D2" s="322"/>
      <c r="E2" s="322"/>
      <c r="F2" s="322"/>
      <c r="G2" s="322"/>
      <c r="H2" s="322"/>
      <c r="I2" s="322"/>
      <c r="J2" s="322"/>
      <c r="K2" s="322"/>
      <c r="L2" s="323"/>
      <c r="M2" s="323"/>
      <c r="N2" s="323"/>
      <c r="O2" s="323"/>
      <c r="P2" s="323"/>
      <c r="Q2" s="323"/>
      <c r="R2" s="323"/>
      <c r="S2" s="323"/>
      <c r="T2" s="329"/>
      <c r="U2" s="329"/>
      <c r="V2" s="329"/>
      <c r="W2" s="329"/>
      <c r="X2" s="329"/>
      <c r="Y2" s="329"/>
      <c r="Z2" s="329"/>
      <c r="AA2" s="329"/>
      <c r="AB2" s="327"/>
      <c r="AC2" s="327"/>
      <c r="AD2" s="327"/>
      <c r="AE2" s="327"/>
      <c r="AF2" s="327"/>
      <c r="AG2" s="327"/>
      <c r="AH2" s="327"/>
      <c r="AI2" s="327"/>
      <c r="AJ2" s="327"/>
      <c r="AK2" s="327"/>
    </row>
    <row r="3" spans="1:37" s="3" customFormat="1" ht="57.25" customHeight="1" x14ac:dyDescent="0.25">
      <c r="A3" s="20" t="s">
        <v>10</v>
      </c>
      <c r="B3" s="21" t="s">
        <v>6</v>
      </c>
      <c r="C3" s="20" t="s">
        <v>21</v>
      </c>
      <c r="D3" s="20" t="s">
        <v>13</v>
      </c>
      <c r="E3" s="21" t="s">
        <v>14</v>
      </c>
      <c r="F3" s="21" t="s">
        <v>15</v>
      </c>
      <c r="G3" s="21" t="s">
        <v>16</v>
      </c>
      <c r="H3" s="21" t="s">
        <v>7</v>
      </c>
      <c r="I3" s="22" t="s">
        <v>11</v>
      </c>
      <c r="J3" s="21" t="s">
        <v>12</v>
      </c>
      <c r="K3" s="39" t="s">
        <v>104</v>
      </c>
      <c r="L3" s="39" t="s">
        <v>105</v>
      </c>
      <c r="M3" s="39" t="s">
        <v>100</v>
      </c>
      <c r="N3" s="39" t="s">
        <v>28</v>
      </c>
      <c r="O3" s="39" t="s">
        <v>101</v>
      </c>
      <c r="P3" s="39" t="s">
        <v>102</v>
      </c>
      <c r="Q3" s="39" t="s">
        <v>103</v>
      </c>
      <c r="R3" s="25" t="s">
        <v>0</v>
      </c>
      <c r="S3" s="26" t="s">
        <v>2</v>
      </c>
      <c r="T3" s="218">
        <v>45699</v>
      </c>
      <c r="U3" s="218">
        <v>45721</v>
      </c>
      <c r="V3" s="218">
        <v>45728</v>
      </c>
      <c r="W3" s="219" t="s">
        <v>1</v>
      </c>
      <c r="X3" s="218">
        <v>45790</v>
      </c>
      <c r="Y3" s="218">
        <v>45796</v>
      </c>
      <c r="Z3" s="218">
        <v>45832</v>
      </c>
      <c r="AA3" s="218">
        <v>45848</v>
      </c>
      <c r="AB3" s="27" t="s">
        <v>1</v>
      </c>
      <c r="AC3" s="27" t="s">
        <v>1</v>
      </c>
      <c r="AD3" s="27" t="s">
        <v>1</v>
      </c>
      <c r="AE3" s="27" t="s">
        <v>1</v>
      </c>
      <c r="AF3" s="27" t="s">
        <v>1</v>
      </c>
      <c r="AG3" s="27" t="s">
        <v>1</v>
      </c>
      <c r="AH3" s="27" t="s">
        <v>1</v>
      </c>
      <c r="AI3" s="27" t="s">
        <v>1</v>
      </c>
      <c r="AJ3" s="27" t="s">
        <v>1</v>
      </c>
      <c r="AK3" s="27" t="s">
        <v>1</v>
      </c>
    </row>
    <row r="4" spans="1:37" ht="40" customHeight="1" x14ac:dyDescent="0.35">
      <c r="A4" s="88">
        <v>1</v>
      </c>
      <c r="B4" s="89" t="s">
        <v>111</v>
      </c>
      <c r="C4" s="166" t="s">
        <v>237</v>
      </c>
      <c r="D4" s="96" t="s">
        <v>123</v>
      </c>
      <c r="E4" s="100">
        <v>1703</v>
      </c>
      <c r="F4" s="104">
        <v>504220643</v>
      </c>
      <c r="G4" s="35" t="s">
        <v>172</v>
      </c>
      <c r="H4" s="35" t="s">
        <v>181</v>
      </c>
      <c r="I4" s="107">
        <v>7.5</v>
      </c>
      <c r="J4" s="8">
        <v>1488</v>
      </c>
      <c r="K4" s="45">
        <f>IF(SUM(T4:AK4)&gt;J4+M4,J4+M4,SUM(T4:AJ4))</f>
        <v>0</v>
      </c>
      <c r="L4" s="45">
        <f>(SUM(T4:AK4))</f>
        <v>0</v>
      </c>
      <c r="M4" s="55"/>
      <c r="N4" s="54">
        <f>ROUND(IF(J4*0.25-0.5&lt;0,0,J4*0.25-0.5),0)-Q4-O4</f>
        <v>372</v>
      </c>
      <c r="O4" s="55"/>
      <c r="P4" s="55"/>
      <c r="Q4" s="55"/>
      <c r="R4" s="13">
        <f>J4+M4+O4+P4-L4</f>
        <v>1488</v>
      </c>
      <c r="S4" s="14" t="str">
        <f t="shared" ref="S4:S38" si="0">IF(R4&lt;0,"ATENÇÃO","OK")</f>
        <v>OK</v>
      </c>
      <c r="T4" s="194"/>
      <c r="U4" s="194"/>
      <c r="V4" s="194"/>
      <c r="W4" s="195"/>
      <c r="X4" s="195"/>
      <c r="Y4" s="195"/>
      <c r="Z4" s="195"/>
      <c r="AA4" s="194"/>
      <c r="AB4" s="28"/>
      <c r="AC4" s="28"/>
      <c r="AD4" s="28"/>
      <c r="AE4" s="28"/>
      <c r="AF4" s="29"/>
      <c r="AG4" s="29"/>
      <c r="AH4" s="29"/>
      <c r="AI4" s="29"/>
      <c r="AJ4" s="29"/>
      <c r="AK4" s="29"/>
    </row>
    <row r="5" spans="1:37" ht="40" customHeight="1" x14ac:dyDescent="0.35">
      <c r="A5" s="90">
        <v>2</v>
      </c>
      <c r="B5" s="91" t="s">
        <v>112</v>
      </c>
      <c r="C5" s="167" t="s">
        <v>238</v>
      </c>
      <c r="D5" s="97" t="s">
        <v>124</v>
      </c>
      <c r="E5" s="101">
        <v>1703</v>
      </c>
      <c r="F5" s="105" t="s">
        <v>139</v>
      </c>
      <c r="G5" s="106" t="s">
        <v>173</v>
      </c>
      <c r="H5" s="106" t="s">
        <v>181</v>
      </c>
      <c r="I5" s="108">
        <v>16.600000000000001</v>
      </c>
      <c r="J5" s="8">
        <v>1136</v>
      </c>
      <c r="K5" s="45">
        <f t="shared" ref="K5:K37" si="1">IF(SUM(T5:AK5)&gt;J5+M5,J5+M5,SUM(T5:AJ5))</f>
        <v>250</v>
      </c>
      <c r="L5" s="45">
        <f t="shared" ref="L5:L36" si="2">(SUM(T5:AK5))</f>
        <v>250</v>
      </c>
      <c r="M5" s="55"/>
      <c r="N5" s="54">
        <f t="shared" ref="N5:N37" si="3">ROUND(IF(J5*0.25-0.5&lt;0,0,J5*0.25-0.5),0)-Q5-O5</f>
        <v>284</v>
      </c>
      <c r="O5" s="55"/>
      <c r="P5" s="55"/>
      <c r="Q5" s="55"/>
      <c r="R5" s="13">
        <f t="shared" ref="R5:R37" si="4">J5+M5+O5+P5-L5</f>
        <v>886</v>
      </c>
      <c r="S5" s="14" t="str">
        <f>IF(R5&lt;0,"ATENÇÃO","OK")</f>
        <v>OK</v>
      </c>
      <c r="T5" s="194"/>
      <c r="U5" s="194"/>
      <c r="V5" s="194"/>
      <c r="W5" s="195"/>
      <c r="X5" s="195">
        <v>250</v>
      </c>
      <c r="Y5" s="195"/>
      <c r="Z5" s="195"/>
      <c r="AA5" s="194"/>
      <c r="AB5" s="28"/>
      <c r="AC5" s="28"/>
      <c r="AD5" s="28"/>
      <c r="AE5" s="28"/>
      <c r="AF5" s="29"/>
      <c r="AG5" s="29"/>
      <c r="AH5" s="29"/>
      <c r="AI5" s="29"/>
      <c r="AJ5" s="29"/>
      <c r="AK5" s="29"/>
    </row>
    <row r="6" spans="1:37" ht="40" customHeight="1" x14ac:dyDescent="0.35">
      <c r="A6" s="92">
        <v>3</v>
      </c>
      <c r="B6" s="93" t="s">
        <v>113</v>
      </c>
      <c r="C6" s="166" t="s">
        <v>239</v>
      </c>
      <c r="D6" s="96" t="s">
        <v>124</v>
      </c>
      <c r="E6" s="102">
        <v>1703</v>
      </c>
      <c r="F6" s="104" t="s">
        <v>140</v>
      </c>
      <c r="G6" s="35" t="s">
        <v>172</v>
      </c>
      <c r="H6" s="35" t="s">
        <v>181</v>
      </c>
      <c r="I6" s="107">
        <v>5.9</v>
      </c>
      <c r="J6" s="8"/>
      <c r="K6" s="45">
        <f t="shared" si="1"/>
        <v>0</v>
      </c>
      <c r="L6" s="45">
        <f t="shared" si="2"/>
        <v>0</v>
      </c>
      <c r="M6" s="55"/>
      <c r="N6" s="54">
        <f t="shared" si="3"/>
        <v>0</v>
      </c>
      <c r="O6" s="55"/>
      <c r="P6" s="55"/>
      <c r="Q6" s="55"/>
      <c r="R6" s="13">
        <f t="shared" si="4"/>
        <v>0</v>
      </c>
      <c r="S6" s="14" t="str">
        <f t="shared" si="0"/>
        <v>OK</v>
      </c>
      <c r="T6" s="194"/>
      <c r="U6" s="194"/>
      <c r="V6" s="194"/>
      <c r="W6" s="195"/>
      <c r="X6" s="195"/>
      <c r="Y6" s="195"/>
      <c r="Z6" s="195"/>
      <c r="AA6" s="194"/>
      <c r="AB6" s="28"/>
      <c r="AC6" s="28"/>
      <c r="AD6" s="28"/>
      <c r="AE6" s="28"/>
      <c r="AF6" s="29"/>
      <c r="AG6" s="29"/>
      <c r="AH6" s="29"/>
      <c r="AI6" s="29"/>
      <c r="AJ6" s="29"/>
      <c r="AK6" s="29"/>
    </row>
    <row r="7" spans="1:37" ht="40" customHeight="1" x14ac:dyDescent="0.35">
      <c r="A7" s="90">
        <v>4</v>
      </c>
      <c r="B7" s="91" t="s">
        <v>114</v>
      </c>
      <c r="C7" s="167" t="s">
        <v>240</v>
      </c>
      <c r="D7" s="97" t="s">
        <v>125</v>
      </c>
      <c r="E7" s="101">
        <v>1701</v>
      </c>
      <c r="F7" s="105" t="s">
        <v>141</v>
      </c>
      <c r="G7" s="106" t="s">
        <v>173</v>
      </c>
      <c r="H7" s="106" t="s">
        <v>181</v>
      </c>
      <c r="I7" s="108">
        <v>7.7</v>
      </c>
      <c r="J7" s="8"/>
      <c r="K7" s="45">
        <f t="shared" si="1"/>
        <v>0</v>
      </c>
      <c r="L7" s="45">
        <f t="shared" si="2"/>
        <v>0</v>
      </c>
      <c r="M7" s="55"/>
      <c r="N7" s="54">
        <f t="shared" si="3"/>
        <v>0</v>
      </c>
      <c r="O7" s="55"/>
      <c r="P7" s="55"/>
      <c r="Q7" s="55"/>
      <c r="R7" s="13">
        <f t="shared" si="4"/>
        <v>0</v>
      </c>
      <c r="S7" s="14" t="str">
        <f t="shared" si="0"/>
        <v>OK</v>
      </c>
      <c r="T7" s="194"/>
      <c r="U7" s="194"/>
      <c r="V7" s="194"/>
      <c r="W7" s="195"/>
      <c r="X7" s="195"/>
      <c r="Y7" s="195"/>
      <c r="Z7" s="195"/>
      <c r="AA7" s="194"/>
      <c r="AB7" s="28"/>
      <c r="AC7" s="28"/>
      <c r="AD7" s="28"/>
      <c r="AE7" s="28"/>
      <c r="AF7" s="29"/>
      <c r="AG7" s="29"/>
      <c r="AH7" s="29"/>
      <c r="AI7" s="29"/>
      <c r="AJ7" s="29"/>
      <c r="AK7" s="29"/>
    </row>
    <row r="8" spans="1:37" ht="40" customHeight="1" x14ac:dyDescent="0.35">
      <c r="A8" s="92">
        <v>5</v>
      </c>
      <c r="B8" s="93" t="s">
        <v>114</v>
      </c>
      <c r="C8" s="166" t="s">
        <v>241</v>
      </c>
      <c r="D8" s="96" t="s">
        <v>125</v>
      </c>
      <c r="E8" s="102">
        <v>1701</v>
      </c>
      <c r="F8" s="104" t="s">
        <v>142</v>
      </c>
      <c r="G8" s="35" t="s">
        <v>174</v>
      </c>
      <c r="H8" s="35" t="s">
        <v>181</v>
      </c>
      <c r="I8" s="107">
        <v>15.99</v>
      </c>
      <c r="J8" s="8">
        <v>50</v>
      </c>
      <c r="K8" s="45">
        <f t="shared" si="1"/>
        <v>0</v>
      </c>
      <c r="L8" s="45">
        <f t="shared" si="2"/>
        <v>0</v>
      </c>
      <c r="M8" s="55"/>
      <c r="N8" s="54">
        <f t="shared" si="3"/>
        <v>12</v>
      </c>
      <c r="O8" s="55"/>
      <c r="P8" s="55"/>
      <c r="Q8" s="55"/>
      <c r="R8" s="13">
        <f t="shared" si="4"/>
        <v>50</v>
      </c>
      <c r="S8" s="14" t="str">
        <f t="shared" si="0"/>
        <v>OK</v>
      </c>
      <c r="T8" s="194"/>
      <c r="U8" s="194"/>
      <c r="V8" s="194"/>
      <c r="W8" s="195"/>
      <c r="X8" s="195"/>
      <c r="Y8" s="195"/>
      <c r="Z8" s="195"/>
      <c r="AA8" s="194"/>
      <c r="AB8" s="28"/>
      <c r="AC8" s="28"/>
      <c r="AD8" s="28"/>
      <c r="AE8" s="28"/>
      <c r="AF8" s="29"/>
      <c r="AG8" s="29"/>
      <c r="AH8" s="29"/>
      <c r="AI8" s="29"/>
      <c r="AJ8" s="29"/>
      <c r="AK8" s="29"/>
    </row>
    <row r="9" spans="1:37" ht="40" customHeight="1" x14ac:dyDescent="0.35">
      <c r="A9" s="90">
        <v>6</v>
      </c>
      <c r="B9" s="91" t="s">
        <v>114</v>
      </c>
      <c r="C9" s="167" t="s">
        <v>242</v>
      </c>
      <c r="D9" s="97" t="s">
        <v>125</v>
      </c>
      <c r="E9" s="101">
        <v>1701</v>
      </c>
      <c r="F9" s="105" t="s">
        <v>143</v>
      </c>
      <c r="G9" s="106" t="s">
        <v>173</v>
      </c>
      <c r="H9" s="106" t="s">
        <v>181</v>
      </c>
      <c r="I9" s="108">
        <v>6.85</v>
      </c>
      <c r="J9" s="8"/>
      <c r="K9" s="45">
        <f t="shared" si="1"/>
        <v>0</v>
      </c>
      <c r="L9" s="45">
        <f t="shared" si="2"/>
        <v>0</v>
      </c>
      <c r="M9" s="55"/>
      <c r="N9" s="54">
        <f t="shared" si="3"/>
        <v>0</v>
      </c>
      <c r="O9" s="55"/>
      <c r="P9" s="55"/>
      <c r="Q9" s="55"/>
      <c r="R9" s="13">
        <f t="shared" si="4"/>
        <v>0</v>
      </c>
      <c r="S9" s="14" t="str">
        <f t="shared" si="0"/>
        <v>OK</v>
      </c>
      <c r="T9" s="194"/>
      <c r="U9" s="194"/>
      <c r="V9" s="194"/>
      <c r="W9" s="195"/>
      <c r="X9" s="195"/>
      <c r="Y9" s="195"/>
      <c r="Z9" s="195"/>
      <c r="AA9" s="194"/>
      <c r="AB9" s="28"/>
      <c r="AC9" s="28"/>
      <c r="AD9" s="28"/>
      <c r="AE9" s="28"/>
      <c r="AF9" s="29"/>
      <c r="AG9" s="29"/>
      <c r="AH9" s="29"/>
      <c r="AI9" s="29"/>
      <c r="AJ9" s="29"/>
      <c r="AK9" s="29"/>
    </row>
    <row r="10" spans="1:37" ht="40" customHeight="1" x14ac:dyDescent="0.35">
      <c r="A10" s="92">
        <v>7</v>
      </c>
      <c r="B10" s="93" t="s">
        <v>115</v>
      </c>
      <c r="C10" s="166" t="s">
        <v>243</v>
      </c>
      <c r="D10" s="96" t="s">
        <v>126</v>
      </c>
      <c r="E10" s="102">
        <v>1801</v>
      </c>
      <c r="F10" s="104" t="s">
        <v>144</v>
      </c>
      <c r="G10" s="35" t="s">
        <v>175</v>
      </c>
      <c r="H10" s="35" t="s">
        <v>181</v>
      </c>
      <c r="I10" s="107">
        <v>2.59</v>
      </c>
      <c r="J10" s="8">
        <v>452</v>
      </c>
      <c r="K10" s="45">
        <f t="shared" si="1"/>
        <v>192</v>
      </c>
      <c r="L10" s="45">
        <f t="shared" si="2"/>
        <v>192</v>
      </c>
      <c r="M10" s="55"/>
      <c r="N10" s="54">
        <f t="shared" si="3"/>
        <v>113</v>
      </c>
      <c r="O10" s="55"/>
      <c r="P10" s="55"/>
      <c r="Q10" s="55"/>
      <c r="R10" s="13">
        <f t="shared" si="4"/>
        <v>260</v>
      </c>
      <c r="S10" s="14" t="str">
        <f t="shared" si="0"/>
        <v>OK</v>
      </c>
      <c r="T10" s="194"/>
      <c r="U10" s="194"/>
      <c r="V10" s="194"/>
      <c r="W10" s="195"/>
      <c r="X10" s="195"/>
      <c r="Y10" s="195"/>
      <c r="Z10" s="197">
        <v>192</v>
      </c>
      <c r="AA10" s="194"/>
      <c r="AB10" s="28"/>
      <c r="AC10" s="28"/>
      <c r="AD10" s="28"/>
      <c r="AE10" s="28"/>
      <c r="AF10" s="29"/>
      <c r="AG10" s="29"/>
      <c r="AH10" s="29"/>
      <c r="AI10" s="29"/>
      <c r="AJ10" s="29"/>
      <c r="AK10" s="29"/>
    </row>
    <row r="11" spans="1:37" ht="40" customHeight="1" x14ac:dyDescent="0.35">
      <c r="A11" s="90">
        <v>8</v>
      </c>
      <c r="B11" s="91" t="s">
        <v>116</v>
      </c>
      <c r="C11" s="167" t="s">
        <v>244</v>
      </c>
      <c r="D11" s="97" t="s">
        <v>127</v>
      </c>
      <c r="E11" s="101">
        <v>1807</v>
      </c>
      <c r="F11" s="105" t="s">
        <v>145</v>
      </c>
      <c r="G11" s="106" t="s">
        <v>174</v>
      </c>
      <c r="H11" s="106" t="s">
        <v>181</v>
      </c>
      <c r="I11" s="108">
        <v>51.7</v>
      </c>
      <c r="J11" s="8"/>
      <c r="K11" s="45">
        <f t="shared" si="1"/>
        <v>0</v>
      </c>
      <c r="L11" s="45">
        <f t="shared" si="2"/>
        <v>0</v>
      </c>
      <c r="M11" s="55"/>
      <c r="N11" s="54">
        <f t="shared" si="3"/>
        <v>0</v>
      </c>
      <c r="O11" s="55"/>
      <c r="P11" s="55"/>
      <c r="Q11" s="55"/>
      <c r="R11" s="13">
        <f t="shared" si="4"/>
        <v>0</v>
      </c>
      <c r="S11" s="14" t="str">
        <f t="shared" si="0"/>
        <v>OK</v>
      </c>
      <c r="T11" s="194"/>
      <c r="U11" s="194"/>
      <c r="V11" s="194"/>
      <c r="W11" s="195"/>
      <c r="X11" s="195"/>
      <c r="Y11" s="195"/>
      <c r="Z11" s="194"/>
      <c r="AA11" s="194"/>
      <c r="AB11" s="28"/>
      <c r="AC11" s="28"/>
      <c r="AD11" s="28"/>
      <c r="AE11" s="28"/>
      <c r="AF11" s="29"/>
      <c r="AG11" s="29"/>
      <c r="AH11" s="29"/>
      <c r="AI11" s="29"/>
      <c r="AJ11" s="29"/>
      <c r="AK11" s="29"/>
    </row>
    <row r="12" spans="1:37" ht="40" customHeight="1" x14ac:dyDescent="0.35">
      <c r="A12" s="88">
        <v>9</v>
      </c>
      <c r="B12" s="89" t="s">
        <v>116</v>
      </c>
      <c r="C12" s="166" t="s">
        <v>245</v>
      </c>
      <c r="D12" s="96" t="s">
        <v>128</v>
      </c>
      <c r="E12" s="100">
        <v>1807</v>
      </c>
      <c r="F12" s="104" t="s">
        <v>146</v>
      </c>
      <c r="G12" s="35" t="s">
        <v>174</v>
      </c>
      <c r="H12" s="35" t="s">
        <v>181</v>
      </c>
      <c r="I12" s="107">
        <v>77</v>
      </c>
      <c r="J12" s="8"/>
      <c r="K12" s="45">
        <f t="shared" si="1"/>
        <v>0</v>
      </c>
      <c r="L12" s="45">
        <f t="shared" si="2"/>
        <v>0</v>
      </c>
      <c r="M12" s="55"/>
      <c r="N12" s="54">
        <f t="shared" si="3"/>
        <v>0</v>
      </c>
      <c r="O12" s="55"/>
      <c r="P12" s="55"/>
      <c r="Q12" s="55"/>
      <c r="R12" s="13">
        <f t="shared" si="4"/>
        <v>0</v>
      </c>
      <c r="S12" s="14" t="str">
        <f t="shared" si="0"/>
        <v>OK</v>
      </c>
      <c r="T12" s="194"/>
      <c r="U12" s="194"/>
      <c r="V12" s="194"/>
      <c r="W12" s="195"/>
      <c r="X12" s="195"/>
      <c r="Y12" s="195"/>
      <c r="Z12" s="195"/>
      <c r="AA12" s="194"/>
      <c r="AB12" s="28"/>
      <c r="AC12" s="28"/>
      <c r="AD12" s="28"/>
      <c r="AE12" s="28"/>
      <c r="AF12" s="29"/>
      <c r="AG12" s="29"/>
      <c r="AH12" s="29"/>
      <c r="AI12" s="29"/>
      <c r="AJ12" s="29"/>
      <c r="AK12" s="29"/>
    </row>
    <row r="13" spans="1:37" ht="40" customHeight="1" x14ac:dyDescent="0.35">
      <c r="A13" s="90">
        <v>10</v>
      </c>
      <c r="B13" s="91" t="s">
        <v>116</v>
      </c>
      <c r="C13" s="167" t="s">
        <v>246</v>
      </c>
      <c r="D13" s="97" t="s">
        <v>129</v>
      </c>
      <c r="E13" s="101">
        <v>1801</v>
      </c>
      <c r="F13" s="105" t="s">
        <v>147</v>
      </c>
      <c r="G13" s="106" t="s">
        <v>174</v>
      </c>
      <c r="H13" s="106" t="s">
        <v>181</v>
      </c>
      <c r="I13" s="108">
        <v>22.26</v>
      </c>
      <c r="J13" s="8">
        <v>20</v>
      </c>
      <c r="K13" s="45">
        <f t="shared" si="1"/>
        <v>0</v>
      </c>
      <c r="L13" s="45">
        <f t="shared" si="2"/>
        <v>0</v>
      </c>
      <c r="M13" s="55"/>
      <c r="N13" s="54">
        <f t="shared" si="3"/>
        <v>5</v>
      </c>
      <c r="O13" s="55"/>
      <c r="P13" s="55"/>
      <c r="Q13" s="55"/>
      <c r="R13" s="13">
        <f t="shared" si="4"/>
        <v>20</v>
      </c>
      <c r="S13" s="14" t="str">
        <f t="shared" si="0"/>
        <v>OK</v>
      </c>
      <c r="T13" s="194"/>
      <c r="U13" s="194"/>
      <c r="V13" s="194"/>
      <c r="W13" s="195"/>
      <c r="X13" s="195"/>
      <c r="Y13" s="195"/>
      <c r="Z13" s="195"/>
      <c r="AA13" s="194"/>
      <c r="AB13" s="28"/>
      <c r="AC13" s="28"/>
      <c r="AD13" s="28"/>
      <c r="AE13" s="28"/>
      <c r="AF13" s="29"/>
      <c r="AG13" s="29"/>
      <c r="AH13" s="29"/>
      <c r="AI13" s="29"/>
      <c r="AJ13" s="29"/>
      <c r="AK13" s="29"/>
    </row>
    <row r="14" spans="1:37" ht="51" customHeight="1" x14ac:dyDescent="0.35">
      <c r="A14" s="88">
        <v>11</v>
      </c>
      <c r="B14" s="89" t="s">
        <v>114</v>
      </c>
      <c r="C14" s="166" t="s">
        <v>247</v>
      </c>
      <c r="D14" s="96" t="s">
        <v>125</v>
      </c>
      <c r="E14" s="100">
        <v>1801</v>
      </c>
      <c r="F14" s="104" t="s">
        <v>148</v>
      </c>
      <c r="G14" s="35" t="s">
        <v>174</v>
      </c>
      <c r="H14" s="35" t="s">
        <v>181</v>
      </c>
      <c r="I14" s="107">
        <v>13.49</v>
      </c>
      <c r="J14" s="8">
        <v>12</v>
      </c>
      <c r="K14" s="45">
        <f t="shared" si="1"/>
        <v>12</v>
      </c>
      <c r="L14" s="45">
        <f t="shared" si="2"/>
        <v>12</v>
      </c>
      <c r="M14" s="55"/>
      <c r="N14" s="54">
        <f t="shared" si="3"/>
        <v>3</v>
      </c>
      <c r="O14" s="55"/>
      <c r="P14" s="55"/>
      <c r="Q14" s="55"/>
      <c r="R14" s="13">
        <f t="shared" si="4"/>
        <v>0</v>
      </c>
      <c r="S14" s="14" t="str">
        <f t="shared" si="0"/>
        <v>OK</v>
      </c>
      <c r="T14" s="194"/>
      <c r="U14" s="194"/>
      <c r="V14" s="194"/>
      <c r="W14" s="195"/>
      <c r="X14" s="198"/>
      <c r="Y14" s="195">
        <v>12</v>
      </c>
      <c r="Z14" s="195"/>
      <c r="AA14" s="194"/>
      <c r="AB14" s="28"/>
      <c r="AC14" s="28"/>
      <c r="AD14" s="28"/>
      <c r="AE14" s="28"/>
      <c r="AF14" s="29"/>
      <c r="AG14" s="29"/>
      <c r="AH14" s="29"/>
      <c r="AI14" s="29"/>
      <c r="AJ14" s="29"/>
      <c r="AK14" s="29"/>
    </row>
    <row r="15" spans="1:37" ht="40" customHeight="1" x14ac:dyDescent="0.35">
      <c r="A15" s="90">
        <v>12</v>
      </c>
      <c r="B15" s="91" t="s">
        <v>114</v>
      </c>
      <c r="C15" s="167" t="s">
        <v>248</v>
      </c>
      <c r="D15" s="97" t="s">
        <v>125</v>
      </c>
      <c r="E15" s="101">
        <v>1801</v>
      </c>
      <c r="F15" s="105" t="s">
        <v>149</v>
      </c>
      <c r="G15" s="106" t="s">
        <v>173</v>
      </c>
      <c r="H15" s="106" t="s">
        <v>181</v>
      </c>
      <c r="I15" s="108">
        <v>2.79</v>
      </c>
      <c r="J15" s="8">
        <v>200</v>
      </c>
      <c r="K15" s="45">
        <f t="shared" si="1"/>
        <v>200</v>
      </c>
      <c r="L15" s="45">
        <f t="shared" si="2"/>
        <v>200</v>
      </c>
      <c r="M15" s="55"/>
      <c r="N15" s="54">
        <f t="shared" si="3"/>
        <v>50</v>
      </c>
      <c r="O15" s="55"/>
      <c r="P15" s="55"/>
      <c r="Q15" s="55"/>
      <c r="R15" s="13">
        <f t="shared" si="4"/>
        <v>0</v>
      </c>
      <c r="S15" s="14" t="str">
        <f t="shared" si="0"/>
        <v>OK</v>
      </c>
      <c r="T15" s="196">
        <v>100</v>
      </c>
      <c r="U15" s="194"/>
      <c r="V15" s="194"/>
      <c r="W15" s="195"/>
      <c r="X15" s="198"/>
      <c r="Y15" s="195">
        <v>100</v>
      </c>
      <c r="Z15" s="195"/>
      <c r="AA15" s="194"/>
      <c r="AB15" s="28"/>
      <c r="AC15" s="28"/>
      <c r="AD15" s="28"/>
      <c r="AE15" s="28"/>
      <c r="AF15" s="29"/>
      <c r="AG15" s="29"/>
      <c r="AH15" s="29"/>
      <c r="AI15" s="29"/>
      <c r="AJ15" s="29"/>
      <c r="AK15" s="29"/>
    </row>
    <row r="16" spans="1:37" ht="40" customHeight="1" x14ac:dyDescent="0.35">
      <c r="A16" s="88">
        <v>13</v>
      </c>
      <c r="B16" s="89" t="s">
        <v>114</v>
      </c>
      <c r="C16" s="166" t="s">
        <v>249</v>
      </c>
      <c r="D16" s="96" t="s">
        <v>125</v>
      </c>
      <c r="E16" s="100">
        <v>1801</v>
      </c>
      <c r="F16" s="104" t="s">
        <v>150</v>
      </c>
      <c r="G16" s="35" t="s">
        <v>173</v>
      </c>
      <c r="H16" s="35" t="s">
        <v>181</v>
      </c>
      <c r="I16" s="107">
        <v>2.98</v>
      </c>
      <c r="J16" s="8">
        <v>20</v>
      </c>
      <c r="K16" s="45">
        <f t="shared" si="1"/>
        <v>20</v>
      </c>
      <c r="L16" s="45">
        <f t="shared" si="2"/>
        <v>20</v>
      </c>
      <c r="M16" s="55"/>
      <c r="N16" s="54">
        <f t="shared" si="3"/>
        <v>5</v>
      </c>
      <c r="O16" s="55"/>
      <c r="P16" s="55"/>
      <c r="Q16" s="55"/>
      <c r="R16" s="13">
        <f t="shared" si="4"/>
        <v>0</v>
      </c>
      <c r="S16" s="14" t="str">
        <f t="shared" si="0"/>
        <v>OK</v>
      </c>
      <c r="T16" s="194"/>
      <c r="U16" s="194"/>
      <c r="V16" s="194"/>
      <c r="W16" s="195"/>
      <c r="X16" s="198"/>
      <c r="Y16" s="195">
        <v>20</v>
      </c>
      <c r="Z16" s="195"/>
      <c r="AA16" s="194"/>
      <c r="AB16" s="28"/>
      <c r="AC16" s="28"/>
      <c r="AD16" s="28"/>
      <c r="AE16" s="28"/>
      <c r="AF16" s="29"/>
      <c r="AG16" s="29"/>
      <c r="AH16" s="29"/>
      <c r="AI16" s="29"/>
      <c r="AJ16" s="29"/>
      <c r="AK16" s="29"/>
    </row>
    <row r="17" spans="1:37" ht="40" customHeight="1" x14ac:dyDescent="0.35">
      <c r="A17" s="90">
        <v>14</v>
      </c>
      <c r="B17" s="91" t="s">
        <v>116</v>
      </c>
      <c r="C17" s="167" t="s">
        <v>250</v>
      </c>
      <c r="D17" s="97" t="s">
        <v>130</v>
      </c>
      <c r="E17" s="101">
        <v>1801</v>
      </c>
      <c r="F17" s="105" t="s">
        <v>151</v>
      </c>
      <c r="G17" s="106" t="s">
        <v>176</v>
      </c>
      <c r="H17" s="106" t="s">
        <v>181</v>
      </c>
      <c r="I17" s="108">
        <v>2.2000000000000002</v>
      </c>
      <c r="J17" s="8">
        <v>414</v>
      </c>
      <c r="K17" s="45">
        <f t="shared" si="1"/>
        <v>192</v>
      </c>
      <c r="L17" s="45">
        <f t="shared" si="2"/>
        <v>192</v>
      </c>
      <c r="M17" s="55"/>
      <c r="N17" s="54">
        <f t="shared" si="3"/>
        <v>103</v>
      </c>
      <c r="O17" s="55"/>
      <c r="P17" s="55"/>
      <c r="Q17" s="55"/>
      <c r="R17" s="13">
        <f t="shared" si="4"/>
        <v>222</v>
      </c>
      <c r="S17" s="14" t="str">
        <f t="shared" si="0"/>
        <v>OK</v>
      </c>
      <c r="T17" s="194"/>
      <c r="U17" s="194"/>
      <c r="V17" s="194"/>
      <c r="W17" s="195"/>
      <c r="X17" s="198"/>
      <c r="Y17" s="195"/>
      <c r="Z17" s="195"/>
      <c r="AA17" s="196">
        <v>192</v>
      </c>
      <c r="AB17" s="28"/>
      <c r="AC17" s="28"/>
      <c r="AD17" s="28"/>
      <c r="AE17" s="28"/>
      <c r="AF17" s="29"/>
      <c r="AG17" s="29"/>
      <c r="AH17" s="29"/>
      <c r="AI17" s="29"/>
      <c r="AJ17" s="29"/>
      <c r="AK17" s="29"/>
    </row>
    <row r="18" spans="1:37" ht="40" customHeight="1" x14ac:dyDescent="0.35">
      <c r="A18" s="88">
        <v>15</v>
      </c>
      <c r="B18" s="89" t="s">
        <v>114</v>
      </c>
      <c r="C18" s="166" t="s">
        <v>251</v>
      </c>
      <c r="D18" s="96" t="s">
        <v>125</v>
      </c>
      <c r="E18" s="100">
        <v>1801</v>
      </c>
      <c r="F18" s="104" t="s">
        <v>152</v>
      </c>
      <c r="G18" s="35" t="s">
        <v>176</v>
      </c>
      <c r="H18" s="35" t="s">
        <v>181</v>
      </c>
      <c r="I18" s="107">
        <v>3.99</v>
      </c>
      <c r="J18" s="8">
        <v>20</v>
      </c>
      <c r="K18" s="45">
        <f t="shared" si="1"/>
        <v>20</v>
      </c>
      <c r="L18" s="45">
        <f t="shared" si="2"/>
        <v>20</v>
      </c>
      <c r="M18" s="55"/>
      <c r="N18" s="54">
        <f t="shared" si="3"/>
        <v>5</v>
      </c>
      <c r="O18" s="55"/>
      <c r="P18" s="55"/>
      <c r="Q18" s="55"/>
      <c r="R18" s="13">
        <f t="shared" si="4"/>
        <v>0</v>
      </c>
      <c r="S18" s="14" t="str">
        <f t="shared" si="0"/>
        <v>OK</v>
      </c>
      <c r="T18" s="194"/>
      <c r="U18" s="194"/>
      <c r="V18" s="194"/>
      <c r="W18" s="195"/>
      <c r="X18" s="198"/>
      <c r="Y18" s="195">
        <v>20</v>
      </c>
      <c r="Z18" s="195"/>
      <c r="AA18" s="194"/>
      <c r="AB18" s="28"/>
      <c r="AC18" s="28"/>
      <c r="AD18" s="28"/>
      <c r="AE18" s="28"/>
      <c r="AF18" s="29"/>
      <c r="AG18" s="29"/>
      <c r="AH18" s="29"/>
      <c r="AI18" s="29"/>
      <c r="AJ18" s="29"/>
      <c r="AK18" s="29"/>
    </row>
    <row r="19" spans="1:37" ht="40" customHeight="1" x14ac:dyDescent="0.35">
      <c r="A19" s="90">
        <v>16</v>
      </c>
      <c r="B19" s="91" t="s">
        <v>114</v>
      </c>
      <c r="C19" s="167" t="s">
        <v>252</v>
      </c>
      <c r="D19" s="97" t="s">
        <v>125</v>
      </c>
      <c r="E19" s="101">
        <v>1801</v>
      </c>
      <c r="F19" s="105" t="s">
        <v>153</v>
      </c>
      <c r="G19" s="106" t="s">
        <v>176</v>
      </c>
      <c r="H19" s="106" t="s">
        <v>181</v>
      </c>
      <c r="I19" s="108">
        <v>3.6</v>
      </c>
      <c r="J19" s="8">
        <v>20</v>
      </c>
      <c r="K19" s="45">
        <f t="shared" si="1"/>
        <v>0</v>
      </c>
      <c r="L19" s="45">
        <f t="shared" si="2"/>
        <v>0</v>
      </c>
      <c r="M19" s="55"/>
      <c r="N19" s="54">
        <f t="shared" si="3"/>
        <v>5</v>
      </c>
      <c r="O19" s="55"/>
      <c r="P19" s="55"/>
      <c r="Q19" s="55"/>
      <c r="R19" s="13">
        <f t="shared" si="4"/>
        <v>20</v>
      </c>
      <c r="S19" s="14" t="str">
        <f t="shared" si="0"/>
        <v>OK</v>
      </c>
      <c r="T19" s="194"/>
      <c r="U19" s="194"/>
      <c r="V19" s="194"/>
      <c r="W19" s="195"/>
      <c r="X19" s="198"/>
      <c r="Y19" s="195"/>
      <c r="Z19" s="195"/>
      <c r="AA19" s="194"/>
      <c r="AB19" s="28"/>
      <c r="AC19" s="28"/>
      <c r="AD19" s="28"/>
      <c r="AE19" s="28"/>
      <c r="AF19" s="29"/>
      <c r="AG19" s="29"/>
      <c r="AH19" s="29"/>
      <c r="AI19" s="29"/>
      <c r="AJ19" s="29"/>
      <c r="AK19" s="29"/>
    </row>
    <row r="20" spans="1:37" ht="40" customHeight="1" x14ac:dyDescent="0.35">
      <c r="A20" s="88">
        <v>17</v>
      </c>
      <c r="B20" s="89" t="s">
        <v>114</v>
      </c>
      <c r="C20" s="166" t="s">
        <v>253</v>
      </c>
      <c r="D20" s="96" t="s">
        <v>131</v>
      </c>
      <c r="E20" s="100">
        <v>1801</v>
      </c>
      <c r="F20" s="104" t="s">
        <v>154</v>
      </c>
      <c r="G20" s="35" t="s">
        <v>173</v>
      </c>
      <c r="H20" s="35" t="s">
        <v>181</v>
      </c>
      <c r="I20" s="107">
        <v>8.5299999999999994</v>
      </c>
      <c r="J20" s="8">
        <v>20</v>
      </c>
      <c r="K20" s="45">
        <f t="shared" si="1"/>
        <v>0</v>
      </c>
      <c r="L20" s="45">
        <f t="shared" si="2"/>
        <v>0</v>
      </c>
      <c r="M20" s="55"/>
      <c r="N20" s="54">
        <f t="shared" si="3"/>
        <v>5</v>
      </c>
      <c r="O20" s="55"/>
      <c r="P20" s="55"/>
      <c r="Q20" s="55"/>
      <c r="R20" s="13">
        <f t="shared" si="4"/>
        <v>20</v>
      </c>
      <c r="S20" s="14" t="str">
        <f t="shared" si="0"/>
        <v>OK</v>
      </c>
      <c r="T20" s="194"/>
      <c r="U20" s="194"/>
      <c r="V20" s="194"/>
      <c r="W20" s="195"/>
      <c r="X20" s="198"/>
      <c r="Y20" s="195"/>
      <c r="Z20" s="195"/>
      <c r="AA20" s="194"/>
      <c r="AB20" s="28"/>
      <c r="AC20" s="28"/>
      <c r="AD20" s="28"/>
      <c r="AE20" s="28"/>
      <c r="AF20" s="29"/>
      <c r="AG20" s="29"/>
      <c r="AH20" s="29"/>
      <c r="AI20" s="29"/>
      <c r="AJ20" s="29"/>
      <c r="AK20" s="29"/>
    </row>
    <row r="21" spans="1:37" ht="40" customHeight="1" x14ac:dyDescent="0.35">
      <c r="A21" s="90">
        <v>18</v>
      </c>
      <c r="B21" s="91" t="s">
        <v>117</v>
      </c>
      <c r="C21" s="167" t="s">
        <v>254</v>
      </c>
      <c r="D21" s="97" t="s">
        <v>130</v>
      </c>
      <c r="E21" s="101">
        <v>1801</v>
      </c>
      <c r="F21" s="105" t="s">
        <v>155</v>
      </c>
      <c r="G21" s="106" t="s">
        <v>173</v>
      </c>
      <c r="H21" s="106" t="s">
        <v>181</v>
      </c>
      <c r="I21" s="108">
        <v>1.69</v>
      </c>
      <c r="J21" s="8">
        <v>20</v>
      </c>
      <c r="K21" s="45">
        <f t="shared" si="1"/>
        <v>20</v>
      </c>
      <c r="L21" s="45">
        <f t="shared" si="2"/>
        <v>20</v>
      </c>
      <c r="M21" s="55"/>
      <c r="N21" s="54">
        <f t="shared" si="3"/>
        <v>5</v>
      </c>
      <c r="O21" s="55"/>
      <c r="P21" s="55"/>
      <c r="Q21" s="55"/>
      <c r="R21" s="13">
        <f t="shared" si="4"/>
        <v>0</v>
      </c>
      <c r="S21" s="14" t="str">
        <f t="shared" si="0"/>
        <v>OK</v>
      </c>
      <c r="T21" s="194"/>
      <c r="U21" s="194"/>
      <c r="V21" s="194"/>
      <c r="W21" s="195"/>
      <c r="X21" s="198"/>
      <c r="Y21" s="195">
        <v>20</v>
      </c>
      <c r="Z21" s="195"/>
      <c r="AA21" s="194"/>
      <c r="AB21" s="28"/>
      <c r="AC21" s="28"/>
      <c r="AD21" s="28"/>
      <c r="AE21" s="28"/>
      <c r="AF21" s="29"/>
      <c r="AG21" s="29"/>
      <c r="AH21" s="29"/>
      <c r="AI21" s="29"/>
      <c r="AJ21" s="29"/>
      <c r="AK21" s="29"/>
    </row>
    <row r="22" spans="1:37" ht="40" customHeight="1" x14ac:dyDescent="0.35">
      <c r="A22" s="88">
        <v>19</v>
      </c>
      <c r="B22" s="89" t="s">
        <v>118</v>
      </c>
      <c r="C22" s="166" t="s">
        <v>255</v>
      </c>
      <c r="D22" s="96" t="s">
        <v>132</v>
      </c>
      <c r="E22" s="100">
        <v>1808</v>
      </c>
      <c r="F22" s="104" t="s">
        <v>156</v>
      </c>
      <c r="G22" s="35" t="s">
        <v>173</v>
      </c>
      <c r="H22" s="35" t="s">
        <v>181</v>
      </c>
      <c r="I22" s="107">
        <v>4</v>
      </c>
      <c r="J22" s="8">
        <v>10</v>
      </c>
      <c r="K22" s="45">
        <f t="shared" si="1"/>
        <v>10</v>
      </c>
      <c r="L22" s="45">
        <f t="shared" si="2"/>
        <v>10</v>
      </c>
      <c r="M22" s="55"/>
      <c r="N22" s="54">
        <f t="shared" si="3"/>
        <v>2</v>
      </c>
      <c r="O22" s="55"/>
      <c r="P22" s="55"/>
      <c r="Q22" s="55"/>
      <c r="R22" s="13">
        <f t="shared" si="4"/>
        <v>0</v>
      </c>
      <c r="S22" s="14" t="str">
        <f t="shared" si="0"/>
        <v>OK</v>
      </c>
      <c r="T22" s="194"/>
      <c r="U22" s="194"/>
      <c r="V22" s="194"/>
      <c r="W22" s="195"/>
      <c r="X22" s="198"/>
      <c r="Y22" s="195"/>
      <c r="Z22" s="197">
        <v>10</v>
      </c>
      <c r="AA22" s="194"/>
      <c r="AB22" s="28"/>
      <c r="AC22" s="28"/>
      <c r="AD22" s="28"/>
      <c r="AE22" s="28"/>
      <c r="AF22" s="29"/>
      <c r="AG22" s="29"/>
      <c r="AH22" s="29"/>
      <c r="AI22" s="29"/>
      <c r="AJ22" s="29"/>
      <c r="AK22" s="29"/>
    </row>
    <row r="23" spans="1:37" ht="40" customHeight="1" x14ac:dyDescent="0.35">
      <c r="A23" s="90">
        <v>20</v>
      </c>
      <c r="B23" s="91" t="s">
        <v>114</v>
      </c>
      <c r="C23" s="167" t="s">
        <v>256</v>
      </c>
      <c r="D23" s="97" t="s">
        <v>125</v>
      </c>
      <c r="E23" s="101">
        <v>1801</v>
      </c>
      <c r="F23" s="105" t="s">
        <v>157</v>
      </c>
      <c r="G23" s="106" t="s">
        <v>176</v>
      </c>
      <c r="H23" s="106" t="s">
        <v>181</v>
      </c>
      <c r="I23" s="108">
        <v>3.49</v>
      </c>
      <c r="J23" s="8">
        <v>20</v>
      </c>
      <c r="K23" s="45">
        <f t="shared" si="1"/>
        <v>20</v>
      </c>
      <c r="L23" s="45">
        <f t="shared" si="2"/>
        <v>20</v>
      </c>
      <c r="M23" s="55"/>
      <c r="N23" s="54">
        <f t="shared" si="3"/>
        <v>5</v>
      </c>
      <c r="O23" s="55"/>
      <c r="P23" s="55"/>
      <c r="Q23" s="55"/>
      <c r="R23" s="13">
        <f t="shared" si="4"/>
        <v>0</v>
      </c>
      <c r="S23" s="14" t="str">
        <f t="shared" si="0"/>
        <v>OK</v>
      </c>
      <c r="T23" s="194"/>
      <c r="U23" s="194"/>
      <c r="V23" s="194"/>
      <c r="W23" s="195"/>
      <c r="X23" s="198"/>
      <c r="Y23" s="195">
        <v>20</v>
      </c>
      <c r="Z23" s="195"/>
      <c r="AA23" s="194"/>
      <c r="AB23" s="28"/>
      <c r="AC23" s="28"/>
      <c r="AD23" s="28"/>
      <c r="AE23" s="28"/>
      <c r="AF23" s="29"/>
      <c r="AG23" s="29"/>
      <c r="AH23" s="29"/>
      <c r="AI23" s="29"/>
      <c r="AJ23" s="29"/>
      <c r="AK23" s="29"/>
    </row>
    <row r="24" spans="1:37" ht="40" customHeight="1" x14ac:dyDescent="0.35">
      <c r="A24" s="88">
        <v>21</v>
      </c>
      <c r="B24" s="89" t="s">
        <v>119</v>
      </c>
      <c r="C24" s="166" t="s">
        <v>257</v>
      </c>
      <c r="D24" s="96" t="s">
        <v>133</v>
      </c>
      <c r="E24" s="100">
        <v>2502</v>
      </c>
      <c r="F24" s="104" t="s">
        <v>158</v>
      </c>
      <c r="G24" s="35" t="s">
        <v>177</v>
      </c>
      <c r="H24" s="35" t="s">
        <v>181</v>
      </c>
      <c r="I24" s="107">
        <v>48.9</v>
      </c>
      <c r="J24" s="8">
        <v>50</v>
      </c>
      <c r="K24" s="45">
        <f t="shared" si="1"/>
        <v>0</v>
      </c>
      <c r="L24" s="45">
        <f t="shared" si="2"/>
        <v>0</v>
      </c>
      <c r="M24" s="55"/>
      <c r="N24" s="54">
        <f t="shared" si="3"/>
        <v>12</v>
      </c>
      <c r="O24" s="55"/>
      <c r="P24" s="55"/>
      <c r="Q24" s="55"/>
      <c r="R24" s="13">
        <f t="shared" si="4"/>
        <v>50</v>
      </c>
      <c r="S24" s="14" t="str">
        <f t="shared" si="0"/>
        <v>OK</v>
      </c>
      <c r="T24" s="194"/>
      <c r="U24" s="194"/>
      <c r="V24" s="194"/>
      <c r="W24" s="195"/>
      <c r="X24" s="198"/>
      <c r="Y24" s="195"/>
      <c r="Z24" s="195"/>
      <c r="AA24" s="194"/>
      <c r="AB24" s="28"/>
      <c r="AC24" s="28"/>
      <c r="AD24" s="28"/>
      <c r="AE24" s="28"/>
      <c r="AF24" s="29"/>
      <c r="AG24" s="29"/>
      <c r="AH24" s="29"/>
      <c r="AI24" s="29"/>
      <c r="AJ24" s="29"/>
      <c r="AK24" s="29"/>
    </row>
    <row r="25" spans="1:37" ht="40" customHeight="1" x14ac:dyDescent="0.35">
      <c r="A25" s="90">
        <v>22</v>
      </c>
      <c r="B25" s="91" t="s">
        <v>116</v>
      </c>
      <c r="C25" s="167" t="s">
        <v>258</v>
      </c>
      <c r="D25" s="97" t="s">
        <v>133</v>
      </c>
      <c r="E25" s="101">
        <v>2502</v>
      </c>
      <c r="F25" s="105" t="s">
        <v>159</v>
      </c>
      <c r="G25" s="106" t="s">
        <v>173</v>
      </c>
      <c r="H25" s="106" t="s">
        <v>181</v>
      </c>
      <c r="I25" s="108">
        <v>21.89</v>
      </c>
      <c r="J25" s="8">
        <v>50</v>
      </c>
      <c r="K25" s="45">
        <f t="shared" si="1"/>
        <v>0</v>
      </c>
      <c r="L25" s="45">
        <f t="shared" si="2"/>
        <v>0</v>
      </c>
      <c r="M25" s="55"/>
      <c r="N25" s="54">
        <f t="shared" si="3"/>
        <v>12</v>
      </c>
      <c r="O25" s="55"/>
      <c r="P25" s="55"/>
      <c r="Q25" s="55"/>
      <c r="R25" s="13">
        <f t="shared" si="4"/>
        <v>50</v>
      </c>
      <c r="S25" s="14" t="str">
        <f t="shared" si="0"/>
        <v>OK</v>
      </c>
      <c r="T25" s="194"/>
      <c r="U25" s="194"/>
      <c r="V25" s="194"/>
      <c r="W25" s="195"/>
      <c r="X25" s="198"/>
      <c r="Y25" s="195"/>
      <c r="Z25" s="195"/>
      <c r="AA25" s="194"/>
      <c r="AB25" s="28"/>
      <c r="AC25" s="28"/>
      <c r="AD25" s="28"/>
      <c r="AE25" s="28"/>
      <c r="AF25" s="29"/>
      <c r="AG25" s="29"/>
      <c r="AH25" s="29"/>
      <c r="AI25" s="29"/>
      <c r="AJ25" s="29"/>
      <c r="AK25" s="29"/>
    </row>
    <row r="26" spans="1:37" ht="40" customHeight="1" x14ac:dyDescent="0.35">
      <c r="A26" s="88">
        <v>23</v>
      </c>
      <c r="B26" s="89" t="s">
        <v>119</v>
      </c>
      <c r="C26" s="166" t="s">
        <v>259</v>
      </c>
      <c r="D26" s="96" t="s">
        <v>133</v>
      </c>
      <c r="E26" s="100">
        <v>2502</v>
      </c>
      <c r="F26" s="104" t="s">
        <v>160</v>
      </c>
      <c r="G26" s="35" t="s">
        <v>178</v>
      </c>
      <c r="H26" s="35" t="s">
        <v>181</v>
      </c>
      <c r="I26" s="107">
        <v>103.99</v>
      </c>
      <c r="J26" s="8"/>
      <c r="K26" s="45">
        <f t="shared" si="1"/>
        <v>0</v>
      </c>
      <c r="L26" s="45">
        <f t="shared" si="2"/>
        <v>0</v>
      </c>
      <c r="M26" s="55"/>
      <c r="N26" s="54">
        <f t="shared" si="3"/>
        <v>0</v>
      </c>
      <c r="O26" s="55"/>
      <c r="P26" s="55"/>
      <c r="Q26" s="55"/>
      <c r="R26" s="13">
        <f t="shared" si="4"/>
        <v>0</v>
      </c>
      <c r="S26" s="14" t="str">
        <f t="shared" si="0"/>
        <v>OK</v>
      </c>
      <c r="T26" s="194"/>
      <c r="U26" s="194"/>
      <c r="V26" s="194"/>
      <c r="W26" s="195"/>
      <c r="X26" s="198"/>
      <c r="Y26" s="195"/>
      <c r="Z26" s="195"/>
      <c r="AA26" s="194"/>
      <c r="AB26" s="28"/>
      <c r="AC26" s="28"/>
      <c r="AD26" s="28"/>
      <c r="AE26" s="28"/>
      <c r="AF26" s="29"/>
      <c r="AG26" s="29"/>
      <c r="AH26" s="29"/>
      <c r="AI26" s="29"/>
      <c r="AJ26" s="29"/>
      <c r="AK26" s="29"/>
    </row>
    <row r="27" spans="1:37" ht="57.25" customHeight="1" x14ac:dyDescent="0.35">
      <c r="A27" s="90">
        <v>24</v>
      </c>
      <c r="B27" s="91" t="s">
        <v>119</v>
      </c>
      <c r="C27" s="167" t="s">
        <v>260</v>
      </c>
      <c r="D27" s="97" t="s">
        <v>133</v>
      </c>
      <c r="E27" s="101">
        <v>2502</v>
      </c>
      <c r="F27" s="105" t="s">
        <v>161</v>
      </c>
      <c r="G27" s="106" t="s">
        <v>173</v>
      </c>
      <c r="H27" s="106" t="s">
        <v>181</v>
      </c>
      <c r="I27" s="108">
        <v>9.09</v>
      </c>
      <c r="J27" s="8">
        <v>50</v>
      </c>
      <c r="K27" s="45">
        <f t="shared" si="1"/>
        <v>50</v>
      </c>
      <c r="L27" s="45">
        <f t="shared" si="2"/>
        <v>50</v>
      </c>
      <c r="M27" s="55"/>
      <c r="N27" s="54">
        <f t="shared" si="3"/>
        <v>12</v>
      </c>
      <c r="O27" s="55"/>
      <c r="P27" s="55"/>
      <c r="Q27" s="55"/>
      <c r="R27" s="13">
        <f t="shared" si="4"/>
        <v>0</v>
      </c>
      <c r="S27" s="14" t="str">
        <f t="shared" si="0"/>
        <v>OK</v>
      </c>
      <c r="T27" s="194"/>
      <c r="U27" s="196">
        <v>50</v>
      </c>
      <c r="V27" s="194"/>
      <c r="W27" s="198"/>
      <c r="X27" s="195"/>
      <c r="Y27" s="195"/>
      <c r="Z27" s="195"/>
      <c r="AA27" s="194"/>
      <c r="AB27" s="28"/>
      <c r="AC27" s="28"/>
      <c r="AD27" s="28"/>
      <c r="AE27" s="28"/>
      <c r="AF27" s="29"/>
      <c r="AG27" s="29"/>
      <c r="AH27" s="29"/>
      <c r="AI27" s="29"/>
      <c r="AJ27" s="29"/>
      <c r="AK27" s="29"/>
    </row>
    <row r="28" spans="1:37" ht="57.25" customHeight="1" x14ac:dyDescent="0.35">
      <c r="A28" s="88">
        <v>25</v>
      </c>
      <c r="B28" s="89" t="s">
        <v>119</v>
      </c>
      <c r="C28" s="166" t="s">
        <v>261</v>
      </c>
      <c r="D28" s="96" t="s">
        <v>133</v>
      </c>
      <c r="E28" s="100">
        <v>2502</v>
      </c>
      <c r="F28" s="104" t="s">
        <v>162</v>
      </c>
      <c r="G28" s="35" t="s">
        <v>177</v>
      </c>
      <c r="H28" s="35" t="s">
        <v>181</v>
      </c>
      <c r="I28" s="107">
        <v>17</v>
      </c>
      <c r="J28" s="8">
        <v>50</v>
      </c>
      <c r="K28" s="45">
        <f t="shared" si="1"/>
        <v>0</v>
      </c>
      <c r="L28" s="45">
        <f t="shared" si="2"/>
        <v>0</v>
      </c>
      <c r="M28" s="55"/>
      <c r="N28" s="54">
        <f t="shared" si="3"/>
        <v>12</v>
      </c>
      <c r="O28" s="55"/>
      <c r="P28" s="55"/>
      <c r="Q28" s="55"/>
      <c r="R28" s="13">
        <f t="shared" si="4"/>
        <v>50</v>
      </c>
      <c r="S28" s="14" t="str">
        <f t="shared" si="0"/>
        <v>OK</v>
      </c>
      <c r="T28" s="194"/>
      <c r="U28" s="194"/>
      <c r="V28" s="194"/>
      <c r="W28" s="198"/>
      <c r="X28" s="195"/>
      <c r="Y28" s="195"/>
      <c r="Z28" s="195"/>
      <c r="AA28" s="194"/>
      <c r="AB28" s="28"/>
      <c r="AC28" s="28"/>
      <c r="AD28" s="28"/>
      <c r="AE28" s="28"/>
      <c r="AF28" s="29"/>
      <c r="AG28" s="29"/>
      <c r="AH28" s="29"/>
      <c r="AI28" s="29"/>
      <c r="AJ28" s="29"/>
      <c r="AK28" s="29"/>
    </row>
    <row r="29" spans="1:37" ht="57.25" customHeight="1" x14ac:dyDescent="0.35">
      <c r="A29" s="90">
        <v>26</v>
      </c>
      <c r="B29" s="91" t="s">
        <v>116</v>
      </c>
      <c r="C29" s="167" t="s">
        <v>262</v>
      </c>
      <c r="D29" s="97" t="s">
        <v>128</v>
      </c>
      <c r="E29" s="101">
        <v>6201</v>
      </c>
      <c r="F29" s="105" t="s">
        <v>163</v>
      </c>
      <c r="G29" s="106" t="s">
        <v>174</v>
      </c>
      <c r="H29" s="106" t="s">
        <v>182</v>
      </c>
      <c r="I29" s="108">
        <v>64.5</v>
      </c>
      <c r="J29" s="8">
        <v>10</v>
      </c>
      <c r="K29" s="45">
        <f t="shared" si="1"/>
        <v>4</v>
      </c>
      <c r="L29" s="45">
        <f t="shared" si="2"/>
        <v>4</v>
      </c>
      <c r="M29" s="55"/>
      <c r="N29" s="54">
        <f t="shared" si="3"/>
        <v>2</v>
      </c>
      <c r="O29" s="55"/>
      <c r="P29" s="55"/>
      <c r="Q29" s="55"/>
      <c r="R29" s="13">
        <f t="shared" si="4"/>
        <v>6</v>
      </c>
      <c r="S29" s="14" t="str">
        <f t="shared" si="0"/>
        <v>OK</v>
      </c>
      <c r="T29" s="194"/>
      <c r="U29" s="194"/>
      <c r="V29" s="194"/>
      <c r="W29" s="198"/>
      <c r="X29" s="195"/>
      <c r="Y29" s="195"/>
      <c r="Z29" s="195"/>
      <c r="AA29" s="196">
        <v>4</v>
      </c>
      <c r="AB29" s="28"/>
      <c r="AC29" s="28"/>
      <c r="AD29" s="28"/>
      <c r="AE29" s="28"/>
      <c r="AF29" s="29"/>
      <c r="AG29" s="29"/>
      <c r="AH29" s="29"/>
      <c r="AI29" s="29"/>
      <c r="AJ29" s="29"/>
      <c r="AK29" s="29"/>
    </row>
    <row r="30" spans="1:37" ht="69" customHeight="1" x14ac:dyDescent="0.35">
      <c r="A30" s="88">
        <v>27</v>
      </c>
      <c r="B30" s="89" t="s">
        <v>116</v>
      </c>
      <c r="C30" s="166" t="s">
        <v>263</v>
      </c>
      <c r="D30" s="96" t="s">
        <v>134</v>
      </c>
      <c r="E30" s="100">
        <v>6202</v>
      </c>
      <c r="F30" s="104" t="s">
        <v>164</v>
      </c>
      <c r="G30" s="35" t="s">
        <v>175</v>
      </c>
      <c r="H30" s="35" t="s">
        <v>181</v>
      </c>
      <c r="I30" s="107">
        <v>4.99</v>
      </c>
      <c r="J30" s="8">
        <v>441</v>
      </c>
      <c r="K30" s="45">
        <f t="shared" si="1"/>
        <v>144</v>
      </c>
      <c r="L30" s="45">
        <f t="shared" si="2"/>
        <v>144</v>
      </c>
      <c r="M30" s="55"/>
      <c r="N30" s="54">
        <f t="shared" si="3"/>
        <v>110</v>
      </c>
      <c r="O30" s="55"/>
      <c r="P30" s="55"/>
      <c r="Q30" s="55"/>
      <c r="R30" s="13">
        <f t="shared" si="4"/>
        <v>297</v>
      </c>
      <c r="S30" s="14" t="str">
        <f t="shared" si="0"/>
        <v>OK</v>
      </c>
      <c r="T30" s="194"/>
      <c r="U30" s="194"/>
      <c r="V30" s="194"/>
      <c r="W30" s="195"/>
      <c r="X30" s="195"/>
      <c r="Y30" s="195"/>
      <c r="Z30" s="195"/>
      <c r="AA30" s="196">
        <v>144</v>
      </c>
      <c r="AB30" s="28"/>
      <c r="AC30" s="28"/>
      <c r="AD30" s="28"/>
      <c r="AE30" s="28"/>
      <c r="AF30" s="29"/>
      <c r="AG30" s="29"/>
      <c r="AH30" s="29"/>
      <c r="AI30" s="29"/>
      <c r="AJ30" s="29"/>
      <c r="AK30" s="29"/>
    </row>
    <row r="31" spans="1:37" ht="40" customHeight="1" x14ac:dyDescent="0.35">
      <c r="A31" s="90">
        <v>28</v>
      </c>
      <c r="B31" s="91" t="s">
        <v>118</v>
      </c>
      <c r="C31" s="167" t="s">
        <v>264</v>
      </c>
      <c r="D31" s="97" t="s">
        <v>135</v>
      </c>
      <c r="E31" s="101">
        <v>6202</v>
      </c>
      <c r="F31" s="105" t="s">
        <v>165</v>
      </c>
      <c r="G31" s="106" t="s">
        <v>174</v>
      </c>
      <c r="H31" s="106" t="s">
        <v>181</v>
      </c>
      <c r="I31" s="108">
        <v>40</v>
      </c>
      <c r="J31" s="8">
        <v>10</v>
      </c>
      <c r="K31" s="45">
        <f t="shared" si="1"/>
        <v>0</v>
      </c>
      <c r="L31" s="45">
        <f t="shared" si="2"/>
        <v>0</v>
      </c>
      <c r="M31" s="55"/>
      <c r="N31" s="54">
        <f t="shared" si="3"/>
        <v>2</v>
      </c>
      <c r="O31" s="55"/>
      <c r="P31" s="55"/>
      <c r="Q31" s="55"/>
      <c r="R31" s="13">
        <f t="shared" si="4"/>
        <v>10</v>
      </c>
      <c r="S31" s="14" t="str">
        <f t="shared" si="0"/>
        <v>OK</v>
      </c>
      <c r="T31" s="194"/>
      <c r="U31" s="194"/>
      <c r="V31" s="194"/>
      <c r="W31" s="195"/>
      <c r="X31" s="195"/>
      <c r="Y31" s="195"/>
      <c r="Z31" s="195"/>
      <c r="AA31" s="194"/>
      <c r="AB31" s="28"/>
      <c r="AC31" s="28"/>
      <c r="AD31" s="28"/>
      <c r="AE31" s="28"/>
      <c r="AF31" s="29"/>
      <c r="AG31" s="29"/>
      <c r="AH31" s="29"/>
      <c r="AI31" s="29"/>
      <c r="AJ31" s="29"/>
      <c r="AK31" s="29"/>
    </row>
    <row r="32" spans="1:37" ht="40" customHeight="1" x14ac:dyDescent="0.35">
      <c r="A32" s="88">
        <v>29</v>
      </c>
      <c r="B32" s="89" t="s">
        <v>120</v>
      </c>
      <c r="C32" s="166" t="s">
        <v>265</v>
      </c>
      <c r="D32" s="96" t="s">
        <v>125</v>
      </c>
      <c r="E32" s="100">
        <v>6202</v>
      </c>
      <c r="F32" s="104" t="s">
        <v>166</v>
      </c>
      <c r="G32" s="35" t="s">
        <v>173</v>
      </c>
      <c r="H32" s="35" t="s">
        <v>181</v>
      </c>
      <c r="I32" s="107">
        <v>5.87</v>
      </c>
      <c r="J32" s="8">
        <v>50</v>
      </c>
      <c r="K32" s="45">
        <f t="shared" si="1"/>
        <v>10</v>
      </c>
      <c r="L32" s="45">
        <f t="shared" si="2"/>
        <v>10</v>
      </c>
      <c r="M32" s="55"/>
      <c r="N32" s="54">
        <f t="shared" si="3"/>
        <v>12</v>
      </c>
      <c r="O32" s="55"/>
      <c r="P32" s="55"/>
      <c r="Q32" s="55"/>
      <c r="R32" s="13">
        <f t="shared" si="4"/>
        <v>40</v>
      </c>
      <c r="S32" s="14" t="str">
        <f t="shared" si="0"/>
        <v>OK</v>
      </c>
      <c r="T32" s="194"/>
      <c r="U32" s="194"/>
      <c r="V32" s="194"/>
      <c r="W32" s="195"/>
      <c r="X32" s="195"/>
      <c r="Y32" s="195">
        <v>10</v>
      </c>
      <c r="Z32" s="195"/>
      <c r="AA32" s="194"/>
      <c r="AB32" s="28"/>
      <c r="AC32" s="28"/>
      <c r="AD32" s="28"/>
      <c r="AE32" s="28"/>
      <c r="AF32" s="29"/>
      <c r="AG32" s="29"/>
      <c r="AH32" s="29"/>
      <c r="AI32" s="29"/>
      <c r="AJ32" s="29"/>
      <c r="AK32" s="29"/>
    </row>
    <row r="33" spans="1:48" ht="40" customHeight="1" x14ac:dyDescent="0.35">
      <c r="A33" s="90">
        <v>30</v>
      </c>
      <c r="B33" s="91" t="s">
        <v>118</v>
      </c>
      <c r="C33" s="147" t="s">
        <v>231</v>
      </c>
      <c r="D33" s="98" t="s">
        <v>136</v>
      </c>
      <c r="E33" s="101">
        <v>1504</v>
      </c>
      <c r="F33" s="105" t="s">
        <v>167</v>
      </c>
      <c r="G33" s="106" t="s">
        <v>179</v>
      </c>
      <c r="H33" s="106" t="s">
        <v>183</v>
      </c>
      <c r="I33" s="108">
        <v>5</v>
      </c>
      <c r="J33" s="8">
        <v>250</v>
      </c>
      <c r="K33" s="45">
        <f t="shared" si="1"/>
        <v>0</v>
      </c>
      <c r="L33" s="45">
        <f t="shared" si="2"/>
        <v>0</v>
      </c>
      <c r="M33" s="55"/>
      <c r="N33" s="54">
        <f t="shared" si="3"/>
        <v>62</v>
      </c>
      <c r="O33" s="55"/>
      <c r="P33" s="55"/>
      <c r="Q33" s="55"/>
      <c r="R33" s="13">
        <f t="shared" si="4"/>
        <v>250</v>
      </c>
      <c r="S33" s="14" t="str">
        <f t="shared" si="0"/>
        <v>OK</v>
      </c>
      <c r="T33" s="194"/>
      <c r="U33" s="194"/>
      <c r="V33" s="194"/>
      <c r="W33" s="195"/>
      <c r="X33" s="195"/>
      <c r="Y33" s="195"/>
      <c r="Z33" s="195"/>
      <c r="AA33" s="194"/>
      <c r="AB33" s="28"/>
      <c r="AC33" s="28"/>
      <c r="AD33" s="28"/>
      <c r="AE33" s="28"/>
      <c r="AF33" s="29"/>
      <c r="AG33" s="29"/>
      <c r="AH33" s="29"/>
      <c r="AI33" s="29"/>
      <c r="AJ33" s="29"/>
      <c r="AK33" s="29"/>
    </row>
    <row r="34" spans="1:48" ht="40" customHeight="1" x14ac:dyDescent="0.35">
      <c r="A34" s="88">
        <v>31</v>
      </c>
      <c r="B34" s="89" t="s">
        <v>121</v>
      </c>
      <c r="C34" s="166" t="s">
        <v>266</v>
      </c>
      <c r="D34" s="96" t="s">
        <v>137</v>
      </c>
      <c r="E34" s="100">
        <v>1504</v>
      </c>
      <c r="F34" s="104" t="s">
        <v>168</v>
      </c>
      <c r="G34" s="35" t="s">
        <v>180</v>
      </c>
      <c r="H34" s="35" t="s">
        <v>183</v>
      </c>
      <c r="I34" s="107">
        <v>5.14</v>
      </c>
      <c r="J34" s="8"/>
      <c r="K34" s="45">
        <f t="shared" si="1"/>
        <v>0</v>
      </c>
      <c r="L34" s="45">
        <f t="shared" si="2"/>
        <v>0</v>
      </c>
      <c r="M34" s="55"/>
      <c r="N34" s="54">
        <f t="shared" si="3"/>
        <v>0</v>
      </c>
      <c r="O34" s="55"/>
      <c r="P34" s="55"/>
      <c r="Q34" s="55"/>
      <c r="R34" s="13">
        <f t="shared" si="4"/>
        <v>0</v>
      </c>
      <c r="S34" s="14" t="str">
        <f t="shared" si="0"/>
        <v>OK</v>
      </c>
      <c r="T34" s="194"/>
      <c r="U34" s="194"/>
      <c r="V34" s="194"/>
      <c r="W34" s="195"/>
      <c r="X34" s="195"/>
      <c r="Y34" s="195"/>
      <c r="Z34" s="195"/>
      <c r="AA34" s="194"/>
      <c r="AB34" s="28"/>
      <c r="AC34" s="28"/>
      <c r="AD34" s="28"/>
      <c r="AE34" s="28"/>
      <c r="AF34" s="29"/>
      <c r="AG34" s="29"/>
      <c r="AH34" s="29"/>
      <c r="AI34" s="29"/>
      <c r="AJ34" s="29"/>
      <c r="AK34" s="29"/>
    </row>
    <row r="35" spans="1:48" ht="40" customHeight="1" x14ac:dyDescent="0.35">
      <c r="A35" s="90">
        <v>32</v>
      </c>
      <c r="B35" s="91" t="s">
        <v>122</v>
      </c>
      <c r="C35" s="167" t="s">
        <v>267</v>
      </c>
      <c r="D35" s="97" t="s">
        <v>138</v>
      </c>
      <c r="E35" s="101">
        <v>1602</v>
      </c>
      <c r="F35" s="105" t="s">
        <v>169</v>
      </c>
      <c r="G35" s="106" t="s">
        <v>173</v>
      </c>
      <c r="H35" s="106" t="s">
        <v>184</v>
      </c>
      <c r="I35" s="108">
        <v>150</v>
      </c>
      <c r="J35" s="8">
        <v>7</v>
      </c>
      <c r="K35" s="45">
        <f t="shared" si="1"/>
        <v>7</v>
      </c>
      <c r="L35" s="45">
        <f t="shared" si="2"/>
        <v>7</v>
      </c>
      <c r="M35" s="55"/>
      <c r="N35" s="54">
        <f t="shared" si="3"/>
        <v>1</v>
      </c>
      <c r="O35" s="55"/>
      <c r="P35" s="55"/>
      <c r="Q35" s="55"/>
      <c r="R35" s="13">
        <f t="shared" si="4"/>
        <v>0</v>
      </c>
      <c r="S35" s="14" t="str">
        <f t="shared" si="0"/>
        <v>OK</v>
      </c>
      <c r="T35" s="194"/>
      <c r="U35" s="194"/>
      <c r="V35" s="196">
        <v>7</v>
      </c>
      <c r="W35" s="195"/>
      <c r="X35" s="195"/>
      <c r="Y35" s="195"/>
      <c r="Z35" s="195"/>
      <c r="AA35" s="194"/>
      <c r="AB35" s="28"/>
      <c r="AC35" s="28"/>
      <c r="AD35" s="28"/>
      <c r="AE35" s="28"/>
      <c r="AF35" s="29"/>
      <c r="AG35" s="29"/>
      <c r="AH35" s="29"/>
      <c r="AI35" s="29"/>
      <c r="AJ35" s="29"/>
      <c r="AK35" s="29"/>
    </row>
    <row r="36" spans="1:48" ht="40" customHeight="1" x14ac:dyDescent="0.35">
      <c r="A36" s="88">
        <v>33</v>
      </c>
      <c r="B36" s="89" t="s">
        <v>122</v>
      </c>
      <c r="C36" s="166" t="s">
        <v>268</v>
      </c>
      <c r="D36" s="96" t="s">
        <v>138</v>
      </c>
      <c r="E36" s="100">
        <v>1602</v>
      </c>
      <c r="F36" s="104" t="s">
        <v>170</v>
      </c>
      <c r="G36" s="35" t="s">
        <v>173</v>
      </c>
      <c r="H36" s="35" t="s">
        <v>184</v>
      </c>
      <c r="I36" s="107">
        <v>315</v>
      </c>
      <c r="J36" s="8">
        <v>5</v>
      </c>
      <c r="K36" s="45">
        <f t="shared" si="1"/>
        <v>5</v>
      </c>
      <c r="L36" s="45">
        <f t="shared" si="2"/>
        <v>5</v>
      </c>
      <c r="M36" s="55"/>
      <c r="N36" s="54">
        <f t="shared" si="3"/>
        <v>1</v>
      </c>
      <c r="O36" s="55"/>
      <c r="P36" s="55"/>
      <c r="Q36" s="55"/>
      <c r="R36" s="13">
        <f t="shared" si="4"/>
        <v>0</v>
      </c>
      <c r="S36" s="14" t="str">
        <f t="shared" si="0"/>
        <v>OK</v>
      </c>
      <c r="T36" s="194"/>
      <c r="U36" s="194"/>
      <c r="V36" s="194"/>
      <c r="W36" s="205">
        <v>5</v>
      </c>
      <c r="X36" s="195"/>
      <c r="Y36" s="195"/>
      <c r="Z36" s="195"/>
      <c r="AA36" s="194"/>
      <c r="AB36" s="28"/>
      <c r="AC36" s="28"/>
      <c r="AD36" s="28"/>
      <c r="AE36" s="28"/>
      <c r="AF36" s="29"/>
      <c r="AG36" s="29"/>
      <c r="AH36" s="29"/>
      <c r="AI36" s="29"/>
      <c r="AJ36" s="29"/>
      <c r="AK36" s="29"/>
    </row>
    <row r="37" spans="1:48" ht="40" customHeight="1" x14ac:dyDescent="0.35">
      <c r="A37" s="94">
        <v>34</v>
      </c>
      <c r="B37" s="95" t="s">
        <v>122</v>
      </c>
      <c r="C37" s="167" t="s">
        <v>269</v>
      </c>
      <c r="D37" s="99" t="s">
        <v>138</v>
      </c>
      <c r="E37" s="103">
        <v>1806</v>
      </c>
      <c r="F37" s="105" t="s">
        <v>171</v>
      </c>
      <c r="G37" s="106" t="s">
        <v>173</v>
      </c>
      <c r="H37" s="106" t="s">
        <v>184</v>
      </c>
      <c r="I37" s="109">
        <v>780</v>
      </c>
      <c r="J37" s="8">
        <v>4</v>
      </c>
      <c r="K37" s="45">
        <f t="shared" si="1"/>
        <v>1</v>
      </c>
      <c r="L37" s="45">
        <f>(SUM(T37:AK37))</f>
        <v>1</v>
      </c>
      <c r="M37" s="55"/>
      <c r="N37" s="54">
        <f t="shared" si="3"/>
        <v>1</v>
      </c>
      <c r="O37" s="55"/>
      <c r="P37" s="55"/>
      <c r="Q37" s="55"/>
      <c r="R37" s="13">
        <f t="shared" si="4"/>
        <v>3</v>
      </c>
      <c r="S37" s="14" t="str">
        <f t="shared" si="0"/>
        <v>OK</v>
      </c>
      <c r="T37" s="194"/>
      <c r="U37" s="194"/>
      <c r="V37" s="196">
        <v>1</v>
      </c>
      <c r="W37" s="195"/>
      <c r="X37" s="195"/>
      <c r="Y37" s="195"/>
      <c r="Z37" s="195"/>
      <c r="AA37" s="194"/>
      <c r="AB37" s="115"/>
      <c r="AC37" s="115"/>
      <c r="AD37" s="115"/>
      <c r="AE37" s="115"/>
      <c r="AF37" s="117"/>
      <c r="AG37" s="117"/>
      <c r="AH37" s="117"/>
      <c r="AI37" s="117"/>
      <c r="AJ37" s="117"/>
      <c r="AK37" s="117"/>
    </row>
    <row r="38" spans="1:48" ht="40" customHeight="1" x14ac:dyDescent="0.35">
      <c r="J38" s="4">
        <f>SUM(J4:J37)</f>
        <v>4879</v>
      </c>
      <c r="R38" s="16">
        <f>SUM(R4:R37)</f>
        <v>3722</v>
      </c>
      <c r="S38" s="5" t="str">
        <f t="shared" si="0"/>
        <v>OK</v>
      </c>
      <c r="T38" s="270">
        <f>SUMPRODUCT($I$4:$I$37,T4:T37)</f>
        <v>279</v>
      </c>
      <c r="U38" s="270">
        <f t="shared" ref="U38:AK38" si="5">SUMPRODUCT($I$4:$I$37,U4:U37)</f>
        <v>454.5</v>
      </c>
      <c r="V38" s="270">
        <f t="shared" si="5"/>
        <v>1830</v>
      </c>
      <c r="W38" s="270">
        <f t="shared" si="5"/>
        <v>1575</v>
      </c>
      <c r="X38" s="270">
        <f t="shared" si="5"/>
        <v>4150</v>
      </c>
      <c r="Y38" s="270">
        <f t="shared" si="5"/>
        <v>742.57999999999993</v>
      </c>
      <c r="Z38" s="270">
        <f t="shared" si="5"/>
        <v>537.28</v>
      </c>
      <c r="AA38" s="270">
        <f t="shared" si="5"/>
        <v>1398.96</v>
      </c>
      <c r="AB38" s="270">
        <f t="shared" si="5"/>
        <v>0</v>
      </c>
      <c r="AC38" s="270">
        <f t="shared" si="5"/>
        <v>0</v>
      </c>
      <c r="AD38" s="270">
        <f t="shared" si="5"/>
        <v>0</v>
      </c>
      <c r="AE38" s="270">
        <f t="shared" si="5"/>
        <v>0</v>
      </c>
      <c r="AF38" s="270">
        <f t="shared" si="5"/>
        <v>0</v>
      </c>
      <c r="AG38" s="270">
        <f t="shared" si="5"/>
        <v>0</v>
      </c>
      <c r="AH38" s="270">
        <f t="shared" si="5"/>
        <v>0</v>
      </c>
      <c r="AI38" s="270">
        <f t="shared" si="5"/>
        <v>0</v>
      </c>
      <c r="AJ38" s="270">
        <f t="shared" si="5"/>
        <v>0</v>
      </c>
      <c r="AK38" s="270">
        <f t="shared" si="5"/>
        <v>0</v>
      </c>
      <c r="AL38" s="165"/>
      <c r="AM38" s="165"/>
      <c r="AN38" s="165"/>
      <c r="AO38" s="165"/>
      <c r="AP38" s="165"/>
      <c r="AQ38" s="165"/>
      <c r="AR38" s="165"/>
      <c r="AS38" s="165"/>
      <c r="AT38" s="165"/>
      <c r="AU38" s="165"/>
      <c r="AV38" s="165"/>
    </row>
    <row r="39" spans="1:48" ht="40" customHeight="1" x14ac:dyDescent="0.35">
      <c r="J39" s="83">
        <f>SUMPRODUCT($I$4:$I$37,J4:J37)</f>
        <v>49967.350000000006</v>
      </c>
      <c r="K39" s="83">
        <f>SUMPRODUCT($I$4:$I$37,K4:K37)</f>
        <v>10967.32</v>
      </c>
      <c r="L39" s="83">
        <f>SUMPRODUCT($I$4:$I$37,L4:L37)</f>
        <v>10967.32</v>
      </c>
      <c r="T39" s="207"/>
      <c r="U39" s="220"/>
      <c r="V39" s="221"/>
      <c r="W39" s="222"/>
      <c r="X39" s="222"/>
      <c r="Y39" s="223"/>
      <c r="Z39" s="223"/>
      <c r="AA39" s="223"/>
      <c r="AB39" s="223"/>
      <c r="AC39" s="113"/>
      <c r="AD39" s="113"/>
      <c r="AE39" s="113"/>
      <c r="AF39" s="165"/>
      <c r="AG39" s="165"/>
      <c r="AH39" s="165"/>
      <c r="AI39" s="165"/>
      <c r="AJ39" s="165"/>
      <c r="AK39" s="165"/>
      <c r="AL39" s="165"/>
      <c r="AM39" s="165"/>
      <c r="AN39" s="165"/>
      <c r="AO39" s="165"/>
      <c r="AP39" s="165"/>
      <c r="AQ39" s="165"/>
      <c r="AR39" s="165"/>
      <c r="AS39" s="165"/>
      <c r="AT39" s="165"/>
      <c r="AU39" s="165"/>
      <c r="AV39" s="165"/>
    </row>
    <row r="40" spans="1:48" ht="40" customHeight="1" x14ac:dyDescent="0.35">
      <c r="T40" s="207"/>
      <c r="U40" s="220"/>
      <c r="V40" s="221"/>
      <c r="W40" s="222"/>
      <c r="X40" s="222"/>
      <c r="Y40" s="223"/>
      <c r="Z40" s="223"/>
      <c r="AA40" s="223"/>
      <c r="AB40" s="223"/>
      <c r="AC40" s="113"/>
      <c r="AD40" s="113"/>
      <c r="AE40" s="113"/>
      <c r="AF40" s="165"/>
      <c r="AG40" s="165"/>
      <c r="AH40" s="165"/>
      <c r="AI40" s="165"/>
      <c r="AJ40" s="165"/>
      <c r="AK40" s="165"/>
      <c r="AL40" s="165"/>
      <c r="AM40" s="165"/>
      <c r="AN40" s="165"/>
      <c r="AO40" s="165"/>
      <c r="AP40" s="165"/>
      <c r="AQ40" s="165"/>
      <c r="AR40" s="165"/>
      <c r="AS40" s="165"/>
      <c r="AT40" s="165"/>
      <c r="AU40" s="165"/>
      <c r="AV40" s="165"/>
    </row>
    <row r="41" spans="1:48" ht="40" customHeight="1" x14ac:dyDescent="0.35">
      <c r="T41" s="207"/>
      <c r="U41" s="220"/>
      <c r="V41" s="220"/>
      <c r="W41" s="222"/>
      <c r="X41" s="222"/>
      <c r="Y41" s="223"/>
      <c r="Z41" s="223"/>
      <c r="AA41" s="223"/>
      <c r="AB41" s="223"/>
      <c r="AC41" s="113"/>
      <c r="AD41" s="113"/>
      <c r="AE41" s="113"/>
      <c r="AF41" s="165"/>
      <c r="AG41" s="165"/>
      <c r="AH41" s="165"/>
      <c r="AI41" s="165"/>
      <c r="AJ41" s="165"/>
      <c r="AK41" s="165"/>
      <c r="AL41" s="165"/>
      <c r="AM41" s="165"/>
      <c r="AN41" s="165"/>
      <c r="AO41" s="165"/>
      <c r="AP41" s="165"/>
      <c r="AQ41" s="165"/>
      <c r="AR41" s="165"/>
      <c r="AS41" s="165"/>
      <c r="AT41" s="165"/>
      <c r="AU41" s="165"/>
      <c r="AV41" s="165"/>
    </row>
    <row r="42" spans="1:48" ht="40" customHeight="1" x14ac:dyDescent="0.35">
      <c r="T42" s="207"/>
      <c r="U42" s="220"/>
      <c r="V42" s="220"/>
      <c r="W42" s="222"/>
      <c r="X42" s="222"/>
      <c r="Y42" s="223"/>
      <c r="Z42" s="222"/>
      <c r="AA42" s="220"/>
      <c r="AB42" s="113"/>
      <c r="AC42" s="113"/>
      <c r="AD42" s="113"/>
      <c r="AE42" s="113"/>
      <c r="AF42" s="165"/>
      <c r="AG42" s="165"/>
      <c r="AH42" s="165"/>
      <c r="AI42" s="165"/>
      <c r="AJ42" s="165"/>
      <c r="AK42" s="165"/>
      <c r="AL42" s="165"/>
      <c r="AM42" s="165"/>
      <c r="AN42" s="165"/>
      <c r="AO42" s="165"/>
      <c r="AP42" s="165"/>
      <c r="AQ42" s="165"/>
      <c r="AR42" s="165"/>
      <c r="AS42" s="165"/>
      <c r="AT42" s="165"/>
      <c r="AU42" s="165"/>
      <c r="AV42" s="165"/>
    </row>
    <row r="43" spans="1:48" ht="40" customHeight="1" x14ac:dyDescent="0.35">
      <c r="T43" s="207"/>
      <c r="U43" s="220"/>
      <c r="V43" s="220"/>
      <c r="W43" s="222"/>
      <c r="X43" s="222"/>
      <c r="Y43" s="223"/>
      <c r="Z43" s="222"/>
      <c r="AA43" s="220"/>
      <c r="AB43" s="113"/>
      <c r="AC43" s="113"/>
      <c r="AD43" s="113"/>
      <c r="AE43" s="113"/>
      <c r="AF43" s="165"/>
      <c r="AG43" s="165"/>
      <c r="AH43" s="165"/>
      <c r="AI43" s="165"/>
      <c r="AJ43" s="165"/>
      <c r="AK43" s="165"/>
      <c r="AL43" s="165"/>
      <c r="AM43" s="165"/>
      <c r="AN43" s="165"/>
      <c r="AO43" s="165"/>
      <c r="AP43" s="165"/>
      <c r="AQ43" s="165"/>
      <c r="AR43" s="165"/>
      <c r="AS43" s="165"/>
      <c r="AT43" s="165"/>
      <c r="AU43" s="165"/>
      <c r="AV43" s="165"/>
    </row>
    <row r="44" spans="1:48" ht="40" customHeight="1" x14ac:dyDescent="0.35">
      <c r="T44" s="207"/>
      <c r="U44" s="220"/>
      <c r="V44" s="220"/>
      <c r="W44" s="222"/>
      <c r="X44" s="222"/>
      <c r="Y44" s="223"/>
      <c r="Z44" s="222"/>
      <c r="AA44" s="220"/>
      <c r="AB44" s="113"/>
      <c r="AC44" s="113"/>
      <c r="AD44" s="113"/>
      <c r="AE44" s="113"/>
      <c r="AF44" s="165"/>
      <c r="AG44" s="165"/>
      <c r="AH44" s="165"/>
      <c r="AI44" s="165"/>
      <c r="AJ44" s="165"/>
      <c r="AK44" s="165"/>
      <c r="AL44" s="165"/>
      <c r="AM44" s="165"/>
      <c r="AN44" s="165"/>
      <c r="AO44" s="165"/>
      <c r="AP44" s="165"/>
      <c r="AQ44" s="165"/>
      <c r="AR44" s="165"/>
      <c r="AS44" s="165"/>
      <c r="AT44" s="165"/>
      <c r="AU44" s="165"/>
      <c r="AV44" s="165"/>
    </row>
    <row r="45" spans="1:48" ht="40" customHeight="1" x14ac:dyDescent="0.35">
      <c r="T45" s="207"/>
      <c r="U45" s="220"/>
      <c r="V45" s="220"/>
      <c r="W45" s="222"/>
      <c r="X45" s="222"/>
      <c r="Y45" s="223"/>
      <c r="Z45" s="222"/>
      <c r="AA45" s="220"/>
      <c r="AB45" s="113"/>
      <c r="AC45" s="113"/>
      <c r="AD45" s="113"/>
      <c r="AE45" s="113"/>
      <c r="AF45" s="165"/>
      <c r="AG45" s="165"/>
      <c r="AH45" s="165"/>
      <c r="AI45" s="165"/>
      <c r="AJ45" s="165"/>
      <c r="AK45" s="165"/>
      <c r="AL45" s="165"/>
      <c r="AM45" s="165"/>
      <c r="AN45" s="165"/>
      <c r="AO45" s="165"/>
      <c r="AP45" s="165"/>
      <c r="AQ45" s="165"/>
      <c r="AR45" s="165"/>
      <c r="AS45" s="165"/>
      <c r="AT45" s="165"/>
      <c r="AU45" s="165"/>
      <c r="AV45" s="165"/>
    </row>
    <row r="46" spans="1:48" ht="40" customHeight="1" x14ac:dyDescent="0.35">
      <c r="T46" s="207"/>
      <c r="U46" s="220"/>
      <c r="V46" s="220"/>
      <c r="W46" s="222"/>
      <c r="X46" s="222"/>
      <c r="Y46" s="222"/>
      <c r="Z46" s="222"/>
      <c r="AA46" s="220"/>
      <c r="AB46" s="113"/>
      <c r="AC46" s="113"/>
      <c r="AD46" s="113"/>
      <c r="AE46" s="113"/>
      <c r="AF46" s="165"/>
      <c r="AG46" s="165"/>
      <c r="AH46" s="165"/>
      <c r="AI46" s="165"/>
      <c r="AJ46" s="165"/>
      <c r="AK46" s="165"/>
      <c r="AL46" s="165"/>
      <c r="AM46" s="165"/>
      <c r="AN46" s="165"/>
      <c r="AO46" s="165"/>
      <c r="AP46" s="165"/>
      <c r="AQ46" s="165"/>
      <c r="AR46" s="165"/>
      <c r="AS46" s="165"/>
      <c r="AT46" s="165"/>
      <c r="AU46" s="165"/>
      <c r="AV46" s="165"/>
    </row>
    <row r="47" spans="1:48" ht="40" customHeight="1" x14ac:dyDescent="0.35">
      <c r="T47" s="207"/>
      <c r="U47" s="220"/>
      <c r="V47" s="220"/>
      <c r="W47" s="222"/>
      <c r="X47" s="222"/>
      <c r="Y47" s="222"/>
      <c r="Z47" s="222"/>
      <c r="AA47" s="220"/>
      <c r="AB47" s="113"/>
      <c r="AC47" s="113"/>
      <c r="AD47" s="113"/>
      <c r="AE47" s="113"/>
      <c r="AF47" s="165"/>
      <c r="AG47" s="165"/>
      <c r="AH47" s="165"/>
      <c r="AI47" s="165"/>
      <c r="AJ47" s="165"/>
      <c r="AK47" s="165"/>
      <c r="AL47" s="165"/>
      <c r="AM47" s="165"/>
      <c r="AN47" s="165"/>
      <c r="AO47" s="165"/>
      <c r="AP47" s="165"/>
      <c r="AQ47" s="165"/>
      <c r="AR47" s="165"/>
      <c r="AS47" s="165"/>
      <c r="AT47" s="165"/>
      <c r="AU47" s="165"/>
      <c r="AV47" s="165"/>
    </row>
    <row r="48" spans="1:48" ht="40" customHeight="1" x14ac:dyDescent="0.35">
      <c r="T48" s="207"/>
      <c r="U48" s="220"/>
      <c r="V48" s="220"/>
      <c r="W48" s="222"/>
      <c r="X48" s="222"/>
      <c r="Y48" s="224"/>
      <c r="Z48" s="222"/>
      <c r="AA48" s="220"/>
      <c r="AB48" s="113"/>
      <c r="AC48" s="113"/>
      <c r="AD48" s="113"/>
      <c r="AE48" s="113"/>
      <c r="AF48" s="165"/>
      <c r="AG48" s="165"/>
      <c r="AH48" s="165"/>
      <c r="AI48" s="165"/>
      <c r="AJ48" s="165"/>
      <c r="AK48" s="165"/>
      <c r="AL48" s="165"/>
      <c r="AM48" s="165"/>
      <c r="AN48" s="165"/>
      <c r="AO48" s="165"/>
      <c r="AP48" s="165"/>
      <c r="AQ48" s="165"/>
      <c r="AR48" s="165"/>
      <c r="AS48" s="165"/>
      <c r="AT48" s="165"/>
      <c r="AU48" s="165"/>
      <c r="AV48" s="165"/>
    </row>
    <row r="49" spans="20:48" ht="40" customHeight="1" x14ac:dyDescent="0.35">
      <c r="T49" s="207"/>
      <c r="U49" s="220"/>
      <c r="V49" s="220"/>
      <c r="W49" s="222"/>
      <c r="X49" s="222"/>
      <c r="Y49" s="225"/>
      <c r="Z49" s="222"/>
      <c r="AA49" s="220"/>
      <c r="AB49" s="113"/>
      <c r="AC49" s="113"/>
      <c r="AD49" s="113"/>
      <c r="AE49" s="113"/>
      <c r="AF49" s="165"/>
      <c r="AG49" s="165"/>
      <c r="AH49" s="165"/>
      <c r="AI49" s="165"/>
      <c r="AJ49" s="165"/>
      <c r="AK49" s="165"/>
      <c r="AL49" s="165"/>
      <c r="AM49" s="165"/>
      <c r="AN49" s="165"/>
      <c r="AO49" s="165"/>
      <c r="AP49" s="165"/>
      <c r="AQ49" s="165"/>
      <c r="AR49" s="165"/>
      <c r="AS49" s="165"/>
      <c r="AT49" s="165"/>
      <c r="AU49" s="165"/>
      <c r="AV49" s="165"/>
    </row>
    <row r="50" spans="20:48" ht="40" customHeight="1" x14ac:dyDescent="0.35">
      <c r="T50" s="207"/>
      <c r="U50" s="220"/>
      <c r="V50" s="220"/>
      <c r="W50" s="222"/>
      <c r="X50" s="222"/>
      <c r="Y50" s="225"/>
      <c r="Z50" s="222"/>
      <c r="AA50" s="220"/>
      <c r="AB50" s="113"/>
      <c r="AC50" s="113"/>
      <c r="AD50" s="113"/>
      <c r="AE50" s="113"/>
      <c r="AF50" s="165"/>
      <c r="AG50" s="165"/>
      <c r="AH50" s="165"/>
      <c r="AI50" s="165"/>
      <c r="AJ50" s="165"/>
      <c r="AK50" s="165"/>
      <c r="AL50" s="165"/>
      <c r="AM50" s="165"/>
      <c r="AN50" s="165"/>
      <c r="AO50" s="165"/>
      <c r="AP50" s="165"/>
      <c r="AQ50" s="165"/>
      <c r="AR50" s="165"/>
      <c r="AS50" s="165"/>
      <c r="AT50" s="165"/>
      <c r="AU50" s="165"/>
      <c r="AV50" s="165"/>
    </row>
    <row r="51" spans="20:48" ht="40" customHeight="1" x14ac:dyDescent="0.35">
      <c r="T51" s="207"/>
      <c r="U51" s="207"/>
      <c r="V51" s="207"/>
      <c r="W51" s="200"/>
      <c r="X51" s="200"/>
      <c r="Y51" s="208"/>
      <c r="Z51" s="200"/>
      <c r="AA51" s="207"/>
      <c r="AB51" s="113"/>
      <c r="AC51" s="113"/>
      <c r="AD51" s="113"/>
      <c r="AE51" s="113"/>
      <c r="AF51" s="165"/>
      <c r="AG51" s="165"/>
      <c r="AH51" s="165"/>
      <c r="AI51" s="165"/>
      <c r="AJ51" s="165"/>
      <c r="AK51" s="165"/>
      <c r="AL51" s="165"/>
      <c r="AM51" s="165"/>
      <c r="AN51" s="165"/>
      <c r="AO51" s="165"/>
      <c r="AP51" s="165"/>
      <c r="AQ51" s="165"/>
      <c r="AR51" s="165"/>
      <c r="AS51" s="165"/>
      <c r="AT51" s="165"/>
      <c r="AU51" s="165"/>
      <c r="AV51" s="165"/>
    </row>
    <row r="52" spans="20:48" ht="40" customHeight="1" x14ac:dyDescent="0.35">
      <c r="T52" s="207"/>
      <c r="U52" s="207"/>
      <c r="V52" s="207"/>
      <c r="W52" s="200"/>
      <c r="X52" s="200"/>
      <c r="Y52" s="208"/>
      <c r="Z52" s="200"/>
      <c r="AA52" s="207"/>
      <c r="AB52" s="113"/>
      <c r="AC52" s="113"/>
      <c r="AD52" s="113"/>
      <c r="AE52" s="113"/>
      <c r="AF52" s="165"/>
      <c r="AG52" s="165"/>
      <c r="AH52" s="165"/>
      <c r="AI52" s="165"/>
      <c r="AJ52" s="165"/>
      <c r="AK52" s="165"/>
      <c r="AL52" s="165"/>
      <c r="AM52" s="165"/>
      <c r="AN52" s="165"/>
      <c r="AO52" s="165"/>
      <c r="AP52" s="165"/>
      <c r="AQ52" s="165"/>
      <c r="AR52" s="165"/>
      <c r="AS52" s="165"/>
      <c r="AT52" s="165"/>
      <c r="AU52" s="165"/>
      <c r="AV52" s="165"/>
    </row>
    <row r="53" spans="20:48" ht="40" customHeight="1" x14ac:dyDescent="0.35">
      <c r="T53" s="207"/>
      <c r="U53" s="207"/>
      <c r="V53" s="207"/>
      <c r="W53" s="200"/>
      <c r="X53" s="200"/>
      <c r="Y53" s="208"/>
      <c r="Z53" s="200"/>
      <c r="AA53" s="207"/>
      <c r="AB53" s="113"/>
      <c r="AC53" s="113"/>
      <c r="AD53" s="113"/>
      <c r="AE53" s="113"/>
      <c r="AF53" s="165"/>
      <c r="AG53" s="165"/>
      <c r="AH53" s="165"/>
      <c r="AI53" s="165"/>
      <c r="AJ53" s="165"/>
      <c r="AK53" s="165"/>
      <c r="AL53" s="165"/>
      <c r="AM53" s="165"/>
      <c r="AN53" s="165"/>
      <c r="AO53" s="165"/>
      <c r="AP53" s="165"/>
      <c r="AQ53" s="165"/>
      <c r="AR53" s="165"/>
      <c r="AS53" s="165"/>
      <c r="AT53" s="165"/>
      <c r="AU53" s="165"/>
      <c r="AV53" s="165"/>
    </row>
    <row r="54" spans="20:48" ht="40" customHeight="1" x14ac:dyDescent="0.35">
      <c r="T54" s="207"/>
      <c r="U54" s="207"/>
      <c r="V54" s="207"/>
      <c r="W54" s="200"/>
      <c r="X54" s="200"/>
      <c r="Y54" s="208"/>
      <c r="Z54" s="200"/>
      <c r="AA54" s="207"/>
      <c r="AB54" s="113"/>
      <c r="AC54" s="113"/>
      <c r="AD54" s="113"/>
      <c r="AE54" s="113"/>
      <c r="AF54" s="165"/>
      <c r="AG54" s="165"/>
      <c r="AH54" s="165"/>
      <c r="AI54" s="165"/>
      <c r="AJ54" s="165"/>
      <c r="AK54" s="165"/>
      <c r="AL54" s="165"/>
      <c r="AM54" s="165"/>
      <c r="AN54" s="165"/>
      <c r="AO54" s="165"/>
      <c r="AP54" s="165"/>
      <c r="AQ54" s="165"/>
      <c r="AR54" s="165"/>
      <c r="AS54" s="165"/>
      <c r="AT54" s="165"/>
      <c r="AU54" s="165"/>
      <c r="AV54" s="165"/>
    </row>
    <row r="55" spans="20:48" ht="40" customHeight="1" x14ac:dyDescent="0.35">
      <c r="T55" s="207"/>
      <c r="U55" s="207"/>
      <c r="V55" s="207"/>
      <c r="W55" s="200"/>
      <c r="X55" s="200"/>
      <c r="Y55" s="208"/>
      <c r="Z55" s="200"/>
      <c r="AA55" s="207"/>
      <c r="AB55" s="113"/>
      <c r="AC55" s="113"/>
      <c r="AD55" s="113"/>
      <c r="AE55" s="113"/>
      <c r="AF55" s="165"/>
      <c r="AG55" s="165"/>
      <c r="AH55" s="165"/>
      <c r="AI55" s="165"/>
      <c r="AJ55" s="165"/>
      <c r="AK55" s="165"/>
      <c r="AL55" s="165"/>
      <c r="AM55" s="165"/>
      <c r="AN55" s="165"/>
      <c r="AO55" s="165"/>
      <c r="AP55" s="165"/>
      <c r="AQ55" s="165"/>
      <c r="AR55" s="165"/>
      <c r="AS55" s="165"/>
      <c r="AT55" s="165"/>
      <c r="AU55" s="165"/>
      <c r="AV55" s="165"/>
    </row>
    <row r="56" spans="20:48" ht="40" customHeight="1" x14ac:dyDescent="0.35">
      <c r="T56" s="207"/>
      <c r="U56" s="207"/>
      <c r="V56" s="207"/>
      <c r="W56" s="200"/>
      <c r="X56" s="200"/>
      <c r="Y56" s="208"/>
      <c r="Z56" s="200"/>
      <c r="AA56" s="207"/>
      <c r="AB56" s="113"/>
      <c r="AC56" s="113"/>
      <c r="AD56" s="113"/>
      <c r="AE56" s="113"/>
      <c r="AF56" s="165"/>
      <c r="AG56" s="165"/>
      <c r="AH56" s="165"/>
      <c r="AI56" s="165"/>
      <c r="AJ56" s="165"/>
      <c r="AK56" s="165"/>
      <c r="AL56" s="165"/>
      <c r="AM56" s="165"/>
      <c r="AN56" s="165"/>
      <c r="AO56" s="165"/>
      <c r="AP56" s="165"/>
      <c r="AQ56" s="165"/>
      <c r="AR56" s="165"/>
      <c r="AS56" s="165"/>
      <c r="AT56" s="165"/>
      <c r="AU56" s="165"/>
      <c r="AV56" s="165"/>
    </row>
    <row r="57" spans="20:48" ht="40" customHeight="1" x14ac:dyDescent="0.35">
      <c r="T57" s="207"/>
      <c r="U57" s="207"/>
      <c r="V57" s="207"/>
      <c r="W57" s="200"/>
      <c r="X57" s="200"/>
      <c r="Y57" s="208"/>
      <c r="Z57" s="200"/>
      <c r="AA57" s="207"/>
      <c r="AB57" s="113"/>
      <c r="AC57" s="113"/>
      <c r="AD57" s="113"/>
      <c r="AE57" s="113"/>
      <c r="AF57" s="165"/>
      <c r="AG57" s="165"/>
      <c r="AH57" s="165"/>
      <c r="AI57" s="165"/>
      <c r="AJ57" s="165"/>
      <c r="AK57" s="165"/>
      <c r="AL57" s="165"/>
      <c r="AM57" s="165"/>
      <c r="AN57" s="165"/>
      <c r="AO57" s="165"/>
      <c r="AP57" s="165"/>
      <c r="AQ57" s="165"/>
      <c r="AR57" s="165"/>
      <c r="AS57" s="165"/>
      <c r="AT57" s="165"/>
      <c r="AU57" s="165"/>
      <c r="AV57" s="165"/>
    </row>
    <row r="58" spans="20:48" ht="40" customHeight="1" x14ac:dyDescent="0.35">
      <c r="T58" s="207"/>
      <c r="U58" s="207"/>
      <c r="V58" s="200"/>
      <c r="W58" s="200"/>
      <c r="X58" s="200"/>
      <c r="Y58" s="208"/>
      <c r="Z58" s="200"/>
      <c r="AA58" s="207"/>
      <c r="AB58" s="113"/>
      <c r="AC58" s="113"/>
      <c r="AD58" s="113"/>
      <c r="AE58" s="113"/>
      <c r="AF58" s="165"/>
      <c r="AG58" s="165"/>
      <c r="AH58" s="165"/>
      <c r="AI58" s="165"/>
      <c r="AJ58" s="165"/>
      <c r="AK58" s="165"/>
      <c r="AL58" s="165"/>
      <c r="AM58" s="165"/>
      <c r="AN58" s="165"/>
      <c r="AO58" s="165"/>
      <c r="AP58" s="165"/>
      <c r="AQ58" s="165"/>
      <c r="AR58" s="165"/>
      <c r="AS58" s="165"/>
      <c r="AT58" s="165"/>
      <c r="AU58" s="165"/>
      <c r="AV58" s="165"/>
    </row>
    <row r="59" spans="20:48" ht="40" customHeight="1" x14ac:dyDescent="0.35">
      <c r="T59" s="200"/>
      <c r="U59" s="200"/>
      <c r="V59" s="200"/>
      <c r="W59" s="200"/>
      <c r="X59" s="200"/>
      <c r="Y59" s="200"/>
      <c r="Z59" s="200"/>
      <c r="AA59" s="200"/>
      <c r="AB59" s="170"/>
      <c r="AC59" s="170"/>
      <c r="AD59" s="170"/>
      <c r="AE59" s="170"/>
      <c r="AF59" s="165"/>
      <c r="AG59" s="165"/>
      <c r="AH59" s="165"/>
      <c r="AI59" s="165"/>
      <c r="AJ59" s="165"/>
      <c r="AK59" s="165"/>
      <c r="AL59" s="165"/>
      <c r="AM59" s="165"/>
      <c r="AN59" s="165"/>
      <c r="AO59" s="165"/>
      <c r="AP59" s="165"/>
      <c r="AQ59" s="165"/>
      <c r="AR59" s="165"/>
      <c r="AS59" s="165"/>
      <c r="AT59" s="165"/>
      <c r="AU59" s="165"/>
      <c r="AV59" s="165"/>
    </row>
    <row r="60" spans="20:48" ht="40" customHeight="1" x14ac:dyDescent="0.35">
      <c r="T60" s="200"/>
      <c r="U60" s="200"/>
      <c r="V60" s="200"/>
      <c r="W60" s="200"/>
      <c r="X60" s="200"/>
      <c r="Y60" s="200"/>
      <c r="Z60" s="200"/>
      <c r="AA60" s="200"/>
      <c r="AB60" s="170"/>
      <c r="AC60" s="170"/>
      <c r="AD60" s="170"/>
      <c r="AE60" s="170"/>
      <c r="AF60" s="165"/>
      <c r="AG60" s="165"/>
      <c r="AH60" s="165"/>
      <c r="AI60" s="165"/>
      <c r="AJ60" s="165"/>
      <c r="AK60" s="165"/>
      <c r="AL60" s="165"/>
      <c r="AM60" s="165"/>
      <c r="AN60" s="165"/>
      <c r="AO60" s="165"/>
      <c r="AP60" s="165"/>
      <c r="AQ60" s="165"/>
      <c r="AR60" s="165"/>
      <c r="AS60" s="165"/>
      <c r="AT60" s="165"/>
      <c r="AU60" s="165"/>
      <c r="AV60" s="165"/>
    </row>
    <row r="61" spans="20:48" ht="40" customHeight="1" x14ac:dyDescent="0.35">
      <c r="T61" s="200"/>
      <c r="U61" s="200"/>
      <c r="V61" s="200"/>
      <c r="W61" s="200"/>
      <c r="X61" s="200"/>
      <c r="Y61" s="200"/>
      <c r="Z61" s="200"/>
      <c r="AA61" s="200"/>
      <c r="AB61" s="170"/>
      <c r="AC61" s="170"/>
      <c r="AD61" s="170"/>
      <c r="AE61" s="170"/>
      <c r="AF61" s="165"/>
      <c r="AG61" s="165"/>
      <c r="AH61" s="165"/>
      <c r="AI61" s="165"/>
      <c r="AJ61" s="165"/>
      <c r="AK61" s="165"/>
      <c r="AL61" s="165"/>
      <c r="AM61" s="165"/>
      <c r="AN61" s="165"/>
      <c r="AO61" s="165"/>
      <c r="AP61" s="165"/>
      <c r="AQ61" s="165"/>
      <c r="AR61" s="165"/>
      <c r="AS61" s="165"/>
      <c r="AT61" s="165"/>
      <c r="AU61" s="165"/>
      <c r="AV61" s="165"/>
    </row>
    <row r="62" spans="20:48" ht="40" customHeight="1" x14ac:dyDescent="0.35">
      <c r="T62" s="200"/>
      <c r="U62" s="200"/>
      <c r="V62" s="200"/>
      <c r="W62" s="200"/>
      <c r="X62" s="200"/>
      <c r="Y62" s="200"/>
      <c r="Z62" s="200"/>
      <c r="AA62" s="200"/>
      <c r="AB62" s="170"/>
      <c r="AC62" s="170"/>
      <c r="AD62" s="170"/>
      <c r="AE62" s="170"/>
      <c r="AF62" s="165"/>
      <c r="AG62" s="165"/>
      <c r="AH62" s="165"/>
      <c r="AI62" s="165"/>
      <c r="AJ62" s="165"/>
      <c r="AK62" s="165"/>
      <c r="AL62" s="165"/>
      <c r="AM62" s="165"/>
      <c r="AN62" s="165"/>
      <c r="AO62" s="165"/>
      <c r="AP62" s="165"/>
      <c r="AQ62" s="165"/>
      <c r="AR62" s="165"/>
      <c r="AS62" s="165"/>
      <c r="AT62" s="165"/>
      <c r="AU62" s="165"/>
      <c r="AV62" s="165"/>
    </row>
    <row r="63" spans="20:48" ht="40" customHeight="1" x14ac:dyDescent="0.35">
      <c r="T63" s="200"/>
      <c r="U63" s="200"/>
      <c r="V63" s="200"/>
      <c r="W63" s="200"/>
      <c r="X63" s="200"/>
      <c r="Y63" s="200"/>
      <c r="Z63" s="200"/>
      <c r="AA63" s="200"/>
      <c r="AB63" s="170"/>
      <c r="AC63" s="170"/>
      <c r="AD63" s="170"/>
      <c r="AE63" s="170"/>
      <c r="AF63" s="165"/>
      <c r="AG63" s="165"/>
      <c r="AH63" s="165"/>
      <c r="AI63" s="165"/>
      <c r="AJ63" s="165"/>
      <c r="AK63" s="165"/>
      <c r="AL63" s="165"/>
      <c r="AM63" s="165"/>
      <c r="AN63" s="165"/>
      <c r="AO63" s="165"/>
      <c r="AP63" s="165"/>
      <c r="AQ63" s="165"/>
      <c r="AR63" s="165"/>
      <c r="AS63" s="165"/>
      <c r="AT63" s="165"/>
      <c r="AU63" s="165"/>
      <c r="AV63" s="165"/>
    </row>
    <row r="64" spans="20:48" ht="40" customHeight="1" x14ac:dyDescent="0.35">
      <c r="T64" s="200"/>
      <c r="U64" s="200"/>
      <c r="V64" s="200"/>
      <c r="W64" s="200"/>
      <c r="X64" s="200"/>
      <c r="Y64" s="200"/>
      <c r="Z64" s="200"/>
      <c r="AA64" s="200"/>
      <c r="AB64" s="170"/>
      <c r="AC64" s="170"/>
      <c r="AD64" s="170"/>
      <c r="AE64" s="170"/>
      <c r="AF64" s="165"/>
      <c r="AG64" s="165"/>
      <c r="AH64" s="165"/>
      <c r="AI64" s="165"/>
      <c r="AJ64" s="165"/>
      <c r="AK64" s="165"/>
      <c r="AL64" s="165"/>
      <c r="AM64" s="165"/>
      <c r="AN64" s="165"/>
      <c r="AO64" s="165"/>
      <c r="AP64" s="165"/>
      <c r="AQ64" s="165"/>
      <c r="AR64" s="165"/>
      <c r="AS64" s="165"/>
      <c r="AT64" s="165"/>
      <c r="AU64" s="165"/>
      <c r="AV64" s="165"/>
    </row>
    <row r="65" spans="20:48" ht="40" customHeight="1" x14ac:dyDescent="0.35">
      <c r="T65" s="200"/>
      <c r="U65" s="200"/>
      <c r="V65" s="200"/>
      <c r="W65" s="200"/>
      <c r="X65" s="200"/>
      <c r="Y65" s="200"/>
      <c r="Z65" s="200"/>
      <c r="AA65" s="200"/>
      <c r="AB65" s="170"/>
      <c r="AC65" s="170"/>
      <c r="AD65" s="170"/>
      <c r="AE65" s="170"/>
      <c r="AF65" s="165"/>
      <c r="AG65" s="165"/>
      <c r="AH65" s="165"/>
      <c r="AI65" s="165"/>
      <c r="AJ65" s="165"/>
      <c r="AK65" s="165"/>
      <c r="AL65" s="165"/>
      <c r="AM65" s="165"/>
      <c r="AN65" s="165"/>
      <c r="AO65" s="165"/>
      <c r="AP65" s="165"/>
      <c r="AQ65" s="165"/>
      <c r="AR65" s="165"/>
      <c r="AS65" s="165"/>
      <c r="AT65" s="165"/>
      <c r="AU65" s="165"/>
      <c r="AV65" s="165"/>
    </row>
    <row r="66" spans="20:48" ht="40" customHeight="1" x14ac:dyDescent="0.35">
      <c r="T66" s="200"/>
      <c r="U66" s="200"/>
      <c r="V66" s="200"/>
      <c r="W66" s="200"/>
      <c r="X66" s="200"/>
      <c r="Y66" s="200"/>
      <c r="Z66" s="200"/>
      <c r="AA66" s="200"/>
      <c r="AB66" s="170"/>
      <c r="AC66" s="170"/>
      <c r="AD66" s="170"/>
      <c r="AE66" s="170"/>
      <c r="AF66" s="165"/>
      <c r="AG66" s="165"/>
      <c r="AH66" s="165"/>
      <c r="AI66" s="165"/>
      <c r="AJ66" s="165"/>
      <c r="AK66" s="165"/>
      <c r="AL66" s="165"/>
      <c r="AM66" s="165"/>
      <c r="AN66" s="165"/>
      <c r="AO66" s="165"/>
      <c r="AP66" s="165"/>
      <c r="AQ66" s="165"/>
      <c r="AR66" s="165"/>
      <c r="AS66" s="165"/>
      <c r="AT66" s="165"/>
      <c r="AU66" s="165"/>
      <c r="AV66" s="165"/>
    </row>
    <row r="67" spans="20:48" ht="40" customHeight="1" x14ac:dyDescent="0.35">
      <c r="T67" s="200"/>
      <c r="U67" s="200"/>
      <c r="V67" s="200"/>
      <c r="W67" s="200"/>
      <c r="X67" s="200"/>
      <c r="Y67" s="200"/>
      <c r="Z67" s="200"/>
      <c r="AA67" s="200"/>
      <c r="AB67" s="170"/>
      <c r="AC67" s="170"/>
      <c r="AD67" s="170"/>
      <c r="AE67" s="170"/>
      <c r="AF67" s="165"/>
      <c r="AG67" s="165"/>
      <c r="AH67" s="165"/>
      <c r="AI67" s="165"/>
      <c r="AJ67" s="165"/>
      <c r="AK67" s="165"/>
      <c r="AL67" s="165"/>
      <c r="AM67" s="165"/>
      <c r="AN67" s="165"/>
      <c r="AO67" s="165"/>
      <c r="AP67" s="165"/>
      <c r="AQ67" s="165"/>
      <c r="AR67" s="165"/>
      <c r="AS67" s="165"/>
      <c r="AT67" s="165"/>
      <c r="AU67" s="165"/>
      <c r="AV67" s="165"/>
    </row>
    <row r="68" spans="20:48" ht="40" customHeight="1" x14ac:dyDescent="0.35">
      <c r="T68" s="200"/>
      <c r="U68" s="200"/>
      <c r="V68" s="200"/>
      <c r="W68" s="200"/>
      <c r="X68" s="200"/>
      <c r="Y68" s="200"/>
      <c r="Z68" s="200"/>
      <c r="AA68" s="200"/>
      <c r="AB68" s="170"/>
      <c r="AC68" s="170"/>
      <c r="AD68" s="170"/>
      <c r="AE68" s="170"/>
      <c r="AF68" s="165"/>
      <c r="AG68" s="165"/>
      <c r="AH68" s="165"/>
      <c r="AI68" s="165"/>
      <c r="AJ68" s="165"/>
      <c r="AK68" s="165"/>
      <c r="AL68" s="165"/>
      <c r="AM68" s="165"/>
      <c r="AN68" s="165"/>
      <c r="AO68" s="165"/>
      <c r="AP68" s="165"/>
      <c r="AQ68" s="165"/>
      <c r="AR68" s="165"/>
      <c r="AS68" s="165"/>
      <c r="AT68" s="165"/>
      <c r="AU68" s="165"/>
      <c r="AV68" s="165"/>
    </row>
    <row r="69" spans="20:48" ht="40" customHeight="1" x14ac:dyDescent="0.35">
      <c r="T69" s="200"/>
      <c r="U69" s="200"/>
      <c r="V69" s="200"/>
      <c r="W69" s="200"/>
      <c r="X69" s="200"/>
      <c r="Y69" s="200"/>
      <c r="Z69" s="200"/>
      <c r="AA69" s="200"/>
      <c r="AB69" s="170"/>
      <c r="AC69" s="170"/>
      <c r="AD69" s="170"/>
      <c r="AE69" s="170"/>
      <c r="AF69" s="165"/>
      <c r="AG69" s="165"/>
      <c r="AH69" s="165"/>
      <c r="AI69" s="165"/>
      <c r="AJ69" s="165"/>
      <c r="AK69" s="165"/>
      <c r="AL69" s="165"/>
      <c r="AM69" s="165"/>
      <c r="AN69" s="165"/>
      <c r="AO69" s="165"/>
      <c r="AP69" s="165"/>
      <c r="AQ69" s="165"/>
      <c r="AR69" s="165"/>
      <c r="AS69" s="165"/>
      <c r="AT69" s="165"/>
      <c r="AU69" s="165"/>
      <c r="AV69" s="165"/>
    </row>
    <row r="70" spans="20:48" ht="40" customHeight="1" x14ac:dyDescent="0.35">
      <c r="T70" s="200"/>
      <c r="U70" s="200"/>
      <c r="V70" s="200"/>
      <c r="W70" s="200"/>
      <c r="X70" s="200"/>
      <c r="Y70" s="200"/>
      <c r="Z70" s="200"/>
      <c r="AA70" s="200"/>
      <c r="AB70" s="170"/>
      <c r="AC70" s="170"/>
      <c r="AD70" s="170"/>
      <c r="AE70" s="170"/>
      <c r="AF70" s="165"/>
      <c r="AG70" s="165"/>
      <c r="AH70" s="165"/>
      <c r="AI70" s="165"/>
      <c r="AJ70" s="165"/>
      <c r="AK70" s="165"/>
      <c r="AL70" s="165"/>
      <c r="AM70" s="165"/>
      <c r="AN70" s="165"/>
      <c r="AO70" s="165"/>
      <c r="AP70" s="165"/>
      <c r="AQ70" s="165"/>
      <c r="AR70" s="165"/>
      <c r="AS70" s="165"/>
      <c r="AT70" s="165"/>
      <c r="AU70" s="165"/>
      <c r="AV70" s="165"/>
    </row>
    <row r="71" spans="20:48" ht="40" customHeight="1" x14ac:dyDescent="0.35">
      <c r="T71" s="200"/>
      <c r="U71" s="200"/>
      <c r="V71" s="200"/>
      <c r="W71" s="200"/>
      <c r="X71" s="200"/>
      <c r="Y71" s="200"/>
      <c r="Z71" s="200"/>
      <c r="AA71" s="200"/>
      <c r="AB71" s="170"/>
      <c r="AC71" s="170"/>
      <c r="AD71" s="170"/>
      <c r="AE71" s="170"/>
      <c r="AF71" s="165"/>
      <c r="AG71" s="165"/>
      <c r="AH71" s="165"/>
      <c r="AI71" s="165"/>
      <c r="AJ71" s="165"/>
      <c r="AK71" s="165"/>
      <c r="AL71" s="165"/>
      <c r="AM71" s="165"/>
      <c r="AN71" s="165"/>
      <c r="AO71" s="165"/>
      <c r="AP71" s="165"/>
      <c r="AQ71" s="165"/>
      <c r="AR71" s="165"/>
      <c r="AS71" s="165"/>
      <c r="AT71" s="165"/>
      <c r="AU71" s="165"/>
      <c r="AV71" s="165"/>
    </row>
    <row r="72" spans="20:48" ht="40" customHeight="1" x14ac:dyDescent="0.35">
      <c r="T72" s="200"/>
      <c r="U72" s="200"/>
      <c r="V72" s="200"/>
      <c r="W72" s="200"/>
      <c r="X72" s="200"/>
      <c r="Y72" s="200"/>
      <c r="Z72" s="200"/>
      <c r="AA72" s="200"/>
      <c r="AB72" s="170"/>
      <c r="AC72" s="170"/>
      <c r="AD72" s="170"/>
      <c r="AE72" s="170"/>
      <c r="AF72" s="165"/>
      <c r="AG72" s="165"/>
      <c r="AH72" s="165"/>
      <c r="AI72" s="165"/>
      <c r="AJ72" s="165"/>
      <c r="AK72" s="165"/>
      <c r="AL72" s="165"/>
      <c r="AM72" s="165"/>
      <c r="AN72" s="165"/>
      <c r="AO72" s="165"/>
      <c r="AP72" s="165"/>
      <c r="AQ72" s="165"/>
      <c r="AR72" s="165"/>
      <c r="AS72" s="165"/>
      <c r="AT72" s="165"/>
      <c r="AU72" s="165"/>
      <c r="AV72" s="165"/>
    </row>
    <row r="73" spans="20:48" ht="40" customHeight="1" x14ac:dyDescent="0.35">
      <c r="T73" s="200"/>
      <c r="U73" s="200"/>
      <c r="V73" s="200"/>
      <c r="W73" s="200"/>
      <c r="X73" s="200"/>
      <c r="Y73" s="200"/>
      <c r="Z73" s="200"/>
      <c r="AA73" s="200"/>
      <c r="AB73" s="170"/>
      <c r="AC73" s="170"/>
      <c r="AD73" s="170"/>
      <c r="AE73" s="170"/>
      <c r="AF73" s="165"/>
      <c r="AG73" s="165"/>
      <c r="AH73" s="165"/>
      <c r="AI73" s="165"/>
      <c r="AJ73" s="165"/>
      <c r="AK73" s="165"/>
      <c r="AL73" s="165"/>
      <c r="AM73" s="165"/>
      <c r="AN73" s="165"/>
      <c r="AO73" s="165"/>
      <c r="AP73" s="165"/>
      <c r="AQ73" s="165"/>
      <c r="AR73" s="165"/>
      <c r="AS73" s="165"/>
      <c r="AT73" s="165"/>
      <c r="AU73" s="165"/>
      <c r="AV73" s="165"/>
    </row>
    <row r="74" spans="20:48" ht="40" customHeight="1" x14ac:dyDescent="0.35">
      <c r="T74" s="200"/>
      <c r="U74" s="200"/>
      <c r="V74" s="200"/>
      <c r="W74" s="200"/>
      <c r="X74" s="200"/>
      <c r="Y74" s="200"/>
      <c r="Z74" s="200"/>
      <c r="AA74" s="200"/>
      <c r="AB74" s="170"/>
      <c r="AC74" s="170"/>
      <c r="AD74" s="170"/>
      <c r="AE74" s="170"/>
      <c r="AF74" s="165"/>
      <c r="AG74" s="165"/>
      <c r="AH74" s="165"/>
      <c r="AI74" s="165"/>
      <c r="AJ74" s="165"/>
      <c r="AK74" s="165"/>
      <c r="AL74" s="165"/>
      <c r="AM74" s="165"/>
      <c r="AN74" s="165"/>
      <c r="AO74" s="165"/>
      <c r="AP74" s="165"/>
      <c r="AQ74" s="165"/>
      <c r="AR74" s="165"/>
      <c r="AS74" s="165"/>
      <c r="AT74" s="165"/>
      <c r="AU74" s="165"/>
      <c r="AV74" s="165"/>
    </row>
    <row r="75" spans="20:48" ht="40" customHeight="1" x14ac:dyDescent="0.35">
      <c r="T75" s="200"/>
      <c r="U75" s="200"/>
      <c r="V75" s="200"/>
      <c r="W75" s="200"/>
      <c r="X75" s="200"/>
      <c r="Y75" s="200"/>
      <c r="Z75" s="200"/>
      <c r="AA75" s="200"/>
      <c r="AB75" s="170"/>
      <c r="AC75" s="170"/>
      <c r="AD75" s="170"/>
      <c r="AE75" s="170"/>
      <c r="AF75" s="165"/>
      <c r="AG75" s="165"/>
      <c r="AH75" s="165"/>
      <c r="AI75" s="165"/>
      <c r="AJ75" s="165"/>
      <c r="AK75" s="165"/>
      <c r="AL75" s="165"/>
      <c r="AM75" s="165"/>
      <c r="AN75" s="165"/>
      <c r="AO75" s="165"/>
      <c r="AP75" s="165"/>
      <c r="AQ75" s="165"/>
      <c r="AR75" s="165"/>
      <c r="AS75" s="165"/>
      <c r="AT75" s="165"/>
      <c r="AU75" s="165"/>
      <c r="AV75" s="165"/>
    </row>
    <row r="76" spans="20:48" ht="40" customHeight="1" x14ac:dyDescent="0.35">
      <c r="T76" s="200"/>
      <c r="U76" s="200"/>
      <c r="V76" s="200"/>
      <c r="W76" s="200"/>
      <c r="X76" s="200"/>
      <c r="Y76" s="200"/>
      <c r="Z76" s="200"/>
      <c r="AA76" s="200"/>
      <c r="AB76" s="170"/>
      <c r="AC76" s="170"/>
      <c r="AD76" s="170"/>
      <c r="AE76" s="170"/>
      <c r="AF76" s="165"/>
      <c r="AG76" s="165"/>
      <c r="AH76" s="165"/>
      <c r="AI76" s="165"/>
      <c r="AJ76" s="165"/>
      <c r="AK76" s="165"/>
      <c r="AL76" s="165"/>
      <c r="AM76" s="165"/>
      <c r="AN76" s="165"/>
      <c r="AO76" s="165"/>
      <c r="AP76" s="165"/>
      <c r="AQ76" s="165"/>
      <c r="AR76" s="165"/>
      <c r="AS76" s="165"/>
      <c r="AT76" s="165"/>
      <c r="AU76" s="165"/>
      <c r="AV76" s="165"/>
    </row>
    <row r="77" spans="20:48" ht="40" customHeight="1" x14ac:dyDescent="0.35">
      <c r="T77" s="200"/>
      <c r="U77" s="200"/>
      <c r="V77" s="200"/>
      <c r="W77" s="200"/>
      <c r="X77" s="200"/>
      <c r="Y77" s="200"/>
      <c r="Z77" s="200"/>
      <c r="AA77" s="200"/>
      <c r="AB77" s="170"/>
      <c r="AC77" s="170"/>
      <c r="AD77" s="170"/>
      <c r="AE77" s="170"/>
      <c r="AF77" s="165"/>
      <c r="AG77" s="165"/>
      <c r="AH77" s="165"/>
      <c r="AI77" s="165"/>
      <c r="AJ77" s="165"/>
      <c r="AK77" s="165"/>
      <c r="AL77" s="165"/>
      <c r="AM77" s="165"/>
      <c r="AN77" s="165"/>
      <c r="AO77" s="165"/>
      <c r="AP77" s="165"/>
      <c r="AQ77" s="165"/>
      <c r="AR77" s="165"/>
      <c r="AS77" s="165"/>
      <c r="AT77" s="165"/>
      <c r="AU77" s="165"/>
      <c r="AV77" s="165"/>
    </row>
    <row r="78" spans="20:48" ht="40" customHeight="1" x14ac:dyDescent="0.35">
      <c r="T78" s="200"/>
      <c r="U78" s="200"/>
      <c r="V78" s="200"/>
      <c r="W78" s="200"/>
      <c r="X78" s="200"/>
      <c r="Y78" s="200"/>
      <c r="Z78" s="200"/>
      <c r="AA78" s="200"/>
      <c r="AB78" s="170"/>
      <c r="AC78" s="170"/>
      <c r="AD78" s="170"/>
      <c r="AE78" s="170"/>
      <c r="AF78" s="165"/>
      <c r="AG78" s="165"/>
      <c r="AH78" s="165"/>
      <c r="AI78" s="165"/>
      <c r="AJ78" s="165"/>
      <c r="AK78" s="165"/>
      <c r="AL78" s="165"/>
      <c r="AM78" s="165"/>
      <c r="AN78" s="165"/>
      <c r="AO78" s="165"/>
      <c r="AP78" s="165"/>
      <c r="AQ78" s="165"/>
      <c r="AR78" s="165"/>
      <c r="AS78" s="165"/>
      <c r="AT78" s="165"/>
      <c r="AU78" s="165"/>
      <c r="AV78" s="165"/>
    </row>
    <row r="79" spans="20:48" ht="40" customHeight="1" x14ac:dyDescent="0.35">
      <c r="T79" s="200"/>
      <c r="U79" s="200"/>
      <c r="V79" s="200"/>
      <c r="W79" s="200"/>
      <c r="X79" s="200"/>
      <c r="Y79" s="200"/>
      <c r="Z79" s="200"/>
      <c r="AA79" s="200"/>
      <c r="AB79" s="170"/>
      <c r="AC79" s="170"/>
      <c r="AD79" s="170"/>
      <c r="AE79" s="170"/>
      <c r="AF79" s="165"/>
      <c r="AG79" s="165"/>
      <c r="AH79" s="165"/>
      <c r="AI79" s="165"/>
      <c r="AJ79" s="165"/>
      <c r="AK79" s="165"/>
      <c r="AL79" s="165"/>
      <c r="AM79" s="165"/>
      <c r="AN79" s="165"/>
      <c r="AO79" s="165"/>
      <c r="AP79" s="165"/>
      <c r="AQ79" s="165"/>
      <c r="AR79" s="165"/>
      <c r="AS79" s="165"/>
      <c r="AT79" s="165"/>
      <c r="AU79" s="165"/>
      <c r="AV79" s="165"/>
    </row>
    <row r="80" spans="20:48" ht="40" customHeight="1" x14ac:dyDescent="0.35">
      <c r="T80" s="200"/>
      <c r="U80" s="200"/>
      <c r="V80" s="200"/>
      <c r="W80" s="200"/>
      <c r="X80" s="200"/>
      <c r="Y80" s="200"/>
      <c r="Z80" s="200"/>
      <c r="AA80" s="200"/>
      <c r="AB80" s="170"/>
      <c r="AC80" s="170"/>
      <c r="AD80" s="170"/>
      <c r="AE80" s="170"/>
      <c r="AF80" s="165"/>
      <c r="AG80" s="165"/>
      <c r="AH80" s="165"/>
      <c r="AI80" s="165"/>
      <c r="AJ80" s="165"/>
      <c r="AK80" s="165"/>
      <c r="AL80" s="165"/>
      <c r="AM80" s="165"/>
      <c r="AN80" s="165"/>
      <c r="AO80" s="165"/>
      <c r="AP80" s="165"/>
      <c r="AQ80" s="165"/>
      <c r="AR80" s="165"/>
      <c r="AS80" s="165"/>
      <c r="AT80" s="165"/>
      <c r="AU80" s="165"/>
      <c r="AV80" s="165"/>
    </row>
    <row r="81" spans="20:48" ht="40" customHeight="1" x14ac:dyDescent="0.35">
      <c r="T81" s="200"/>
      <c r="U81" s="200"/>
      <c r="V81" s="200"/>
      <c r="W81" s="200"/>
      <c r="X81" s="200"/>
      <c r="Y81" s="200"/>
      <c r="Z81" s="200"/>
      <c r="AA81" s="200"/>
      <c r="AB81" s="170"/>
      <c r="AC81" s="170"/>
      <c r="AD81" s="170"/>
      <c r="AE81" s="170"/>
      <c r="AF81" s="165"/>
      <c r="AG81" s="165"/>
      <c r="AH81" s="165"/>
      <c r="AI81" s="165"/>
      <c r="AJ81" s="165"/>
      <c r="AK81" s="165"/>
      <c r="AL81" s="165"/>
      <c r="AM81" s="165"/>
      <c r="AN81" s="165"/>
      <c r="AO81" s="165"/>
      <c r="AP81" s="165"/>
      <c r="AQ81" s="165"/>
      <c r="AR81" s="165"/>
      <c r="AS81" s="165"/>
      <c r="AT81" s="165"/>
      <c r="AU81" s="165"/>
      <c r="AV81" s="165"/>
    </row>
    <row r="82" spans="20:48" ht="40" customHeight="1" x14ac:dyDescent="0.35">
      <c r="T82" s="200"/>
      <c r="U82" s="200"/>
      <c r="V82" s="200"/>
      <c r="W82" s="200"/>
      <c r="X82" s="200"/>
      <c r="Y82" s="200"/>
      <c r="Z82" s="200"/>
      <c r="AA82" s="200"/>
      <c r="AB82" s="170"/>
      <c r="AC82" s="170"/>
      <c r="AD82" s="170"/>
      <c r="AE82" s="170"/>
      <c r="AF82" s="165"/>
      <c r="AG82" s="165"/>
      <c r="AH82" s="165"/>
      <c r="AI82" s="165"/>
      <c r="AJ82" s="165"/>
      <c r="AK82" s="165"/>
      <c r="AL82" s="165"/>
      <c r="AM82" s="165"/>
      <c r="AN82" s="165"/>
      <c r="AO82" s="165"/>
      <c r="AP82" s="165"/>
      <c r="AQ82" s="165"/>
      <c r="AR82" s="165"/>
      <c r="AS82" s="165"/>
      <c r="AT82" s="165"/>
      <c r="AU82" s="165"/>
      <c r="AV82" s="165"/>
    </row>
    <row r="83" spans="20:48" ht="40" customHeight="1" x14ac:dyDescent="0.35">
      <c r="T83" s="200"/>
      <c r="U83" s="200"/>
      <c r="V83" s="200"/>
      <c r="W83" s="200"/>
      <c r="X83" s="200"/>
      <c r="Y83" s="200"/>
      <c r="Z83" s="200"/>
      <c r="AA83" s="200"/>
      <c r="AB83" s="170"/>
      <c r="AC83" s="170"/>
      <c r="AD83" s="170"/>
      <c r="AE83" s="170"/>
      <c r="AF83" s="165"/>
      <c r="AG83" s="165"/>
      <c r="AH83" s="165"/>
      <c r="AI83" s="165"/>
      <c r="AJ83" s="165"/>
      <c r="AK83" s="165"/>
      <c r="AL83" s="165"/>
      <c r="AM83" s="165"/>
      <c r="AN83" s="165"/>
      <c r="AO83" s="165"/>
      <c r="AP83" s="165"/>
      <c r="AQ83" s="165"/>
      <c r="AR83" s="165"/>
      <c r="AS83" s="165"/>
      <c r="AT83" s="165"/>
      <c r="AU83" s="165"/>
      <c r="AV83" s="165"/>
    </row>
    <row r="84" spans="20:48" ht="40" customHeight="1" x14ac:dyDescent="0.35">
      <c r="T84" s="200"/>
      <c r="U84" s="200"/>
      <c r="V84" s="200"/>
      <c r="W84" s="200"/>
      <c r="X84" s="200"/>
      <c r="Y84" s="200"/>
      <c r="Z84" s="200"/>
      <c r="AA84" s="200"/>
      <c r="AB84" s="170"/>
      <c r="AC84" s="170"/>
      <c r="AD84" s="170"/>
      <c r="AE84" s="170"/>
      <c r="AF84" s="165"/>
      <c r="AG84" s="165"/>
      <c r="AH84" s="165"/>
      <c r="AI84" s="165"/>
      <c r="AJ84" s="165"/>
      <c r="AK84" s="165"/>
      <c r="AL84" s="165"/>
      <c r="AM84" s="165"/>
      <c r="AN84" s="165"/>
      <c r="AO84" s="165"/>
      <c r="AP84" s="165"/>
      <c r="AQ84" s="165"/>
      <c r="AR84" s="165"/>
      <c r="AS84" s="165"/>
      <c r="AT84" s="165"/>
      <c r="AU84" s="165"/>
      <c r="AV84" s="165"/>
    </row>
    <row r="85" spans="20:48" ht="40" customHeight="1" x14ac:dyDescent="0.35">
      <c r="T85" s="200"/>
      <c r="U85" s="200"/>
      <c r="V85" s="200"/>
      <c r="W85" s="200"/>
      <c r="X85" s="200"/>
      <c r="Y85" s="200"/>
      <c r="Z85" s="200"/>
      <c r="AA85" s="200"/>
      <c r="AB85" s="170"/>
      <c r="AC85" s="170"/>
      <c r="AD85" s="170"/>
      <c r="AE85" s="170"/>
      <c r="AF85" s="165"/>
      <c r="AG85" s="165"/>
      <c r="AH85" s="165"/>
      <c r="AI85" s="165"/>
      <c r="AJ85" s="165"/>
      <c r="AK85" s="165"/>
      <c r="AL85" s="165"/>
      <c r="AM85" s="165"/>
      <c r="AN85" s="165"/>
      <c r="AO85" s="165"/>
      <c r="AP85" s="165"/>
      <c r="AQ85" s="165"/>
      <c r="AR85" s="165"/>
      <c r="AS85" s="165"/>
      <c r="AT85" s="165"/>
      <c r="AU85" s="165"/>
      <c r="AV85" s="165"/>
    </row>
    <row r="86" spans="20:48" ht="40" customHeight="1" x14ac:dyDescent="0.35">
      <c r="T86" s="200"/>
      <c r="U86" s="200"/>
      <c r="V86" s="200"/>
      <c r="W86" s="200"/>
      <c r="X86" s="200"/>
      <c r="Y86" s="200"/>
      <c r="Z86" s="200"/>
      <c r="AA86" s="200"/>
      <c r="AB86" s="170"/>
      <c r="AC86" s="170"/>
      <c r="AD86" s="170"/>
      <c r="AE86" s="170"/>
      <c r="AF86" s="165"/>
      <c r="AG86" s="165"/>
      <c r="AH86" s="165"/>
      <c r="AI86" s="165"/>
      <c r="AJ86" s="165"/>
      <c r="AK86" s="165"/>
      <c r="AL86" s="165"/>
      <c r="AM86" s="165"/>
      <c r="AN86" s="165"/>
      <c r="AO86" s="165"/>
      <c r="AP86" s="165"/>
      <c r="AQ86" s="165"/>
      <c r="AR86" s="165"/>
      <c r="AS86" s="165"/>
      <c r="AT86" s="165"/>
      <c r="AU86" s="165"/>
      <c r="AV86" s="165"/>
    </row>
    <row r="87" spans="20:48" ht="40" customHeight="1" x14ac:dyDescent="0.35">
      <c r="T87" s="200"/>
      <c r="U87" s="200"/>
      <c r="V87" s="200"/>
      <c r="W87" s="200"/>
      <c r="X87" s="200"/>
      <c r="Y87" s="200"/>
      <c r="Z87" s="200"/>
      <c r="AA87" s="200"/>
      <c r="AB87" s="170"/>
      <c r="AC87" s="170"/>
      <c r="AD87" s="170"/>
      <c r="AE87" s="170"/>
      <c r="AF87" s="165"/>
      <c r="AG87" s="165"/>
      <c r="AH87" s="165"/>
      <c r="AI87" s="165"/>
      <c r="AJ87" s="165"/>
      <c r="AK87" s="165"/>
      <c r="AL87" s="165"/>
      <c r="AM87" s="165"/>
      <c r="AN87" s="165"/>
      <c r="AO87" s="165"/>
      <c r="AP87" s="165"/>
      <c r="AQ87" s="165"/>
      <c r="AR87" s="165"/>
      <c r="AS87" s="165"/>
      <c r="AT87" s="165"/>
      <c r="AU87" s="165"/>
      <c r="AV87" s="165"/>
    </row>
    <row r="88" spans="20:48" ht="40" customHeight="1" x14ac:dyDescent="0.35">
      <c r="T88" s="200"/>
      <c r="U88" s="200"/>
      <c r="V88" s="200"/>
      <c r="W88" s="200"/>
      <c r="X88" s="200"/>
      <c r="Y88" s="200"/>
      <c r="Z88" s="200"/>
      <c r="AA88" s="200"/>
      <c r="AB88" s="170"/>
      <c r="AC88" s="170"/>
      <c r="AD88" s="170"/>
      <c r="AE88" s="170"/>
      <c r="AF88" s="165"/>
      <c r="AG88" s="165"/>
      <c r="AH88" s="165"/>
      <c r="AI88" s="165"/>
      <c r="AJ88" s="165"/>
      <c r="AK88" s="165"/>
      <c r="AL88" s="165"/>
      <c r="AM88" s="165"/>
      <c r="AN88" s="165"/>
      <c r="AO88" s="165"/>
      <c r="AP88" s="165"/>
      <c r="AQ88" s="165"/>
      <c r="AR88" s="165"/>
      <c r="AS88" s="165"/>
      <c r="AT88" s="165"/>
      <c r="AU88" s="165"/>
      <c r="AV88" s="165"/>
    </row>
    <row r="89" spans="20:48" ht="40" customHeight="1" x14ac:dyDescent="0.35">
      <c r="T89" s="200"/>
      <c r="U89" s="200"/>
      <c r="V89" s="200"/>
      <c r="W89" s="200"/>
      <c r="X89" s="200"/>
      <c r="Y89" s="200"/>
      <c r="Z89" s="200"/>
      <c r="AA89" s="200"/>
      <c r="AB89" s="170"/>
      <c r="AC89" s="170"/>
      <c r="AD89" s="170"/>
      <c r="AE89" s="170"/>
      <c r="AF89" s="165"/>
      <c r="AG89" s="165"/>
      <c r="AH89" s="165"/>
      <c r="AI89" s="165"/>
      <c r="AJ89" s="165"/>
      <c r="AK89" s="165"/>
      <c r="AL89" s="165"/>
      <c r="AM89" s="165"/>
      <c r="AN89" s="165"/>
      <c r="AO89" s="165"/>
      <c r="AP89" s="165"/>
      <c r="AQ89" s="165"/>
      <c r="AR89" s="165"/>
      <c r="AS89" s="165"/>
      <c r="AT89" s="165"/>
      <c r="AU89" s="165"/>
      <c r="AV89" s="165"/>
    </row>
    <row r="90" spans="20:48" ht="40" customHeight="1" x14ac:dyDescent="0.35">
      <c r="T90" s="200"/>
      <c r="U90" s="200"/>
      <c r="V90" s="200"/>
      <c r="W90" s="200"/>
      <c r="X90" s="200"/>
      <c r="Y90" s="200"/>
      <c r="Z90" s="200"/>
      <c r="AA90" s="200"/>
      <c r="AB90" s="170"/>
      <c r="AC90" s="170"/>
      <c r="AD90" s="170"/>
      <c r="AE90" s="170"/>
      <c r="AF90" s="165"/>
      <c r="AG90" s="165"/>
      <c r="AH90" s="165"/>
      <c r="AI90" s="165"/>
      <c r="AJ90" s="165"/>
      <c r="AK90" s="165"/>
      <c r="AL90" s="165"/>
      <c r="AM90" s="165"/>
      <c r="AN90" s="165"/>
      <c r="AO90" s="165"/>
      <c r="AP90" s="165"/>
      <c r="AQ90" s="165"/>
      <c r="AR90" s="165"/>
      <c r="AS90" s="165"/>
      <c r="AT90" s="165"/>
      <c r="AU90" s="165"/>
      <c r="AV90" s="165"/>
    </row>
    <row r="91" spans="20:48" ht="40" customHeight="1" x14ac:dyDescent="0.35">
      <c r="T91" s="200"/>
      <c r="U91" s="200"/>
      <c r="V91" s="200"/>
      <c r="W91" s="200"/>
      <c r="X91" s="200"/>
      <c r="Y91" s="200"/>
      <c r="Z91" s="200"/>
      <c r="AA91" s="200"/>
      <c r="AB91" s="170"/>
      <c r="AC91" s="170"/>
      <c r="AD91" s="170"/>
      <c r="AE91" s="170"/>
      <c r="AF91" s="165"/>
      <c r="AG91" s="165"/>
      <c r="AH91" s="165"/>
      <c r="AI91" s="165"/>
      <c r="AJ91" s="165"/>
      <c r="AK91" s="165"/>
      <c r="AL91" s="165"/>
      <c r="AM91" s="165"/>
      <c r="AN91" s="165"/>
      <c r="AO91" s="165"/>
      <c r="AP91" s="165"/>
      <c r="AQ91" s="165"/>
      <c r="AR91" s="165"/>
      <c r="AS91" s="165"/>
      <c r="AT91" s="165"/>
      <c r="AU91" s="165"/>
      <c r="AV91" s="165"/>
    </row>
    <row r="92" spans="20:48" ht="40" customHeight="1" x14ac:dyDescent="0.35">
      <c r="T92" s="200"/>
      <c r="U92" s="200"/>
      <c r="V92" s="200"/>
      <c r="W92" s="200"/>
      <c r="X92" s="200"/>
      <c r="Y92" s="200"/>
      <c r="Z92" s="200"/>
      <c r="AA92" s="200"/>
    </row>
    <row r="93" spans="20:48" ht="40" customHeight="1" x14ac:dyDescent="0.35">
      <c r="T93" s="200"/>
      <c r="U93" s="200"/>
      <c r="V93" s="200"/>
      <c r="W93" s="200"/>
      <c r="X93" s="200"/>
      <c r="Y93" s="200"/>
      <c r="Z93" s="200"/>
      <c r="AA93" s="200"/>
    </row>
    <row r="94" spans="20:48" ht="40" customHeight="1" x14ac:dyDescent="0.35">
      <c r="T94" s="200"/>
      <c r="U94" s="200"/>
      <c r="V94" s="200"/>
      <c r="W94" s="200"/>
      <c r="X94" s="200"/>
      <c r="Y94" s="200"/>
      <c r="Z94" s="200"/>
      <c r="AA94" s="200"/>
    </row>
    <row r="95" spans="20:48" ht="40" customHeight="1" x14ac:dyDescent="0.35">
      <c r="T95" s="200"/>
      <c r="U95" s="200"/>
      <c r="V95" s="200"/>
      <c r="W95" s="200"/>
      <c r="X95" s="200"/>
      <c r="Y95" s="200"/>
      <c r="Z95" s="200"/>
      <c r="AA95" s="200"/>
    </row>
    <row r="96" spans="20:48" ht="40" customHeight="1" x14ac:dyDescent="0.35">
      <c r="T96" s="200"/>
      <c r="U96" s="200"/>
      <c r="V96" s="200"/>
      <c r="W96" s="200"/>
      <c r="X96" s="200"/>
      <c r="Y96" s="200"/>
      <c r="Z96" s="200"/>
      <c r="AA96" s="200"/>
    </row>
    <row r="97" spans="20:27" ht="40" customHeight="1" x14ac:dyDescent="0.35">
      <c r="T97" s="200"/>
      <c r="U97" s="200"/>
      <c r="V97" s="200"/>
      <c r="W97" s="200"/>
      <c r="X97" s="200"/>
      <c r="Y97" s="200"/>
      <c r="Z97" s="200"/>
      <c r="AA97" s="200"/>
    </row>
    <row r="98" spans="20:27" ht="40" customHeight="1" x14ac:dyDescent="0.35">
      <c r="T98" s="200"/>
      <c r="U98" s="200"/>
      <c r="V98" s="200"/>
      <c r="W98" s="200"/>
      <c r="X98" s="200"/>
      <c r="Y98" s="200"/>
      <c r="Z98" s="200"/>
      <c r="AA98" s="200"/>
    </row>
    <row r="99" spans="20:27" ht="40" customHeight="1" x14ac:dyDescent="0.35">
      <c r="T99" s="200"/>
      <c r="U99" s="200"/>
      <c r="V99" s="200"/>
      <c r="W99" s="200"/>
      <c r="X99" s="200"/>
      <c r="Y99" s="200"/>
      <c r="Z99" s="200"/>
      <c r="AA99" s="200"/>
    </row>
    <row r="100" spans="20:27" ht="40" customHeight="1" x14ac:dyDescent="0.35">
      <c r="T100" s="200"/>
      <c r="U100" s="200"/>
      <c r="V100" s="200"/>
      <c r="W100" s="200"/>
      <c r="X100" s="200"/>
      <c r="Y100" s="200"/>
      <c r="Z100" s="200"/>
      <c r="AA100" s="200"/>
    </row>
    <row r="101" spans="20:27" ht="40" customHeight="1" x14ac:dyDescent="0.35">
      <c r="T101" s="200"/>
      <c r="U101" s="200"/>
      <c r="V101" s="200"/>
      <c r="W101" s="200"/>
      <c r="X101" s="200"/>
      <c r="Y101" s="200"/>
      <c r="Z101" s="200"/>
      <c r="AA101" s="200"/>
    </row>
    <row r="102" spans="20:27" ht="40" customHeight="1" x14ac:dyDescent="0.35">
      <c r="T102" s="200"/>
      <c r="U102" s="200"/>
      <c r="V102" s="200"/>
      <c r="W102" s="200"/>
      <c r="X102" s="200"/>
      <c r="Y102" s="200"/>
      <c r="Z102" s="200"/>
      <c r="AA102" s="200"/>
    </row>
    <row r="103" spans="20:27" ht="40" customHeight="1" x14ac:dyDescent="0.35">
      <c r="T103" s="200"/>
      <c r="U103" s="200"/>
      <c r="V103" s="200"/>
      <c r="W103" s="200"/>
      <c r="X103" s="200"/>
      <c r="Y103" s="200"/>
      <c r="Z103" s="200"/>
      <c r="AA103" s="200"/>
    </row>
    <row r="104" spans="20:27" ht="40" customHeight="1" x14ac:dyDescent="0.35">
      <c r="T104" s="200"/>
      <c r="U104" s="200"/>
      <c r="V104" s="200"/>
      <c r="W104" s="200"/>
      <c r="X104" s="200"/>
      <c r="Y104" s="200"/>
      <c r="Z104" s="200"/>
      <c r="AA104" s="200"/>
    </row>
    <row r="105" spans="20:27" ht="40" customHeight="1" x14ac:dyDescent="0.35">
      <c r="T105" s="200"/>
      <c r="U105" s="200"/>
      <c r="V105" s="200"/>
      <c r="W105" s="200"/>
      <c r="X105" s="200"/>
      <c r="Y105" s="200"/>
      <c r="Z105" s="200"/>
      <c r="AA105" s="200"/>
    </row>
    <row r="106" spans="20:27" ht="40" customHeight="1" x14ac:dyDescent="0.35">
      <c r="T106" s="200"/>
      <c r="U106" s="200"/>
      <c r="V106" s="200"/>
      <c r="W106" s="200"/>
      <c r="X106" s="200"/>
      <c r="Y106" s="200"/>
      <c r="Z106" s="200"/>
      <c r="AA106" s="200"/>
    </row>
    <row r="107" spans="20:27" ht="40" customHeight="1" x14ac:dyDescent="0.35">
      <c r="T107" s="200"/>
      <c r="U107" s="200"/>
      <c r="V107" s="200"/>
      <c r="W107" s="200"/>
      <c r="X107" s="200"/>
      <c r="Y107" s="200"/>
      <c r="Z107" s="200"/>
      <c r="AA107" s="200"/>
    </row>
    <row r="108" spans="20:27" ht="40" customHeight="1" x14ac:dyDescent="0.35">
      <c r="T108" s="200"/>
      <c r="U108" s="200"/>
      <c r="V108" s="200"/>
      <c r="W108" s="200"/>
      <c r="X108" s="200"/>
      <c r="Y108" s="200"/>
      <c r="Z108" s="200"/>
      <c r="AA108" s="200"/>
    </row>
    <row r="109" spans="20:27" ht="40" customHeight="1" x14ac:dyDescent="0.35">
      <c r="T109" s="200"/>
      <c r="U109" s="200"/>
      <c r="V109" s="200"/>
      <c r="W109" s="200"/>
      <c r="X109" s="200"/>
      <c r="Y109" s="200"/>
      <c r="Z109" s="200"/>
      <c r="AA109" s="200"/>
    </row>
    <row r="110" spans="20:27" ht="40" customHeight="1" x14ac:dyDescent="0.35">
      <c r="T110" s="200"/>
      <c r="U110" s="200"/>
      <c r="V110" s="200"/>
      <c r="W110" s="200"/>
      <c r="X110" s="200"/>
      <c r="Y110" s="200"/>
      <c r="Z110" s="200"/>
      <c r="AA110" s="200"/>
    </row>
    <row r="111" spans="20:27" ht="40" customHeight="1" x14ac:dyDescent="0.35">
      <c r="T111" s="200"/>
      <c r="U111" s="200"/>
      <c r="V111" s="200"/>
      <c r="W111" s="200"/>
      <c r="X111" s="200"/>
      <c r="Y111" s="200"/>
      <c r="Z111" s="200"/>
      <c r="AA111" s="200"/>
    </row>
    <row r="112" spans="20:27" ht="40" customHeight="1" x14ac:dyDescent="0.35">
      <c r="T112" s="200"/>
      <c r="U112" s="200"/>
      <c r="V112" s="200"/>
      <c r="W112" s="200"/>
      <c r="X112" s="200"/>
      <c r="Y112" s="200"/>
      <c r="Z112" s="200"/>
      <c r="AA112" s="200"/>
    </row>
    <row r="113" spans="20:27" ht="40" customHeight="1" x14ac:dyDescent="0.35">
      <c r="T113" s="200"/>
      <c r="U113" s="200"/>
      <c r="V113" s="200"/>
      <c r="W113" s="200"/>
      <c r="X113" s="200"/>
      <c r="Y113" s="200"/>
      <c r="Z113" s="200"/>
      <c r="AA113" s="200"/>
    </row>
    <row r="114" spans="20:27" ht="40" customHeight="1" x14ac:dyDescent="0.35">
      <c r="T114" s="200"/>
      <c r="U114" s="200"/>
      <c r="V114" s="200"/>
      <c r="W114" s="200"/>
      <c r="X114" s="200"/>
      <c r="Y114" s="200"/>
      <c r="Z114" s="200"/>
      <c r="AA114" s="200"/>
    </row>
    <row r="115" spans="20:27" ht="40" customHeight="1" x14ac:dyDescent="0.35">
      <c r="T115" s="200"/>
      <c r="U115" s="200"/>
      <c r="V115" s="200"/>
      <c r="W115" s="200"/>
      <c r="X115" s="200"/>
      <c r="Y115" s="200"/>
      <c r="Z115" s="200"/>
      <c r="AA115" s="200"/>
    </row>
    <row r="116" spans="20:27" ht="40" customHeight="1" x14ac:dyDescent="0.35">
      <c r="T116" s="200"/>
      <c r="U116" s="200"/>
      <c r="V116" s="200"/>
      <c r="W116" s="200"/>
      <c r="X116" s="200"/>
      <c r="Y116" s="200"/>
      <c r="Z116" s="200"/>
      <c r="AA116" s="200"/>
    </row>
    <row r="117" spans="20:27" ht="40" customHeight="1" x14ac:dyDescent="0.35">
      <c r="T117" s="200"/>
      <c r="U117" s="200"/>
      <c r="V117" s="200"/>
      <c r="W117" s="200"/>
      <c r="X117" s="200"/>
      <c r="Y117" s="200"/>
      <c r="Z117" s="200"/>
      <c r="AA117" s="200"/>
    </row>
    <row r="118" spans="20:27" ht="40" customHeight="1" x14ac:dyDescent="0.35">
      <c r="T118" s="200"/>
      <c r="U118" s="200"/>
      <c r="V118" s="200"/>
      <c r="W118" s="200"/>
      <c r="X118" s="200"/>
      <c r="Y118" s="200"/>
      <c r="Z118" s="200"/>
      <c r="AA118" s="200"/>
    </row>
    <row r="119" spans="20:27" ht="40" customHeight="1" x14ac:dyDescent="0.35">
      <c r="T119" s="200"/>
      <c r="U119" s="200"/>
      <c r="V119" s="200"/>
      <c r="W119" s="200"/>
      <c r="X119" s="200"/>
      <c r="Y119" s="200"/>
      <c r="Z119" s="200"/>
      <c r="AA119" s="200"/>
    </row>
    <row r="120" spans="20:27" ht="40" customHeight="1" x14ac:dyDescent="0.35">
      <c r="T120" s="200"/>
      <c r="U120" s="200"/>
      <c r="V120" s="200"/>
      <c r="W120" s="200"/>
      <c r="X120" s="200"/>
      <c r="Y120" s="200"/>
      <c r="Z120" s="200"/>
      <c r="AA120" s="200"/>
    </row>
    <row r="121" spans="20:27" ht="40" customHeight="1" x14ac:dyDescent="0.35">
      <c r="T121" s="200"/>
      <c r="U121" s="200"/>
      <c r="V121" s="200"/>
      <c r="W121" s="200"/>
      <c r="X121" s="200"/>
      <c r="Y121" s="200"/>
      <c r="Z121" s="200"/>
      <c r="AA121" s="200"/>
    </row>
    <row r="122" spans="20:27" ht="40" customHeight="1" x14ac:dyDescent="0.35">
      <c r="T122" s="200"/>
      <c r="U122" s="200"/>
      <c r="V122" s="200"/>
      <c r="W122" s="200"/>
      <c r="X122" s="200"/>
      <c r="Y122" s="200"/>
      <c r="Z122" s="200"/>
      <c r="AA122" s="200"/>
    </row>
    <row r="123" spans="20:27" ht="40" customHeight="1" x14ac:dyDescent="0.35">
      <c r="T123" s="200"/>
      <c r="U123" s="200"/>
      <c r="V123" s="200"/>
      <c r="W123" s="200"/>
      <c r="X123" s="200"/>
      <c r="Y123" s="200"/>
      <c r="Z123" s="200"/>
      <c r="AA123" s="200"/>
    </row>
    <row r="124" spans="20:27" ht="40" customHeight="1" x14ac:dyDescent="0.35">
      <c r="T124" s="200"/>
      <c r="U124" s="200"/>
      <c r="V124" s="200"/>
      <c r="W124" s="200"/>
      <c r="X124" s="200"/>
      <c r="Y124" s="200"/>
      <c r="Z124" s="200"/>
      <c r="AA124" s="200"/>
    </row>
    <row r="125" spans="20:27" ht="40" customHeight="1" x14ac:dyDescent="0.35">
      <c r="T125" s="200"/>
      <c r="U125" s="200"/>
      <c r="V125" s="200"/>
      <c r="W125" s="200"/>
      <c r="X125" s="200"/>
      <c r="Y125" s="200"/>
      <c r="Z125" s="200"/>
      <c r="AA125" s="200"/>
    </row>
    <row r="126" spans="20:27" ht="40" customHeight="1" x14ac:dyDescent="0.35">
      <c r="T126" s="200"/>
      <c r="U126" s="200"/>
      <c r="V126" s="200"/>
      <c r="W126" s="200"/>
      <c r="X126" s="200"/>
      <c r="Y126" s="200"/>
      <c r="Z126" s="200"/>
      <c r="AA126" s="200"/>
    </row>
    <row r="127" spans="20:27" ht="40" customHeight="1" x14ac:dyDescent="0.35">
      <c r="T127" s="200"/>
      <c r="U127" s="200"/>
      <c r="V127" s="200"/>
      <c r="W127" s="200"/>
      <c r="X127" s="200"/>
      <c r="Y127" s="200"/>
      <c r="Z127" s="200"/>
      <c r="AA127" s="200"/>
    </row>
    <row r="128" spans="20:27" ht="40" customHeight="1" x14ac:dyDescent="0.35">
      <c r="T128" s="200"/>
      <c r="U128" s="200"/>
      <c r="V128" s="200"/>
      <c r="W128" s="200"/>
      <c r="X128" s="200"/>
      <c r="Y128" s="200"/>
      <c r="Z128" s="200"/>
      <c r="AA128" s="200"/>
    </row>
    <row r="129" spans="20:27" ht="40" customHeight="1" x14ac:dyDescent="0.35">
      <c r="T129" s="200"/>
      <c r="U129" s="200"/>
      <c r="V129" s="200"/>
      <c r="W129" s="200"/>
      <c r="X129" s="200"/>
      <c r="Y129" s="200"/>
      <c r="Z129" s="200"/>
      <c r="AA129" s="200"/>
    </row>
    <row r="130" spans="20:27" ht="40" customHeight="1" x14ac:dyDescent="0.35">
      <c r="T130" s="200"/>
      <c r="U130" s="200"/>
      <c r="V130" s="200"/>
      <c r="W130" s="200"/>
      <c r="X130" s="200"/>
      <c r="Y130" s="200"/>
      <c r="Z130" s="200"/>
      <c r="AA130" s="200"/>
    </row>
    <row r="131" spans="20:27" ht="40" customHeight="1" x14ac:dyDescent="0.35">
      <c r="T131" s="200"/>
      <c r="U131" s="200"/>
      <c r="V131" s="200"/>
      <c r="W131" s="200"/>
      <c r="X131" s="200"/>
      <c r="Y131" s="200"/>
      <c r="Z131" s="200"/>
      <c r="AA131" s="200"/>
    </row>
    <row r="132" spans="20:27" ht="40" customHeight="1" x14ac:dyDescent="0.35">
      <c r="T132" s="200"/>
      <c r="U132" s="200"/>
      <c r="V132" s="200"/>
      <c r="W132" s="200"/>
      <c r="X132" s="200"/>
      <c r="Y132" s="200"/>
      <c r="Z132" s="200"/>
      <c r="AA132" s="200"/>
    </row>
    <row r="133" spans="20:27" ht="40" customHeight="1" x14ac:dyDescent="0.35">
      <c r="T133" s="200"/>
      <c r="U133" s="200"/>
      <c r="V133" s="200"/>
      <c r="W133" s="200"/>
      <c r="X133" s="200"/>
      <c r="Y133" s="200"/>
      <c r="Z133" s="200"/>
      <c r="AA133" s="200"/>
    </row>
    <row r="134" spans="20:27" ht="40" customHeight="1" x14ac:dyDescent="0.35">
      <c r="T134" s="200"/>
      <c r="U134" s="200"/>
      <c r="V134" s="200"/>
      <c r="W134" s="200"/>
      <c r="X134" s="200"/>
      <c r="Y134" s="200"/>
      <c r="Z134" s="200"/>
      <c r="AA134" s="200"/>
    </row>
    <row r="135" spans="20:27" ht="40" customHeight="1" x14ac:dyDescent="0.35">
      <c r="T135" s="200"/>
      <c r="U135" s="200"/>
      <c r="V135" s="200"/>
      <c r="W135" s="200"/>
      <c r="X135" s="200"/>
      <c r="Y135" s="200"/>
      <c r="Z135" s="200"/>
      <c r="AA135" s="200"/>
    </row>
    <row r="136" spans="20:27" ht="40" customHeight="1" x14ac:dyDescent="0.35">
      <c r="T136" s="200"/>
      <c r="U136" s="200"/>
      <c r="V136" s="200"/>
      <c r="W136" s="200"/>
      <c r="X136" s="200"/>
      <c r="Y136" s="200"/>
      <c r="Z136" s="200"/>
      <c r="AA136" s="200"/>
    </row>
    <row r="137" spans="20:27" ht="40" customHeight="1" x14ac:dyDescent="0.35">
      <c r="T137" s="200"/>
      <c r="U137" s="200"/>
      <c r="V137" s="200"/>
      <c r="W137" s="200"/>
      <c r="X137" s="200"/>
      <c r="Y137" s="200"/>
      <c r="Z137" s="200"/>
      <c r="AA137" s="200"/>
    </row>
    <row r="138" spans="20:27" ht="40" customHeight="1" x14ac:dyDescent="0.35">
      <c r="T138" s="200"/>
      <c r="U138" s="200"/>
      <c r="V138" s="200"/>
      <c r="W138" s="200"/>
      <c r="X138" s="200"/>
      <c r="Y138" s="200"/>
      <c r="Z138" s="200"/>
      <c r="AA138" s="200"/>
    </row>
    <row r="139" spans="20:27" ht="40" customHeight="1" x14ac:dyDescent="0.35">
      <c r="T139" s="200"/>
      <c r="U139" s="200"/>
      <c r="V139" s="200"/>
      <c r="W139" s="200"/>
      <c r="X139" s="200"/>
      <c r="Y139" s="200"/>
      <c r="Z139" s="200"/>
      <c r="AA139" s="200"/>
    </row>
    <row r="140" spans="20:27" ht="40" customHeight="1" x14ac:dyDescent="0.35">
      <c r="T140" s="200"/>
      <c r="U140" s="200"/>
      <c r="V140" s="200"/>
      <c r="W140" s="200"/>
      <c r="X140" s="200"/>
      <c r="Y140" s="200"/>
      <c r="Z140" s="200"/>
      <c r="AA140" s="200"/>
    </row>
    <row r="141" spans="20:27" ht="40" customHeight="1" x14ac:dyDescent="0.35">
      <c r="T141" s="200"/>
      <c r="U141" s="200"/>
      <c r="V141" s="200"/>
      <c r="W141" s="200"/>
      <c r="X141" s="200"/>
      <c r="Y141" s="200"/>
      <c r="Z141" s="200"/>
      <c r="AA141" s="200"/>
    </row>
    <row r="142" spans="20:27" ht="40" customHeight="1" x14ac:dyDescent="0.35">
      <c r="T142" s="200"/>
      <c r="U142" s="200"/>
      <c r="V142" s="200"/>
      <c r="W142" s="200"/>
      <c r="X142" s="200"/>
      <c r="Y142" s="200"/>
      <c r="Z142" s="200"/>
      <c r="AA142" s="200"/>
    </row>
    <row r="143" spans="20:27" ht="40" customHeight="1" x14ac:dyDescent="0.35">
      <c r="T143" s="200"/>
      <c r="U143" s="200"/>
      <c r="V143" s="200"/>
      <c r="W143" s="200"/>
      <c r="X143" s="200"/>
      <c r="Y143" s="200"/>
      <c r="Z143" s="200"/>
      <c r="AA143" s="200"/>
    </row>
    <row r="144" spans="20:27" ht="40" customHeight="1" x14ac:dyDescent="0.35">
      <c r="T144" s="200"/>
      <c r="U144" s="200"/>
      <c r="V144" s="200"/>
      <c r="W144" s="200"/>
      <c r="X144" s="200"/>
      <c r="Y144" s="200"/>
      <c r="Z144" s="200"/>
      <c r="AA144" s="200"/>
    </row>
    <row r="145" spans="20:27" ht="40" customHeight="1" x14ac:dyDescent="0.35">
      <c r="T145" s="200"/>
      <c r="U145" s="200"/>
      <c r="V145" s="200"/>
      <c r="W145" s="200"/>
      <c r="X145" s="200"/>
      <c r="Y145" s="200"/>
      <c r="Z145" s="200"/>
      <c r="AA145" s="200"/>
    </row>
    <row r="146" spans="20:27" ht="40" customHeight="1" x14ac:dyDescent="0.35">
      <c r="T146" s="200"/>
      <c r="U146" s="200"/>
      <c r="V146" s="200"/>
      <c r="W146" s="200"/>
      <c r="X146" s="200"/>
      <c r="Y146" s="200"/>
      <c r="Z146" s="200"/>
      <c r="AA146" s="200"/>
    </row>
    <row r="147" spans="20:27" ht="40" customHeight="1" x14ac:dyDescent="0.35">
      <c r="T147" s="200"/>
      <c r="U147" s="200"/>
      <c r="V147" s="200"/>
      <c r="W147" s="200"/>
      <c r="X147" s="200"/>
      <c r="Y147" s="200"/>
      <c r="Z147" s="200"/>
      <c r="AA147" s="200"/>
    </row>
    <row r="148" spans="20:27" ht="40" customHeight="1" x14ac:dyDescent="0.35">
      <c r="T148" s="200"/>
      <c r="U148" s="200"/>
      <c r="V148" s="200"/>
      <c r="W148" s="200"/>
      <c r="X148" s="200"/>
      <c r="Y148" s="200"/>
      <c r="Z148" s="200"/>
      <c r="AA148" s="200"/>
    </row>
    <row r="149" spans="20:27" ht="40" customHeight="1" x14ac:dyDescent="0.35">
      <c r="T149" s="200"/>
      <c r="U149" s="200"/>
      <c r="V149" s="200"/>
      <c r="W149" s="200"/>
      <c r="X149" s="200"/>
      <c r="Y149" s="200"/>
      <c r="Z149" s="200"/>
      <c r="AA149" s="200"/>
    </row>
    <row r="150" spans="20:27" ht="40" customHeight="1" x14ac:dyDescent="0.35">
      <c r="T150" s="200"/>
      <c r="U150" s="200"/>
      <c r="V150" s="200"/>
      <c r="W150" s="200"/>
      <c r="X150" s="200"/>
      <c r="Y150" s="200"/>
      <c r="Z150" s="200"/>
      <c r="AA150" s="200"/>
    </row>
    <row r="151" spans="20:27" ht="40" customHeight="1" x14ac:dyDescent="0.35">
      <c r="T151" s="200"/>
      <c r="U151" s="200"/>
      <c r="V151" s="200"/>
      <c r="W151" s="200"/>
      <c r="X151" s="200"/>
      <c r="Y151" s="200"/>
      <c r="Z151" s="200"/>
      <c r="AA151" s="200"/>
    </row>
    <row r="152" spans="20:27" ht="40" customHeight="1" x14ac:dyDescent="0.35">
      <c r="T152" s="200"/>
      <c r="U152" s="200"/>
      <c r="V152" s="200"/>
      <c r="W152" s="200"/>
      <c r="X152" s="200"/>
      <c r="Y152" s="200"/>
      <c r="Z152" s="200"/>
      <c r="AA152" s="200"/>
    </row>
    <row r="153" spans="20:27" ht="40" customHeight="1" x14ac:dyDescent="0.35">
      <c r="T153" s="200"/>
      <c r="U153" s="200"/>
      <c r="V153" s="200"/>
      <c r="W153" s="200"/>
      <c r="X153" s="200"/>
      <c r="Y153" s="200"/>
      <c r="Z153" s="200"/>
      <c r="AA153" s="200"/>
    </row>
    <row r="154" spans="20:27" ht="40" customHeight="1" x14ac:dyDescent="0.35">
      <c r="T154" s="200"/>
      <c r="U154" s="200"/>
      <c r="V154" s="200"/>
      <c r="W154" s="200"/>
      <c r="X154" s="200"/>
      <c r="Y154" s="200"/>
      <c r="Z154" s="200"/>
      <c r="AA154" s="200"/>
    </row>
    <row r="155" spans="20:27" ht="40" customHeight="1" x14ac:dyDescent="0.35">
      <c r="T155" s="200"/>
      <c r="U155" s="200"/>
      <c r="V155" s="200"/>
      <c r="W155" s="200"/>
      <c r="X155" s="200"/>
      <c r="Y155" s="200"/>
      <c r="Z155" s="200"/>
      <c r="AA155" s="200"/>
    </row>
    <row r="156" spans="20:27" ht="40" customHeight="1" x14ac:dyDescent="0.35">
      <c r="T156" s="200"/>
      <c r="U156" s="200"/>
      <c r="V156" s="200"/>
      <c r="W156" s="200"/>
      <c r="X156" s="200"/>
      <c r="Y156" s="200"/>
      <c r="Z156" s="200"/>
      <c r="AA156" s="200"/>
    </row>
    <row r="157" spans="20:27" ht="40" customHeight="1" x14ac:dyDescent="0.35">
      <c r="T157" s="200"/>
      <c r="U157" s="200"/>
      <c r="V157" s="200"/>
      <c r="W157" s="200"/>
      <c r="X157" s="200"/>
      <c r="Y157" s="200"/>
      <c r="Z157" s="200"/>
      <c r="AA157" s="200"/>
    </row>
    <row r="158" spans="20:27" ht="40" customHeight="1" x14ac:dyDescent="0.35">
      <c r="T158" s="200"/>
      <c r="U158" s="200"/>
      <c r="V158" s="200"/>
      <c r="W158" s="200"/>
      <c r="X158" s="200"/>
      <c r="Y158" s="200"/>
      <c r="Z158" s="200"/>
      <c r="AA158" s="200"/>
    </row>
    <row r="159" spans="20:27" ht="40" customHeight="1" x14ac:dyDescent="0.35">
      <c r="T159" s="200"/>
      <c r="U159" s="200"/>
      <c r="V159" s="200"/>
      <c r="W159" s="200"/>
      <c r="X159" s="200"/>
      <c r="Y159" s="200"/>
      <c r="Z159" s="200"/>
      <c r="AA159" s="200"/>
    </row>
    <row r="160" spans="20:27" ht="40" customHeight="1" x14ac:dyDescent="0.35">
      <c r="T160" s="200"/>
      <c r="U160" s="200"/>
      <c r="V160" s="200"/>
      <c r="W160" s="200"/>
      <c r="X160" s="200"/>
      <c r="Y160" s="200"/>
      <c r="Z160" s="200"/>
      <c r="AA160" s="200"/>
    </row>
    <row r="161" spans="20:27" ht="40" customHeight="1" x14ac:dyDescent="0.35">
      <c r="T161" s="200"/>
      <c r="U161" s="200"/>
      <c r="V161" s="200"/>
      <c r="W161" s="200"/>
      <c r="X161" s="200"/>
      <c r="Y161" s="200"/>
      <c r="Z161" s="200"/>
      <c r="AA161" s="200"/>
    </row>
    <row r="162" spans="20:27" ht="40" customHeight="1" x14ac:dyDescent="0.35">
      <c r="T162" s="200"/>
      <c r="U162" s="200"/>
      <c r="V162" s="200"/>
      <c r="W162" s="200"/>
      <c r="X162" s="200"/>
      <c r="Y162" s="200"/>
      <c r="Z162" s="200"/>
      <c r="AA162" s="200"/>
    </row>
    <row r="163" spans="20:27" ht="40" customHeight="1" x14ac:dyDescent="0.35">
      <c r="T163" s="200"/>
      <c r="U163" s="200"/>
      <c r="V163" s="200"/>
      <c r="W163" s="200"/>
      <c r="X163" s="200"/>
      <c r="Y163" s="200"/>
      <c r="Z163" s="200"/>
      <c r="AA163" s="200"/>
    </row>
    <row r="164" spans="20:27" ht="40" customHeight="1" x14ac:dyDescent="0.35">
      <c r="T164" s="200"/>
      <c r="U164" s="200"/>
      <c r="V164" s="200"/>
      <c r="W164" s="200"/>
      <c r="X164" s="200"/>
      <c r="Y164" s="200"/>
      <c r="Z164" s="200"/>
      <c r="AA164" s="200"/>
    </row>
    <row r="165" spans="20:27" ht="40" customHeight="1" x14ac:dyDescent="0.35">
      <c r="T165" s="200"/>
      <c r="U165" s="200"/>
      <c r="V165" s="200"/>
      <c r="W165" s="200"/>
      <c r="X165" s="200"/>
      <c r="Y165" s="200"/>
      <c r="Z165" s="200"/>
      <c r="AA165" s="200"/>
    </row>
    <row r="166" spans="20:27" ht="40" customHeight="1" x14ac:dyDescent="0.35">
      <c r="T166" s="200"/>
      <c r="U166" s="200"/>
      <c r="V166" s="200"/>
      <c r="W166" s="200"/>
      <c r="X166" s="200"/>
      <c r="Y166" s="200"/>
      <c r="Z166" s="200"/>
      <c r="AA166" s="200"/>
    </row>
    <row r="167" spans="20:27" ht="40" customHeight="1" x14ac:dyDescent="0.35">
      <c r="T167" s="200"/>
      <c r="U167" s="200"/>
      <c r="V167" s="200"/>
      <c r="W167" s="200"/>
      <c r="X167" s="200"/>
      <c r="Y167" s="200"/>
      <c r="Z167" s="200"/>
      <c r="AA167" s="200"/>
    </row>
    <row r="168" spans="20:27" ht="40" customHeight="1" x14ac:dyDescent="0.35">
      <c r="T168" s="200"/>
      <c r="U168" s="200"/>
      <c r="V168" s="200"/>
      <c r="W168" s="200"/>
      <c r="X168" s="200"/>
      <c r="Y168" s="200"/>
      <c r="Z168" s="200"/>
      <c r="AA168" s="200"/>
    </row>
    <row r="169" spans="20:27" ht="40" customHeight="1" x14ac:dyDescent="0.35">
      <c r="T169" s="200"/>
      <c r="U169" s="200"/>
      <c r="V169" s="200"/>
      <c r="W169" s="200"/>
      <c r="X169" s="200"/>
      <c r="Y169" s="200"/>
      <c r="Z169" s="200"/>
      <c r="AA169" s="200"/>
    </row>
    <row r="170" spans="20:27" ht="40" customHeight="1" x14ac:dyDescent="0.35">
      <c r="T170" s="200"/>
      <c r="U170" s="200"/>
      <c r="V170" s="200"/>
      <c r="W170" s="200"/>
      <c r="X170" s="200"/>
      <c r="Y170" s="200"/>
      <c r="Z170" s="200"/>
      <c r="AA170" s="200"/>
    </row>
    <row r="171" spans="20:27" ht="40" customHeight="1" x14ac:dyDescent="0.35">
      <c r="T171" s="200"/>
      <c r="U171" s="200"/>
      <c r="V171" s="200"/>
      <c r="W171" s="200"/>
      <c r="X171" s="200"/>
      <c r="Y171" s="200"/>
      <c r="Z171" s="200"/>
      <c r="AA171" s="200"/>
    </row>
    <row r="172" spans="20:27" ht="40" customHeight="1" x14ac:dyDescent="0.35">
      <c r="T172" s="200"/>
      <c r="U172" s="200"/>
      <c r="V172" s="200"/>
      <c r="W172" s="200"/>
      <c r="X172" s="200"/>
      <c r="Y172" s="200"/>
      <c r="Z172" s="200"/>
      <c r="AA172" s="200"/>
    </row>
    <row r="173" spans="20:27" ht="40" customHeight="1" x14ac:dyDescent="0.35">
      <c r="T173" s="200"/>
      <c r="U173" s="200"/>
      <c r="V173" s="200"/>
      <c r="W173" s="200"/>
      <c r="X173" s="200"/>
      <c r="Y173" s="200"/>
      <c r="Z173" s="200"/>
      <c r="AA173" s="200"/>
    </row>
    <row r="174" spans="20:27" ht="40" customHeight="1" x14ac:dyDescent="0.35">
      <c r="T174" s="200"/>
      <c r="U174" s="200"/>
      <c r="V174" s="200"/>
      <c r="W174" s="200"/>
      <c r="X174" s="200"/>
      <c r="Y174" s="200"/>
      <c r="Z174" s="200"/>
      <c r="AA174" s="200"/>
    </row>
    <row r="175" spans="20:27" ht="40" customHeight="1" x14ac:dyDescent="0.35">
      <c r="T175" s="200"/>
      <c r="U175" s="200"/>
      <c r="V175" s="200"/>
      <c r="W175" s="200"/>
      <c r="X175" s="200"/>
      <c r="Y175" s="200"/>
      <c r="Z175" s="200"/>
      <c r="AA175" s="200"/>
    </row>
    <row r="176" spans="20:27" ht="40" customHeight="1" x14ac:dyDescent="0.35">
      <c r="T176" s="200"/>
      <c r="U176" s="200"/>
      <c r="V176" s="200"/>
      <c r="W176" s="200"/>
      <c r="X176" s="200"/>
      <c r="Y176" s="200"/>
      <c r="Z176" s="200"/>
      <c r="AA176" s="200"/>
    </row>
    <row r="177" spans="20:27" ht="40" customHeight="1" x14ac:dyDescent="0.35">
      <c r="T177" s="200"/>
      <c r="U177" s="200"/>
      <c r="V177" s="200"/>
      <c r="W177" s="200"/>
      <c r="X177" s="200"/>
      <c r="Y177" s="200"/>
      <c r="Z177" s="200"/>
      <c r="AA177" s="200"/>
    </row>
    <row r="178" spans="20:27" ht="40" customHeight="1" x14ac:dyDescent="0.35">
      <c r="T178" s="200"/>
      <c r="U178" s="200"/>
      <c r="V178" s="200"/>
      <c r="W178" s="200"/>
      <c r="X178" s="200"/>
      <c r="Y178" s="200"/>
      <c r="Z178" s="200"/>
      <c r="AA178" s="200"/>
    </row>
    <row r="179" spans="20:27" ht="40" customHeight="1" x14ac:dyDescent="0.35">
      <c r="T179" s="200"/>
      <c r="U179" s="200"/>
      <c r="V179" s="200"/>
      <c r="W179" s="200"/>
      <c r="X179" s="200"/>
      <c r="Y179" s="200"/>
      <c r="Z179" s="200"/>
      <c r="AA179" s="200"/>
    </row>
    <row r="180" spans="20:27" ht="40" customHeight="1" x14ac:dyDescent="0.35">
      <c r="T180" s="200"/>
      <c r="U180" s="200"/>
      <c r="V180" s="200"/>
      <c r="W180" s="200"/>
      <c r="X180" s="200"/>
      <c r="Y180" s="200"/>
      <c r="Z180" s="200"/>
      <c r="AA180" s="200"/>
    </row>
    <row r="181" spans="20:27" ht="40" customHeight="1" x14ac:dyDescent="0.35">
      <c r="T181" s="200"/>
      <c r="U181" s="200"/>
      <c r="V181" s="200"/>
      <c r="W181" s="200"/>
      <c r="X181" s="200"/>
      <c r="Y181" s="200"/>
      <c r="Z181" s="200"/>
      <c r="AA181" s="200"/>
    </row>
    <row r="182" spans="20:27" ht="40" customHeight="1" x14ac:dyDescent="0.35">
      <c r="T182" s="200"/>
      <c r="U182" s="200"/>
      <c r="V182" s="200"/>
      <c r="W182" s="200"/>
      <c r="X182" s="200"/>
      <c r="Y182" s="200"/>
      <c r="Z182" s="200"/>
      <c r="AA182" s="200"/>
    </row>
    <row r="183" spans="20:27" ht="40" customHeight="1" x14ac:dyDescent="0.35">
      <c r="T183" s="200"/>
      <c r="U183" s="200"/>
      <c r="V183" s="200"/>
      <c r="W183" s="200"/>
      <c r="X183" s="200"/>
      <c r="Y183" s="200"/>
      <c r="Z183" s="200"/>
      <c r="AA183" s="200"/>
    </row>
    <row r="184" spans="20:27" ht="40" customHeight="1" x14ac:dyDescent="0.35">
      <c r="T184" s="200"/>
      <c r="U184" s="200"/>
      <c r="V184" s="200"/>
      <c r="W184" s="200"/>
      <c r="X184" s="200"/>
      <c r="Y184" s="200"/>
      <c r="Z184" s="200"/>
      <c r="AA184" s="200"/>
    </row>
    <row r="185" spans="20:27" ht="40" customHeight="1" x14ac:dyDescent="0.35">
      <c r="T185" s="200"/>
      <c r="U185" s="200"/>
      <c r="V185" s="200"/>
      <c r="W185" s="200"/>
      <c r="X185" s="200"/>
      <c r="Y185" s="200"/>
      <c r="Z185" s="200"/>
      <c r="AA185" s="200"/>
    </row>
    <row r="186" spans="20:27" ht="40" customHeight="1" x14ac:dyDescent="0.35">
      <c r="T186" s="200"/>
      <c r="U186" s="200"/>
      <c r="V186" s="200"/>
      <c r="W186" s="200"/>
      <c r="X186" s="200"/>
      <c r="Y186" s="200"/>
      <c r="Z186" s="200"/>
      <c r="AA186" s="200"/>
    </row>
    <row r="187" spans="20:27" ht="40" customHeight="1" x14ac:dyDescent="0.35">
      <c r="T187" s="200"/>
      <c r="U187" s="200"/>
      <c r="V187" s="200"/>
      <c r="W187" s="200"/>
      <c r="X187" s="200"/>
      <c r="Y187" s="200"/>
      <c r="Z187" s="200"/>
      <c r="AA187" s="200"/>
    </row>
    <row r="188" spans="20:27" ht="40" customHeight="1" x14ac:dyDescent="0.35">
      <c r="T188" s="200"/>
      <c r="U188" s="200"/>
      <c r="V188" s="200"/>
      <c r="W188" s="200"/>
      <c r="X188" s="200"/>
      <c r="Y188" s="200"/>
      <c r="Z188" s="200"/>
      <c r="AA188" s="200"/>
    </row>
    <row r="189" spans="20:27" ht="40" customHeight="1" x14ac:dyDescent="0.35">
      <c r="T189" s="200"/>
      <c r="U189" s="200"/>
      <c r="V189" s="200"/>
      <c r="W189" s="200"/>
      <c r="X189" s="200"/>
      <c r="Y189" s="200"/>
      <c r="Z189" s="200"/>
      <c r="AA189" s="200"/>
    </row>
    <row r="190" spans="20:27" ht="40" customHeight="1" x14ac:dyDescent="0.35">
      <c r="T190" s="200"/>
      <c r="U190" s="200"/>
      <c r="V190" s="200"/>
      <c r="W190" s="200"/>
      <c r="X190" s="200"/>
      <c r="Y190" s="200"/>
      <c r="Z190" s="200"/>
      <c r="AA190" s="200"/>
    </row>
    <row r="191" spans="20:27" ht="40" customHeight="1" x14ac:dyDescent="0.35">
      <c r="T191" s="200"/>
      <c r="U191" s="200"/>
      <c r="V191" s="200"/>
      <c r="W191" s="200"/>
      <c r="X191" s="200"/>
      <c r="Y191" s="200"/>
      <c r="Z191" s="200"/>
      <c r="AA191" s="200"/>
    </row>
    <row r="192" spans="20:27" ht="40" customHeight="1" x14ac:dyDescent="0.35">
      <c r="T192" s="200"/>
      <c r="U192" s="200"/>
      <c r="V192" s="200"/>
      <c r="W192" s="200"/>
      <c r="X192" s="200"/>
      <c r="Y192" s="200"/>
      <c r="Z192" s="200"/>
      <c r="AA192" s="200"/>
    </row>
    <row r="193" spans="20:27" ht="40" customHeight="1" x14ac:dyDescent="0.35">
      <c r="T193" s="200"/>
      <c r="U193" s="200"/>
      <c r="V193" s="200"/>
      <c r="W193" s="200"/>
      <c r="X193" s="200"/>
      <c r="Y193" s="200"/>
      <c r="Z193" s="200"/>
      <c r="AA193" s="200"/>
    </row>
    <row r="194" spans="20:27" ht="40" customHeight="1" x14ac:dyDescent="0.35">
      <c r="T194" s="200"/>
      <c r="U194" s="200"/>
      <c r="V194" s="200"/>
      <c r="W194" s="200"/>
      <c r="X194" s="200"/>
      <c r="Y194" s="200"/>
      <c r="Z194" s="200"/>
      <c r="AA194" s="200"/>
    </row>
    <row r="195" spans="20:27" ht="40" customHeight="1" x14ac:dyDescent="0.35">
      <c r="T195" s="200"/>
      <c r="U195" s="200"/>
      <c r="V195" s="200"/>
      <c r="W195" s="200"/>
      <c r="X195" s="200"/>
      <c r="Y195" s="200"/>
      <c r="Z195" s="200"/>
      <c r="AA195" s="200"/>
    </row>
    <row r="196" spans="20:27" ht="40" customHeight="1" x14ac:dyDescent="0.35">
      <c r="T196" s="200"/>
      <c r="U196" s="200"/>
      <c r="V196" s="200"/>
      <c r="W196" s="200"/>
      <c r="X196" s="200"/>
      <c r="Y196" s="200"/>
      <c r="Z196" s="200"/>
      <c r="AA196" s="200"/>
    </row>
    <row r="197" spans="20:27" ht="40" customHeight="1" x14ac:dyDescent="0.35">
      <c r="T197" s="200"/>
      <c r="U197" s="200"/>
      <c r="V197" s="200"/>
      <c r="W197" s="200"/>
      <c r="X197" s="200"/>
      <c r="Y197" s="200"/>
      <c r="Z197" s="200"/>
      <c r="AA197" s="200"/>
    </row>
    <row r="198" spans="20:27" ht="40" customHeight="1" x14ac:dyDescent="0.35">
      <c r="T198" s="200"/>
      <c r="U198" s="200"/>
      <c r="V198" s="200"/>
      <c r="W198" s="200"/>
      <c r="X198" s="200"/>
      <c r="Y198" s="200"/>
      <c r="Z198" s="200"/>
      <c r="AA198" s="200"/>
    </row>
    <row r="199" spans="20:27" ht="40" customHeight="1" x14ac:dyDescent="0.35">
      <c r="T199" s="200"/>
      <c r="U199" s="200"/>
      <c r="V199" s="200"/>
      <c r="W199" s="200"/>
      <c r="X199" s="200"/>
      <c r="Y199" s="200"/>
      <c r="Z199" s="200"/>
      <c r="AA199" s="200"/>
    </row>
    <row r="200" spans="20:27" ht="40" customHeight="1" x14ac:dyDescent="0.35">
      <c r="T200" s="200"/>
      <c r="U200" s="200"/>
      <c r="V200" s="200"/>
      <c r="W200" s="200"/>
      <c r="X200" s="200"/>
      <c r="Y200" s="200"/>
      <c r="Z200" s="200"/>
      <c r="AA200" s="200"/>
    </row>
    <row r="201" spans="20:27" ht="40" customHeight="1" x14ac:dyDescent="0.35">
      <c r="T201" s="200"/>
      <c r="U201" s="200"/>
      <c r="V201" s="200"/>
      <c r="W201" s="200"/>
      <c r="X201" s="200"/>
      <c r="Y201" s="200"/>
      <c r="Z201" s="200"/>
      <c r="AA201" s="200"/>
    </row>
    <row r="202" spans="20:27" ht="40" customHeight="1" x14ac:dyDescent="0.35">
      <c r="T202" s="200"/>
      <c r="U202" s="200"/>
      <c r="V202" s="200"/>
      <c r="W202" s="200"/>
      <c r="X202" s="200"/>
      <c r="Y202" s="200"/>
      <c r="Z202" s="200"/>
      <c r="AA202" s="200"/>
    </row>
    <row r="203" spans="20:27" ht="40" customHeight="1" x14ac:dyDescent="0.35">
      <c r="T203" s="200"/>
      <c r="U203" s="200"/>
      <c r="V203" s="200"/>
      <c r="W203" s="200"/>
      <c r="X203" s="200"/>
      <c r="Y203" s="200"/>
      <c r="Z203" s="200"/>
      <c r="AA203" s="200"/>
    </row>
    <row r="204" spans="20:27" ht="40" customHeight="1" x14ac:dyDescent="0.35">
      <c r="T204" s="200"/>
      <c r="U204" s="200"/>
      <c r="V204" s="200"/>
      <c r="W204" s="200"/>
      <c r="X204" s="200"/>
      <c r="Y204" s="200"/>
      <c r="Z204" s="200"/>
      <c r="AA204" s="200"/>
    </row>
    <row r="205" spans="20:27" ht="40" customHeight="1" x14ac:dyDescent="0.35">
      <c r="T205" s="200"/>
      <c r="U205" s="200"/>
      <c r="V205" s="200"/>
      <c r="W205" s="200"/>
      <c r="X205" s="200"/>
      <c r="Y205" s="200"/>
      <c r="Z205" s="200"/>
      <c r="AA205" s="200"/>
    </row>
    <row r="206" spans="20:27" ht="40" customHeight="1" x14ac:dyDescent="0.35">
      <c r="T206" s="200"/>
      <c r="U206" s="200"/>
      <c r="V206" s="200"/>
      <c r="W206" s="200"/>
      <c r="X206" s="200"/>
      <c r="Y206" s="200"/>
      <c r="Z206" s="200"/>
      <c r="AA206" s="200"/>
    </row>
    <row r="207" spans="20:27" ht="40" customHeight="1" x14ac:dyDescent="0.35">
      <c r="T207" s="200"/>
      <c r="U207" s="200"/>
      <c r="V207" s="200"/>
      <c r="W207" s="200"/>
      <c r="X207" s="200"/>
      <c r="Y207" s="200"/>
      <c r="Z207" s="200"/>
      <c r="AA207" s="200"/>
    </row>
    <row r="208" spans="20:27" ht="40" customHeight="1" x14ac:dyDescent="0.35">
      <c r="T208" s="200"/>
      <c r="U208" s="200"/>
      <c r="V208" s="200"/>
      <c r="W208" s="200"/>
      <c r="X208" s="200"/>
      <c r="Y208" s="200"/>
      <c r="Z208" s="200"/>
      <c r="AA208" s="200"/>
    </row>
    <row r="209" spans="20:27" ht="40" customHeight="1" x14ac:dyDescent="0.35">
      <c r="T209" s="200"/>
      <c r="U209" s="200"/>
      <c r="V209" s="200"/>
      <c r="W209" s="200"/>
      <c r="X209" s="200"/>
      <c r="Y209" s="200"/>
      <c r="Z209" s="200"/>
      <c r="AA209" s="200"/>
    </row>
    <row r="210" spans="20:27" ht="40" customHeight="1" x14ac:dyDescent="0.35">
      <c r="T210" s="200"/>
      <c r="U210" s="200"/>
      <c r="V210" s="200"/>
      <c r="W210" s="200"/>
      <c r="X210" s="200"/>
      <c r="Y210" s="200"/>
      <c r="Z210" s="200"/>
      <c r="AA210" s="200"/>
    </row>
    <row r="211" spans="20:27" ht="40" customHeight="1" x14ac:dyDescent="0.35">
      <c r="T211" s="200"/>
      <c r="U211" s="200"/>
      <c r="V211" s="200"/>
      <c r="W211" s="200"/>
      <c r="X211" s="200"/>
      <c r="Y211" s="200"/>
      <c r="Z211" s="200"/>
      <c r="AA211" s="200"/>
    </row>
    <row r="212" spans="20:27" ht="40" customHeight="1" x14ac:dyDescent="0.35">
      <c r="T212" s="200"/>
      <c r="U212" s="200"/>
      <c r="V212" s="200"/>
      <c r="W212" s="200"/>
      <c r="X212" s="200"/>
      <c r="Y212" s="200"/>
      <c r="Z212" s="200"/>
      <c r="AA212" s="200"/>
    </row>
    <row r="213" spans="20:27" ht="40" customHeight="1" x14ac:dyDescent="0.35">
      <c r="T213" s="200"/>
      <c r="U213" s="200"/>
      <c r="V213" s="200"/>
      <c r="W213" s="200"/>
      <c r="X213" s="200"/>
      <c r="Y213" s="200"/>
      <c r="Z213" s="200"/>
      <c r="AA213" s="200"/>
    </row>
    <row r="214" spans="20:27" ht="40" customHeight="1" x14ac:dyDescent="0.35">
      <c r="T214" s="200"/>
      <c r="U214" s="200"/>
      <c r="V214" s="200"/>
      <c r="W214" s="200"/>
      <c r="X214" s="200"/>
      <c r="Y214" s="200"/>
      <c r="Z214" s="200"/>
      <c r="AA214" s="200"/>
    </row>
    <row r="215" spans="20:27" ht="40" customHeight="1" x14ac:dyDescent="0.35">
      <c r="T215" s="200"/>
      <c r="U215" s="200"/>
      <c r="V215" s="200"/>
      <c r="W215" s="200"/>
      <c r="X215" s="200"/>
      <c r="Y215" s="200"/>
      <c r="Z215" s="200"/>
      <c r="AA215" s="200"/>
    </row>
    <row r="216" spans="20:27" ht="40" customHeight="1" x14ac:dyDescent="0.35">
      <c r="T216" s="200"/>
      <c r="U216" s="200"/>
      <c r="V216" s="200"/>
      <c r="W216" s="200"/>
      <c r="X216" s="200"/>
      <c r="Y216" s="200"/>
      <c r="Z216" s="200"/>
      <c r="AA216" s="200"/>
    </row>
    <row r="217" spans="20:27" ht="40" customHeight="1" x14ac:dyDescent="0.35">
      <c r="T217" s="200"/>
      <c r="U217" s="200"/>
      <c r="V217" s="200"/>
      <c r="W217" s="200"/>
      <c r="X217" s="200"/>
      <c r="Y217" s="200"/>
      <c r="Z217" s="200"/>
      <c r="AA217" s="200"/>
    </row>
    <row r="218" spans="20:27" ht="40" customHeight="1" x14ac:dyDescent="0.35">
      <c r="T218" s="200"/>
      <c r="U218" s="200"/>
      <c r="V218" s="200"/>
      <c r="W218" s="200"/>
      <c r="X218" s="200"/>
      <c r="Y218" s="200"/>
      <c r="Z218" s="200"/>
      <c r="AA218" s="200"/>
    </row>
    <row r="219" spans="20:27" ht="40" customHeight="1" x14ac:dyDescent="0.35">
      <c r="T219" s="200"/>
      <c r="U219" s="200"/>
      <c r="V219" s="200"/>
      <c r="W219" s="200"/>
      <c r="X219" s="200"/>
      <c r="Y219" s="200"/>
      <c r="Z219" s="200"/>
      <c r="AA219" s="200"/>
    </row>
    <row r="220" spans="20:27" ht="40" customHeight="1" x14ac:dyDescent="0.35">
      <c r="T220" s="200"/>
      <c r="U220" s="200"/>
      <c r="V220" s="200"/>
      <c r="W220" s="200"/>
      <c r="X220" s="200"/>
      <c r="Y220" s="200"/>
      <c r="Z220" s="200"/>
      <c r="AA220" s="200"/>
    </row>
    <row r="221" spans="20:27" ht="40" customHeight="1" x14ac:dyDescent="0.35">
      <c r="T221" s="200"/>
      <c r="U221" s="200"/>
      <c r="V221" s="200"/>
      <c r="W221" s="200"/>
      <c r="X221" s="200"/>
      <c r="Y221" s="200"/>
      <c r="Z221" s="200"/>
      <c r="AA221" s="200"/>
    </row>
    <row r="222" spans="20:27" ht="40" customHeight="1" x14ac:dyDescent="0.35">
      <c r="T222" s="200"/>
      <c r="U222" s="200"/>
      <c r="V222" s="200"/>
      <c r="W222" s="200"/>
      <c r="X222" s="200"/>
      <c r="Y222" s="200"/>
      <c r="Z222" s="200"/>
      <c r="AA222" s="200"/>
    </row>
    <row r="223" spans="20:27" ht="40" customHeight="1" x14ac:dyDescent="0.35">
      <c r="T223" s="200"/>
      <c r="U223" s="200"/>
      <c r="V223" s="200"/>
      <c r="W223" s="200"/>
      <c r="X223" s="200"/>
      <c r="Y223" s="200"/>
      <c r="Z223" s="200"/>
      <c r="AA223" s="200"/>
    </row>
    <row r="224" spans="20:27" ht="40" customHeight="1" x14ac:dyDescent="0.35">
      <c r="T224" s="200"/>
      <c r="U224" s="200"/>
      <c r="V224" s="200"/>
      <c r="W224" s="200"/>
      <c r="X224" s="200"/>
      <c r="Y224" s="200"/>
      <c r="Z224" s="200"/>
      <c r="AA224" s="200"/>
    </row>
    <row r="225" spans="20:27" ht="40" customHeight="1" x14ac:dyDescent="0.35">
      <c r="T225" s="200"/>
      <c r="U225" s="200"/>
      <c r="V225" s="200"/>
      <c r="W225" s="200"/>
      <c r="X225" s="200"/>
      <c r="Y225" s="200"/>
      <c r="Z225" s="200"/>
      <c r="AA225" s="200"/>
    </row>
    <row r="226" spans="20:27" ht="40" customHeight="1" x14ac:dyDescent="0.35">
      <c r="T226" s="200"/>
      <c r="U226" s="200"/>
      <c r="V226" s="200"/>
      <c r="W226" s="200"/>
      <c r="X226" s="200"/>
      <c r="Y226" s="200"/>
      <c r="Z226" s="200"/>
      <c r="AA226" s="200"/>
    </row>
    <row r="227" spans="20:27" ht="40" customHeight="1" x14ac:dyDescent="0.35">
      <c r="T227" s="200"/>
      <c r="U227" s="200"/>
      <c r="V227" s="200"/>
      <c r="W227" s="200"/>
      <c r="X227" s="200"/>
      <c r="Y227" s="200"/>
      <c r="Z227" s="200"/>
      <c r="AA227" s="200"/>
    </row>
    <row r="228" spans="20:27" ht="40" customHeight="1" x14ac:dyDescent="0.35">
      <c r="T228" s="200"/>
      <c r="U228" s="200"/>
      <c r="V228" s="200"/>
      <c r="W228" s="200"/>
      <c r="X228" s="200"/>
      <c r="Y228" s="200"/>
      <c r="Z228" s="200"/>
      <c r="AA228" s="200"/>
    </row>
    <row r="229" spans="20:27" ht="40" customHeight="1" x14ac:dyDescent="0.35">
      <c r="T229" s="200"/>
      <c r="U229" s="200"/>
      <c r="V229" s="200"/>
      <c r="W229" s="200"/>
      <c r="X229" s="200"/>
      <c r="Y229" s="200"/>
      <c r="Z229" s="200"/>
      <c r="AA229" s="200"/>
    </row>
    <row r="230" spans="20:27" ht="40" customHeight="1" x14ac:dyDescent="0.35">
      <c r="T230" s="200"/>
      <c r="U230" s="200"/>
      <c r="V230" s="200"/>
      <c r="W230" s="200"/>
      <c r="X230" s="200"/>
      <c r="Y230" s="200"/>
      <c r="Z230" s="200"/>
      <c r="AA230" s="200"/>
    </row>
    <row r="231" spans="20:27" ht="40" customHeight="1" x14ac:dyDescent="0.35">
      <c r="T231" s="200"/>
      <c r="U231" s="200"/>
      <c r="V231" s="200"/>
      <c r="W231" s="200"/>
      <c r="X231" s="200"/>
      <c r="Y231" s="200"/>
      <c r="Z231" s="200"/>
      <c r="AA231" s="200"/>
    </row>
    <row r="232" spans="20:27" ht="40" customHeight="1" x14ac:dyDescent="0.35">
      <c r="T232" s="200"/>
      <c r="U232" s="200"/>
      <c r="V232" s="200"/>
      <c r="W232" s="200"/>
      <c r="X232" s="200"/>
      <c r="Y232" s="200"/>
      <c r="Z232" s="200"/>
      <c r="AA232" s="200"/>
    </row>
    <row r="233" spans="20:27" ht="40" customHeight="1" x14ac:dyDescent="0.35">
      <c r="T233" s="200"/>
      <c r="U233" s="200"/>
      <c r="V233" s="200"/>
      <c r="W233" s="200"/>
      <c r="X233" s="200"/>
      <c r="Y233" s="200"/>
      <c r="Z233" s="200"/>
      <c r="AA233" s="200"/>
    </row>
    <row r="234" spans="20:27" ht="40" customHeight="1" x14ac:dyDescent="0.35">
      <c r="T234" s="200"/>
      <c r="U234" s="200"/>
      <c r="V234" s="200"/>
      <c r="W234" s="200"/>
      <c r="X234" s="200"/>
      <c r="Y234" s="200"/>
      <c r="Z234" s="200"/>
      <c r="AA234" s="200"/>
    </row>
    <row r="235" spans="20:27" ht="40" customHeight="1" x14ac:dyDescent="0.35">
      <c r="T235" s="200"/>
      <c r="U235" s="200"/>
      <c r="V235" s="200"/>
      <c r="W235" s="200"/>
      <c r="X235" s="200"/>
      <c r="Y235" s="200"/>
      <c r="Z235" s="200"/>
      <c r="AA235" s="200"/>
    </row>
    <row r="236" spans="20:27" ht="40" customHeight="1" x14ac:dyDescent="0.35">
      <c r="T236" s="200"/>
      <c r="U236" s="200"/>
      <c r="V236" s="200"/>
      <c r="W236" s="200"/>
      <c r="X236" s="200"/>
      <c r="Y236" s="200"/>
      <c r="Z236" s="200"/>
      <c r="AA236" s="200"/>
    </row>
    <row r="237" spans="20:27" ht="40" customHeight="1" x14ac:dyDescent="0.35">
      <c r="T237" s="200"/>
      <c r="U237" s="200"/>
      <c r="V237" s="200"/>
      <c r="W237" s="200"/>
      <c r="X237" s="200"/>
      <c r="Y237" s="200"/>
      <c r="Z237" s="200"/>
      <c r="AA237" s="200"/>
    </row>
    <row r="238" spans="20:27" ht="40" customHeight="1" x14ac:dyDescent="0.35">
      <c r="T238" s="200"/>
      <c r="U238" s="200"/>
      <c r="V238" s="200"/>
      <c r="W238" s="200"/>
      <c r="X238" s="200"/>
      <c r="Y238" s="200"/>
      <c r="Z238" s="200"/>
      <c r="AA238" s="200"/>
    </row>
    <row r="239" spans="20:27" ht="40" customHeight="1" x14ac:dyDescent="0.35">
      <c r="T239" s="200"/>
      <c r="U239" s="200"/>
      <c r="V239" s="200"/>
      <c r="W239" s="200"/>
      <c r="X239" s="200"/>
      <c r="Y239" s="200"/>
      <c r="Z239" s="200"/>
      <c r="AA239" s="200"/>
    </row>
    <row r="240" spans="20:27" ht="40" customHeight="1" x14ac:dyDescent="0.35">
      <c r="T240" s="200"/>
      <c r="U240" s="200"/>
      <c r="V240" s="200"/>
      <c r="W240" s="200"/>
      <c r="X240" s="200"/>
      <c r="Y240" s="200"/>
      <c r="Z240" s="200"/>
      <c r="AA240" s="200"/>
    </row>
    <row r="241" spans="20:27" ht="40" customHeight="1" x14ac:dyDescent="0.35">
      <c r="T241" s="200"/>
      <c r="U241" s="200"/>
      <c r="V241" s="200"/>
      <c r="W241" s="200"/>
      <c r="X241" s="200"/>
      <c r="Y241" s="200"/>
      <c r="Z241" s="200"/>
      <c r="AA241" s="200"/>
    </row>
    <row r="242" spans="20:27" ht="40" customHeight="1" x14ac:dyDescent="0.35">
      <c r="T242" s="200"/>
      <c r="U242" s="200"/>
      <c r="V242" s="200"/>
      <c r="W242" s="200"/>
      <c r="X242" s="200"/>
      <c r="Y242" s="200"/>
      <c r="Z242" s="200"/>
      <c r="AA242" s="200"/>
    </row>
    <row r="243" spans="20:27" ht="40" customHeight="1" x14ac:dyDescent="0.35">
      <c r="T243" s="200"/>
      <c r="U243" s="200"/>
      <c r="V243" s="200"/>
      <c r="W243" s="200"/>
      <c r="X243" s="200"/>
      <c r="Y243" s="200"/>
      <c r="Z243" s="200"/>
      <c r="AA243" s="200"/>
    </row>
    <row r="244" spans="20:27" ht="40" customHeight="1" x14ac:dyDescent="0.35">
      <c r="T244" s="200"/>
      <c r="U244" s="200"/>
      <c r="V244" s="200"/>
      <c r="W244" s="200"/>
      <c r="X244" s="200"/>
      <c r="Y244" s="200"/>
      <c r="Z244" s="200"/>
      <c r="AA244" s="200"/>
    </row>
    <row r="245" spans="20:27" ht="40" customHeight="1" x14ac:dyDescent="0.35">
      <c r="T245" s="200"/>
      <c r="U245" s="200"/>
      <c r="V245" s="200"/>
      <c r="W245" s="200"/>
      <c r="X245" s="200"/>
      <c r="Y245" s="200"/>
      <c r="Z245" s="200"/>
      <c r="AA245" s="200"/>
    </row>
    <row r="246" spans="20:27" ht="40" customHeight="1" x14ac:dyDescent="0.35">
      <c r="T246" s="200"/>
      <c r="U246" s="200"/>
      <c r="V246" s="200"/>
      <c r="W246" s="200"/>
      <c r="X246" s="200"/>
      <c r="Y246" s="200"/>
      <c r="Z246" s="200"/>
      <c r="AA246" s="200"/>
    </row>
    <row r="247" spans="20:27" ht="40" customHeight="1" x14ac:dyDescent="0.35">
      <c r="T247" s="200"/>
      <c r="U247" s="200"/>
      <c r="V247" s="200"/>
      <c r="W247" s="200"/>
      <c r="X247" s="200"/>
      <c r="Y247" s="200"/>
      <c r="Z247" s="200"/>
      <c r="AA247" s="200"/>
    </row>
    <row r="248" spans="20:27" ht="40" customHeight="1" x14ac:dyDescent="0.35">
      <c r="T248" s="200"/>
      <c r="U248" s="200"/>
      <c r="V248" s="200"/>
      <c r="W248" s="200"/>
      <c r="X248" s="200"/>
      <c r="Y248" s="200"/>
      <c r="Z248" s="200"/>
      <c r="AA248" s="200"/>
    </row>
    <row r="249" spans="20:27" ht="40" customHeight="1" x14ac:dyDescent="0.35">
      <c r="T249" s="200"/>
      <c r="U249" s="200"/>
      <c r="V249" s="200"/>
      <c r="W249" s="200"/>
      <c r="X249" s="200"/>
      <c r="Y249" s="200"/>
      <c r="Z249" s="200"/>
      <c r="AA249" s="200"/>
    </row>
    <row r="250" spans="20:27" ht="40" customHeight="1" x14ac:dyDescent="0.35">
      <c r="T250" s="200"/>
      <c r="U250" s="200"/>
      <c r="V250" s="200"/>
      <c r="W250" s="200"/>
      <c r="X250" s="200"/>
      <c r="Y250" s="200"/>
      <c r="Z250" s="200"/>
      <c r="AA250" s="200"/>
    </row>
    <row r="251" spans="20:27" ht="40" customHeight="1" x14ac:dyDescent="0.35">
      <c r="T251" s="200"/>
      <c r="U251" s="200"/>
      <c r="V251" s="200"/>
      <c r="W251" s="200"/>
      <c r="X251" s="200"/>
      <c r="Y251" s="200"/>
      <c r="Z251" s="200"/>
      <c r="AA251" s="200"/>
    </row>
    <row r="252" spans="20:27" ht="40" customHeight="1" x14ac:dyDescent="0.35">
      <c r="T252" s="200"/>
      <c r="U252" s="200"/>
      <c r="V252" s="200"/>
      <c r="W252" s="200"/>
      <c r="X252" s="200"/>
      <c r="Y252" s="200"/>
      <c r="Z252" s="200"/>
      <c r="AA252" s="200"/>
    </row>
    <row r="253" spans="20:27" ht="40" customHeight="1" x14ac:dyDescent="0.35">
      <c r="T253" s="200"/>
      <c r="U253" s="200"/>
      <c r="V253" s="200"/>
      <c r="W253" s="200"/>
      <c r="X253" s="200"/>
      <c r="Y253" s="200"/>
      <c r="Z253" s="200"/>
      <c r="AA253" s="200"/>
    </row>
    <row r="254" spans="20:27" ht="40" customHeight="1" x14ac:dyDescent="0.35">
      <c r="T254" s="200"/>
      <c r="U254" s="200"/>
      <c r="V254" s="200"/>
      <c r="W254" s="200"/>
      <c r="X254" s="200"/>
      <c r="Y254" s="200"/>
      <c r="Z254" s="200"/>
      <c r="AA254" s="200"/>
    </row>
    <row r="255" spans="20:27" ht="40" customHeight="1" x14ac:dyDescent="0.35">
      <c r="T255" s="200"/>
      <c r="U255" s="200"/>
      <c r="V255" s="200"/>
      <c r="W255" s="200"/>
      <c r="X255" s="200"/>
      <c r="Y255" s="200"/>
      <c r="Z255" s="200"/>
      <c r="AA255" s="200"/>
    </row>
    <row r="256" spans="20:27" ht="40" customHeight="1" x14ac:dyDescent="0.35">
      <c r="T256" s="200"/>
      <c r="U256" s="200"/>
      <c r="V256" s="200"/>
      <c r="W256" s="200"/>
      <c r="X256" s="200"/>
      <c r="Y256" s="200"/>
      <c r="Z256" s="200"/>
      <c r="AA256" s="200"/>
    </row>
    <row r="257" spans="20:27" ht="40" customHeight="1" x14ac:dyDescent="0.35">
      <c r="T257" s="200"/>
      <c r="U257" s="200"/>
      <c r="V257" s="200"/>
      <c r="W257" s="200"/>
      <c r="X257" s="200"/>
      <c r="Y257" s="200"/>
      <c r="Z257" s="200"/>
      <c r="AA257" s="200"/>
    </row>
    <row r="258" spans="20:27" ht="40" customHeight="1" x14ac:dyDescent="0.35">
      <c r="T258" s="200"/>
      <c r="U258" s="200"/>
      <c r="V258" s="200"/>
      <c r="W258" s="200"/>
      <c r="X258" s="200"/>
      <c r="Y258" s="200"/>
      <c r="Z258" s="200"/>
      <c r="AA258" s="200"/>
    </row>
    <row r="259" spans="20:27" ht="40" customHeight="1" x14ac:dyDescent="0.35">
      <c r="T259" s="200"/>
      <c r="U259" s="200"/>
      <c r="V259" s="200"/>
      <c r="W259" s="200"/>
      <c r="X259" s="200"/>
      <c r="Y259" s="200"/>
      <c r="Z259" s="200"/>
      <c r="AA259" s="200"/>
    </row>
    <row r="260" spans="20:27" ht="40" customHeight="1" x14ac:dyDescent="0.35">
      <c r="T260" s="200"/>
      <c r="U260" s="200"/>
      <c r="V260" s="200"/>
      <c r="W260" s="200"/>
      <c r="X260" s="200"/>
      <c r="Y260" s="200"/>
      <c r="Z260" s="200"/>
      <c r="AA260" s="200"/>
    </row>
    <row r="261" spans="20:27" ht="40" customHeight="1" x14ac:dyDescent="0.35">
      <c r="T261" s="200"/>
      <c r="U261" s="200"/>
      <c r="V261" s="200"/>
      <c r="W261" s="200"/>
      <c r="X261" s="200"/>
      <c r="Y261" s="200"/>
      <c r="Z261" s="200"/>
      <c r="AA261" s="200"/>
    </row>
    <row r="262" spans="20:27" ht="40" customHeight="1" x14ac:dyDescent="0.35">
      <c r="T262" s="200"/>
      <c r="U262" s="200"/>
      <c r="V262" s="200"/>
      <c r="W262" s="200"/>
      <c r="X262" s="200"/>
      <c r="Y262" s="200"/>
      <c r="Z262" s="200"/>
      <c r="AA262" s="200"/>
    </row>
    <row r="263" spans="20:27" ht="40" customHeight="1" x14ac:dyDescent="0.35">
      <c r="T263" s="200"/>
      <c r="U263" s="200"/>
      <c r="V263" s="200"/>
      <c r="W263" s="200"/>
      <c r="X263" s="200"/>
      <c r="Y263" s="200"/>
      <c r="Z263" s="200"/>
      <c r="AA263" s="200"/>
    </row>
    <row r="264" spans="20:27" ht="40" customHeight="1" x14ac:dyDescent="0.35">
      <c r="T264" s="200"/>
      <c r="U264" s="200"/>
      <c r="V264" s="200"/>
      <c r="W264" s="200"/>
      <c r="X264" s="200"/>
      <c r="Y264" s="200"/>
      <c r="Z264" s="200"/>
      <c r="AA264" s="200"/>
    </row>
    <row r="265" spans="20:27" ht="40" customHeight="1" x14ac:dyDescent="0.35">
      <c r="T265" s="200"/>
      <c r="U265" s="200"/>
      <c r="V265" s="200"/>
      <c r="W265" s="200"/>
      <c r="X265" s="200"/>
      <c r="Y265" s="200"/>
      <c r="Z265" s="200"/>
      <c r="AA265" s="200"/>
    </row>
    <row r="266" spans="20:27" ht="40" customHeight="1" x14ac:dyDescent="0.35">
      <c r="T266" s="200"/>
      <c r="U266" s="200"/>
      <c r="V266" s="200"/>
      <c r="W266" s="200"/>
      <c r="X266" s="200"/>
      <c r="Y266" s="200"/>
      <c r="Z266" s="200"/>
      <c r="AA266" s="200"/>
    </row>
    <row r="267" spans="20:27" ht="40" customHeight="1" x14ac:dyDescent="0.35">
      <c r="T267" s="200"/>
      <c r="U267" s="200"/>
      <c r="V267" s="200"/>
      <c r="W267" s="200"/>
      <c r="X267" s="200"/>
      <c r="Y267" s="200"/>
      <c r="Z267" s="200"/>
      <c r="AA267" s="200"/>
    </row>
    <row r="268" spans="20:27" ht="40" customHeight="1" x14ac:dyDescent="0.35">
      <c r="T268" s="200"/>
      <c r="U268" s="200"/>
      <c r="V268" s="200"/>
      <c r="W268" s="200"/>
      <c r="X268" s="200"/>
      <c r="Y268" s="200"/>
      <c r="Z268" s="200"/>
      <c r="AA268" s="200"/>
    </row>
    <row r="269" spans="20:27" ht="40" customHeight="1" x14ac:dyDescent="0.35">
      <c r="T269" s="200"/>
      <c r="U269" s="200"/>
      <c r="V269" s="200"/>
      <c r="W269" s="200"/>
      <c r="X269" s="200"/>
      <c r="Y269" s="200"/>
      <c r="Z269" s="200"/>
      <c r="AA269" s="200"/>
    </row>
    <row r="270" spans="20:27" ht="40" customHeight="1" x14ac:dyDescent="0.35">
      <c r="T270" s="200"/>
      <c r="U270" s="200"/>
      <c r="V270" s="200"/>
      <c r="W270" s="200"/>
      <c r="X270" s="200"/>
      <c r="Y270" s="200"/>
      <c r="Z270" s="200"/>
      <c r="AA270" s="200"/>
    </row>
    <row r="271" spans="20:27" ht="40" customHeight="1" x14ac:dyDescent="0.35">
      <c r="T271" s="200"/>
      <c r="U271" s="200"/>
      <c r="V271" s="200"/>
      <c r="W271" s="200"/>
      <c r="X271" s="200"/>
      <c r="Y271" s="200"/>
      <c r="Z271" s="200"/>
      <c r="AA271" s="200"/>
    </row>
    <row r="272" spans="20:27" ht="40" customHeight="1" x14ac:dyDescent="0.35">
      <c r="T272" s="200"/>
      <c r="U272" s="200"/>
      <c r="V272" s="200"/>
      <c r="W272" s="200"/>
      <c r="X272" s="200"/>
      <c r="Y272" s="200"/>
      <c r="Z272" s="200"/>
      <c r="AA272" s="200"/>
    </row>
    <row r="273" spans="20:27" ht="40" customHeight="1" x14ac:dyDescent="0.35">
      <c r="T273" s="200"/>
      <c r="U273" s="200"/>
      <c r="V273" s="200"/>
      <c r="W273" s="200"/>
      <c r="X273" s="200"/>
      <c r="Y273" s="200"/>
      <c r="Z273" s="200"/>
      <c r="AA273" s="200"/>
    </row>
    <row r="274" spans="20:27" ht="40" customHeight="1" x14ac:dyDescent="0.35">
      <c r="T274" s="200"/>
      <c r="U274" s="200"/>
      <c r="V274" s="200"/>
      <c r="W274" s="200"/>
      <c r="X274" s="200"/>
      <c r="Y274" s="200"/>
      <c r="Z274" s="200"/>
      <c r="AA274" s="200"/>
    </row>
    <row r="275" spans="20:27" ht="40" customHeight="1" x14ac:dyDescent="0.35">
      <c r="T275" s="200"/>
      <c r="U275" s="200"/>
      <c r="V275" s="200"/>
      <c r="W275" s="200"/>
      <c r="X275" s="200"/>
      <c r="Y275" s="200"/>
      <c r="Z275" s="200"/>
      <c r="AA275" s="200"/>
    </row>
    <row r="276" spans="20:27" ht="40" customHeight="1" x14ac:dyDescent="0.35">
      <c r="T276" s="200"/>
      <c r="U276" s="200"/>
      <c r="V276" s="200"/>
      <c r="W276" s="200"/>
      <c r="X276" s="200"/>
      <c r="Y276" s="200"/>
      <c r="Z276" s="200"/>
      <c r="AA276" s="200"/>
    </row>
    <row r="277" spans="20:27" ht="40" customHeight="1" x14ac:dyDescent="0.35">
      <c r="T277" s="200"/>
      <c r="U277" s="200"/>
      <c r="V277" s="200"/>
      <c r="W277" s="200"/>
      <c r="X277" s="200"/>
      <c r="Y277" s="200"/>
      <c r="Z277" s="200"/>
      <c r="AA277" s="200"/>
    </row>
    <row r="278" spans="20:27" ht="40" customHeight="1" x14ac:dyDescent="0.35">
      <c r="T278" s="200"/>
      <c r="U278" s="200"/>
      <c r="V278" s="200"/>
      <c r="W278" s="200"/>
      <c r="X278" s="200"/>
      <c r="Y278" s="200"/>
      <c r="Z278" s="200"/>
      <c r="AA278" s="200"/>
    </row>
    <row r="279" spans="20:27" ht="40" customHeight="1" x14ac:dyDescent="0.35">
      <c r="T279" s="200"/>
      <c r="U279" s="200"/>
      <c r="V279" s="200"/>
      <c r="W279" s="200"/>
      <c r="X279" s="200"/>
      <c r="Y279" s="200"/>
      <c r="Z279" s="200"/>
      <c r="AA279" s="200"/>
    </row>
    <row r="280" spans="20:27" ht="40" customHeight="1" x14ac:dyDescent="0.35">
      <c r="T280" s="200"/>
      <c r="U280" s="200"/>
      <c r="V280" s="200"/>
      <c r="W280" s="200"/>
      <c r="X280" s="200"/>
      <c r="Y280" s="200"/>
      <c r="Z280" s="200"/>
      <c r="AA280" s="200"/>
    </row>
    <row r="281" spans="20:27" ht="40" customHeight="1" x14ac:dyDescent="0.35">
      <c r="T281" s="200"/>
      <c r="U281" s="200"/>
      <c r="V281" s="200"/>
      <c r="W281" s="200"/>
      <c r="X281" s="200"/>
      <c r="Y281" s="200"/>
      <c r="Z281" s="200"/>
      <c r="AA281" s="200"/>
    </row>
    <row r="282" spans="20:27" ht="40" customHeight="1" x14ac:dyDescent="0.35">
      <c r="T282" s="200"/>
      <c r="U282" s="200"/>
      <c r="V282" s="200"/>
      <c r="W282" s="200"/>
      <c r="X282" s="200"/>
      <c r="Y282" s="200"/>
      <c r="Z282" s="200"/>
      <c r="AA282" s="200"/>
    </row>
    <row r="283" spans="20:27" ht="40" customHeight="1" x14ac:dyDescent="0.35">
      <c r="T283" s="200"/>
      <c r="U283" s="200"/>
      <c r="V283" s="200"/>
      <c r="W283" s="200"/>
      <c r="X283" s="200"/>
      <c r="Y283" s="200"/>
      <c r="Z283" s="200"/>
      <c r="AA283" s="200"/>
    </row>
    <row r="284" spans="20:27" ht="40" customHeight="1" x14ac:dyDescent="0.35">
      <c r="T284" s="200"/>
      <c r="U284" s="200"/>
      <c r="V284" s="200"/>
      <c r="W284" s="200"/>
      <c r="X284" s="200"/>
      <c r="Y284" s="200"/>
      <c r="Z284" s="200"/>
      <c r="AA284" s="200"/>
    </row>
    <row r="285" spans="20:27" ht="40" customHeight="1" x14ac:dyDescent="0.35">
      <c r="T285" s="200"/>
      <c r="U285" s="200"/>
      <c r="V285" s="200"/>
      <c r="W285" s="200"/>
      <c r="X285" s="200"/>
      <c r="Y285" s="200"/>
      <c r="Z285" s="200"/>
      <c r="AA285" s="200"/>
    </row>
    <row r="286" spans="20:27" ht="40" customHeight="1" x14ac:dyDescent="0.35">
      <c r="T286" s="200"/>
      <c r="U286" s="200"/>
      <c r="V286" s="200"/>
      <c r="W286" s="200"/>
      <c r="X286" s="200"/>
      <c r="Y286" s="200"/>
      <c r="Z286" s="200"/>
      <c r="AA286" s="200"/>
    </row>
    <row r="287" spans="20:27" ht="40" customHeight="1" x14ac:dyDescent="0.35">
      <c r="T287" s="200"/>
      <c r="U287" s="200"/>
      <c r="V287" s="200"/>
      <c r="W287" s="200"/>
      <c r="X287" s="200"/>
      <c r="Y287" s="200"/>
      <c r="Z287" s="200"/>
      <c r="AA287" s="200"/>
    </row>
    <row r="288" spans="20:27" ht="40" customHeight="1" x14ac:dyDescent="0.35">
      <c r="T288" s="200"/>
      <c r="U288" s="200"/>
      <c r="V288" s="200"/>
      <c r="W288" s="200"/>
      <c r="X288" s="200"/>
      <c r="Y288" s="200"/>
      <c r="Z288" s="200"/>
      <c r="AA288" s="200"/>
    </row>
    <row r="289" spans="20:27" ht="40" customHeight="1" x14ac:dyDescent="0.35">
      <c r="T289" s="200"/>
      <c r="U289" s="200"/>
      <c r="V289" s="200"/>
      <c r="W289" s="200"/>
      <c r="X289" s="200"/>
      <c r="Y289" s="200"/>
      <c r="Z289" s="200"/>
      <c r="AA289" s="200"/>
    </row>
    <row r="290" spans="20:27" ht="40" customHeight="1" x14ac:dyDescent="0.35">
      <c r="T290" s="200"/>
      <c r="U290" s="200"/>
      <c r="V290" s="200"/>
      <c r="W290" s="200"/>
      <c r="X290" s="200"/>
      <c r="Y290" s="200"/>
      <c r="Z290" s="200"/>
      <c r="AA290" s="200"/>
    </row>
    <row r="291" spans="20:27" ht="40" customHeight="1" x14ac:dyDescent="0.35">
      <c r="T291" s="200"/>
      <c r="U291" s="200"/>
      <c r="V291" s="200"/>
      <c r="W291" s="200"/>
      <c r="X291" s="200"/>
      <c r="Y291" s="200"/>
      <c r="Z291" s="200"/>
      <c r="AA291" s="200"/>
    </row>
    <row r="292" spans="20:27" ht="40" customHeight="1" x14ac:dyDescent="0.35">
      <c r="T292" s="200"/>
      <c r="U292" s="200"/>
      <c r="V292" s="200"/>
      <c r="W292" s="200"/>
      <c r="X292" s="200"/>
      <c r="Y292" s="200"/>
      <c r="Z292" s="200"/>
      <c r="AA292" s="200"/>
    </row>
    <row r="293" spans="20:27" ht="40" customHeight="1" x14ac:dyDescent="0.35">
      <c r="T293" s="200"/>
      <c r="U293" s="200"/>
      <c r="V293" s="200"/>
      <c r="W293" s="200"/>
      <c r="X293" s="200"/>
      <c r="Y293" s="200"/>
      <c r="Z293" s="200"/>
      <c r="AA293" s="200"/>
    </row>
    <row r="294" spans="20:27" ht="40" customHeight="1" x14ac:dyDescent="0.35">
      <c r="T294" s="200"/>
      <c r="U294" s="200"/>
      <c r="V294" s="200"/>
      <c r="W294" s="200"/>
      <c r="X294" s="200"/>
      <c r="Y294" s="200"/>
      <c r="Z294" s="200"/>
      <c r="AA294" s="200"/>
    </row>
    <row r="295" spans="20:27" ht="40" customHeight="1" x14ac:dyDescent="0.35">
      <c r="T295" s="200"/>
      <c r="U295" s="200"/>
      <c r="V295" s="200"/>
      <c r="W295" s="200"/>
      <c r="X295" s="200"/>
      <c r="Y295" s="200"/>
      <c r="Z295" s="200"/>
      <c r="AA295" s="200"/>
    </row>
    <row r="296" spans="20:27" ht="40" customHeight="1" x14ac:dyDescent="0.35">
      <c r="T296" s="200"/>
      <c r="U296" s="200"/>
      <c r="V296" s="200"/>
      <c r="W296" s="200"/>
      <c r="X296" s="200"/>
      <c r="Y296" s="200"/>
      <c r="Z296" s="200"/>
      <c r="AA296" s="200"/>
    </row>
    <row r="297" spans="20:27" ht="40" customHeight="1" x14ac:dyDescent="0.35">
      <c r="T297" s="200"/>
      <c r="U297" s="200"/>
      <c r="V297" s="200"/>
      <c r="W297" s="200"/>
      <c r="X297" s="200"/>
      <c r="Y297" s="200"/>
      <c r="Z297" s="200"/>
      <c r="AA297" s="200"/>
    </row>
    <row r="298" spans="20:27" ht="40" customHeight="1" x14ac:dyDescent="0.35">
      <c r="T298" s="200"/>
      <c r="U298" s="200"/>
      <c r="V298" s="200"/>
      <c r="W298" s="200"/>
      <c r="X298" s="200"/>
      <c r="Y298" s="200"/>
      <c r="Z298" s="200"/>
      <c r="AA298" s="200"/>
    </row>
    <row r="299" spans="20:27" ht="40" customHeight="1" x14ac:dyDescent="0.35">
      <c r="T299" s="200"/>
      <c r="U299" s="200"/>
      <c r="V299" s="200"/>
      <c r="W299" s="200"/>
      <c r="X299" s="200"/>
      <c r="Y299" s="200"/>
      <c r="Z299" s="200"/>
      <c r="AA299" s="200"/>
    </row>
    <row r="300" spans="20:27" ht="40" customHeight="1" x14ac:dyDescent="0.35">
      <c r="T300" s="200"/>
      <c r="U300" s="200"/>
      <c r="V300" s="200"/>
      <c r="W300" s="200"/>
      <c r="X300" s="200"/>
      <c r="Y300" s="200"/>
      <c r="Z300" s="200"/>
      <c r="AA300" s="200"/>
    </row>
    <row r="301" spans="20:27" ht="40" customHeight="1" x14ac:dyDescent="0.35">
      <c r="T301" s="200"/>
      <c r="U301" s="200"/>
      <c r="V301" s="200"/>
      <c r="W301" s="200"/>
      <c r="X301" s="200"/>
      <c r="Y301" s="200"/>
      <c r="Z301" s="200"/>
      <c r="AA301" s="200"/>
    </row>
    <row r="302" spans="20:27" ht="40" customHeight="1" x14ac:dyDescent="0.35">
      <c r="T302" s="200"/>
      <c r="U302" s="200"/>
      <c r="V302" s="200"/>
      <c r="W302" s="200"/>
      <c r="X302" s="200"/>
      <c r="Y302" s="200"/>
      <c r="Z302" s="200"/>
      <c r="AA302" s="200"/>
    </row>
    <row r="303" spans="20:27" ht="40" customHeight="1" x14ac:dyDescent="0.35">
      <c r="T303" s="200"/>
      <c r="U303" s="200"/>
      <c r="V303" s="200"/>
      <c r="W303" s="200"/>
      <c r="X303" s="200"/>
      <c r="Y303" s="200"/>
      <c r="Z303" s="200"/>
      <c r="AA303" s="200"/>
    </row>
    <row r="304" spans="20:27" ht="40" customHeight="1" x14ac:dyDescent="0.35">
      <c r="T304" s="200"/>
      <c r="U304" s="200"/>
      <c r="V304" s="200"/>
      <c r="W304" s="200"/>
      <c r="X304" s="200"/>
      <c r="Y304" s="200"/>
      <c r="Z304" s="200"/>
      <c r="AA304" s="200"/>
    </row>
    <row r="305" spans="20:27" ht="40" customHeight="1" x14ac:dyDescent="0.35">
      <c r="T305" s="200"/>
      <c r="U305" s="200"/>
      <c r="V305" s="200"/>
      <c r="W305" s="200"/>
      <c r="X305" s="200"/>
      <c r="Y305" s="200"/>
      <c r="Z305" s="200"/>
      <c r="AA305" s="200"/>
    </row>
    <row r="306" spans="20:27" ht="40" customHeight="1" x14ac:dyDescent="0.35">
      <c r="T306" s="200"/>
      <c r="U306" s="200"/>
      <c r="V306" s="200"/>
      <c r="W306" s="200"/>
      <c r="X306" s="200"/>
      <c r="Y306" s="200"/>
      <c r="Z306" s="200"/>
      <c r="AA306" s="200"/>
    </row>
    <row r="307" spans="20:27" ht="40" customHeight="1" x14ac:dyDescent="0.35">
      <c r="T307" s="200"/>
      <c r="U307" s="200"/>
      <c r="V307" s="200"/>
      <c r="W307" s="200"/>
      <c r="X307" s="200"/>
      <c r="Y307" s="200"/>
      <c r="Z307" s="200"/>
      <c r="AA307" s="200"/>
    </row>
    <row r="308" spans="20:27" ht="40" customHeight="1" x14ac:dyDescent="0.35">
      <c r="T308" s="200"/>
      <c r="U308" s="200"/>
      <c r="V308" s="200"/>
      <c r="W308" s="200"/>
      <c r="X308" s="200"/>
      <c r="Y308" s="200"/>
      <c r="Z308" s="200"/>
      <c r="AA308" s="200"/>
    </row>
    <row r="309" spans="20:27" ht="40" customHeight="1" x14ac:dyDescent="0.35">
      <c r="T309" s="200"/>
      <c r="U309" s="200"/>
      <c r="V309" s="200"/>
      <c r="W309" s="200"/>
      <c r="X309" s="200"/>
      <c r="Y309" s="200"/>
      <c r="Z309" s="200"/>
      <c r="AA309" s="200"/>
    </row>
    <row r="310" spans="20:27" ht="40" customHeight="1" x14ac:dyDescent="0.35">
      <c r="T310" s="200"/>
      <c r="U310" s="200"/>
      <c r="V310" s="200"/>
      <c r="W310" s="200"/>
      <c r="X310" s="200"/>
      <c r="Y310" s="200"/>
      <c r="Z310" s="200"/>
      <c r="AA310" s="200"/>
    </row>
    <row r="311" spans="20:27" ht="40" customHeight="1" x14ac:dyDescent="0.35">
      <c r="T311" s="200"/>
      <c r="U311" s="200"/>
      <c r="V311" s="200"/>
      <c r="W311" s="200"/>
      <c r="X311" s="200"/>
      <c r="Y311" s="200"/>
      <c r="Z311" s="200"/>
      <c r="AA311" s="200"/>
    </row>
    <row r="312" spans="20:27" ht="40" customHeight="1" x14ac:dyDescent="0.35">
      <c r="T312" s="200"/>
      <c r="U312" s="200"/>
      <c r="V312" s="200"/>
      <c r="W312" s="200"/>
      <c r="X312" s="200"/>
      <c r="Y312" s="200"/>
      <c r="Z312" s="200"/>
      <c r="AA312" s="200"/>
    </row>
    <row r="313" spans="20:27" ht="40" customHeight="1" x14ac:dyDescent="0.35">
      <c r="T313" s="200"/>
      <c r="U313" s="200"/>
      <c r="V313" s="200"/>
      <c r="W313" s="200"/>
      <c r="X313" s="200"/>
      <c r="Y313" s="200"/>
      <c r="Z313" s="200"/>
      <c r="AA313" s="200"/>
    </row>
    <row r="314" spans="20:27" ht="40" customHeight="1" x14ac:dyDescent="0.35">
      <c r="T314" s="200"/>
      <c r="U314" s="200"/>
      <c r="V314" s="200"/>
      <c r="W314" s="200"/>
      <c r="X314" s="200"/>
      <c r="Y314" s="200"/>
      <c r="Z314" s="200"/>
      <c r="AA314" s="200"/>
    </row>
    <row r="315" spans="20:27" ht="40" customHeight="1" x14ac:dyDescent="0.35">
      <c r="T315" s="200"/>
      <c r="U315" s="200"/>
      <c r="V315" s="200"/>
      <c r="W315" s="200"/>
      <c r="X315" s="200"/>
      <c r="Y315" s="200"/>
      <c r="Z315" s="200"/>
      <c r="AA315" s="200"/>
    </row>
    <row r="316" spans="20:27" ht="40" customHeight="1" x14ac:dyDescent="0.35">
      <c r="T316" s="200"/>
      <c r="U316" s="200"/>
      <c r="V316" s="200"/>
      <c r="W316" s="200"/>
      <c r="X316" s="200"/>
      <c r="Y316" s="200"/>
      <c r="Z316" s="200"/>
      <c r="AA316" s="200"/>
    </row>
    <row r="317" spans="20:27" ht="40" customHeight="1" x14ac:dyDescent="0.35">
      <c r="T317" s="200"/>
      <c r="U317" s="200"/>
      <c r="V317" s="200"/>
      <c r="W317" s="200"/>
      <c r="X317" s="200"/>
      <c r="Y317" s="200"/>
      <c r="Z317" s="200"/>
      <c r="AA317" s="200"/>
    </row>
    <row r="318" spans="20:27" ht="40" customHeight="1" x14ac:dyDescent="0.35">
      <c r="T318" s="200"/>
      <c r="U318" s="200"/>
      <c r="V318" s="200"/>
      <c r="W318" s="200"/>
      <c r="X318" s="200"/>
      <c r="Y318" s="200"/>
      <c r="Z318" s="200"/>
      <c r="AA318" s="200"/>
    </row>
    <row r="319" spans="20:27" ht="40" customHeight="1" x14ac:dyDescent="0.35">
      <c r="T319" s="200"/>
      <c r="U319" s="200"/>
      <c r="V319" s="200"/>
      <c r="W319" s="200"/>
      <c r="X319" s="200"/>
      <c r="Y319" s="200"/>
      <c r="Z319" s="200"/>
      <c r="AA319" s="200"/>
    </row>
    <row r="320" spans="20:27" ht="40" customHeight="1" x14ac:dyDescent="0.35">
      <c r="T320" s="200"/>
      <c r="U320" s="200"/>
      <c r="V320" s="200"/>
      <c r="W320" s="200"/>
      <c r="X320" s="200"/>
      <c r="Y320" s="200"/>
      <c r="Z320" s="200"/>
      <c r="AA320" s="200"/>
    </row>
    <row r="321" spans="20:27" ht="40" customHeight="1" x14ac:dyDescent="0.35">
      <c r="T321" s="200"/>
      <c r="U321" s="200"/>
      <c r="V321" s="200"/>
      <c r="W321" s="200"/>
      <c r="X321" s="200"/>
      <c r="Y321" s="200"/>
      <c r="Z321" s="200"/>
      <c r="AA321" s="200"/>
    </row>
    <row r="322" spans="20:27" ht="40" customHeight="1" x14ac:dyDescent="0.35">
      <c r="T322" s="200"/>
      <c r="U322" s="200"/>
      <c r="V322" s="200"/>
      <c r="W322" s="200"/>
      <c r="X322" s="200"/>
      <c r="Y322" s="200"/>
      <c r="Z322" s="200"/>
      <c r="AA322" s="200"/>
    </row>
    <row r="323" spans="20:27" ht="40" customHeight="1" x14ac:dyDescent="0.35">
      <c r="T323" s="200"/>
      <c r="U323" s="200"/>
      <c r="V323" s="200"/>
      <c r="W323" s="200"/>
      <c r="X323" s="200"/>
      <c r="Y323" s="200"/>
      <c r="Z323" s="200"/>
      <c r="AA323" s="200"/>
    </row>
    <row r="324" spans="20:27" ht="40" customHeight="1" x14ac:dyDescent="0.35">
      <c r="T324" s="200"/>
      <c r="U324" s="200"/>
      <c r="V324" s="200"/>
      <c r="W324" s="200"/>
      <c r="X324" s="200"/>
      <c r="Y324" s="200"/>
      <c r="Z324" s="200"/>
      <c r="AA324" s="200"/>
    </row>
    <row r="325" spans="20:27" ht="40" customHeight="1" x14ac:dyDescent="0.35">
      <c r="T325" s="200"/>
      <c r="U325" s="200"/>
      <c r="V325" s="200"/>
      <c r="W325" s="200"/>
      <c r="X325" s="200"/>
      <c r="Y325" s="200"/>
      <c r="Z325" s="200"/>
      <c r="AA325" s="200"/>
    </row>
    <row r="326" spans="20:27" ht="40" customHeight="1" x14ac:dyDescent="0.35">
      <c r="T326" s="200"/>
      <c r="U326" s="200"/>
      <c r="V326" s="200"/>
      <c r="W326" s="200"/>
      <c r="X326" s="200"/>
      <c r="Y326" s="200"/>
      <c r="Z326" s="200"/>
      <c r="AA326" s="200"/>
    </row>
    <row r="327" spans="20:27" ht="40" customHeight="1" x14ac:dyDescent="0.35">
      <c r="T327" s="200"/>
      <c r="U327" s="200"/>
      <c r="V327" s="200"/>
      <c r="W327" s="200"/>
      <c r="X327" s="200"/>
      <c r="Y327" s="200"/>
      <c r="Z327" s="200"/>
      <c r="AA327" s="200"/>
    </row>
    <row r="328" spans="20:27" ht="40" customHeight="1" x14ac:dyDescent="0.35">
      <c r="T328" s="200"/>
      <c r="U328" s="200"/>
      <c r="V328" s="200"/>
      <c r="W328" s="200"/>
      <c r="X328" s="200"/>
      <c r="Y328" s="200"/>
      <c r="Z328" s="200"/>
      <c r="AA328" s="200"/>
    </row>
    <row r="329" spans="20:27" ht="40" customHeight="1" x14ac:dyDescent="0.35">
      <c r="T329" s="200"/>
      <c r="U329" s="200"/>
      <c r="V329" s="200"/>
      <c r="W329" s="200"/>
      <c r="X329" s="200"/>
      <c r="Y329" s="200"/>
      <c r="Z329" s="200"/>
      <c r="AA329" s="200"/>
    </row>
    <row r="330" spans="20:27" ht="40" customHeight="1" x14ac:dyDescent="0.35">
      <c r="T330" s="200"/>
      <c r="U330" s="200"/>
      <c r="V330" s="200"/>
      <c r="W330" s="200"/>
      <c r="X330" s="200"/>
      <c r="Y330" s="200"/>
      <c r="Z330" s="200"/>
      <c r="AA330" s="200"/>
    </row>
    <row r="331" spans="20:27" ht="40" customHeight="1" x14ac:dyDescent="0.35">
      <c r="T331" s="200"/>
      <c r="U331" s="200"/>
      <c r="V331" s="200"/>
      <c r="W331" s="200"/>
      <c r="X331" s="200"/>
      <c r="Y331" s="200"/>
      <c r="Z331" s="200"/>
      <c r="AA331" s="200"/>
    </row>
    <row r="332" spans="20:27" ht="40" customHeight="1" x14ac:dyDescent="0.35">
      <c r="T332" s="200"/>
      <c r="U332" s="200"/>
      <c r="V332" s="200"/>
      <c r="W332" s="200"/>
      <c r="X332" s="200"/>
      <c r="Y332" s="200"/>
      <c r="Z332" s="200"/>
      <c r="AA332" s="200"/>
    </row>
    <row r="333" spans="20:27" ht="40" customHeight="1" x14ac:dyDescent="0.35">
      <c r="T333" s="200"/>
      <c r="U333" s="200"/>
      <c r="V333" s="200"/>
      <c r="W333" s="200"/>
      <c r="X333" s="200"/>
      <c r="Y333" s="200"/>
      <c r="Z333" s="200"/>
      <c r="AA333" s="200"/>
    </row>
    <row r="334" spans="20:27" ht="40" customHeight="1" x14ac:dyDescent="0.35">
      <c r="T334" s="200"/>
      <c r="U334" s="200"/>
      <c r="V334" s="200"/>
      <c r="W334" s="200"/>
      <c r="X334" s="200"/>
      <c r="Y334" s="200"/>
      <c r="Z334" s="200"/>
      <c r="AA334" s="200"/>
    </row>
    <row r="335" spans="20:27" ht="40" customHeight="1" x14ac:dyDescent="0.35">
      <c r="T335" s="200"/>
      <c r="U335" s="200"/>
      <c r="V335" s="200"/>
      <c r="W335" s="200"/>
      <c r="X335" s="200"/>
      <c r="Y335" s="200"/>
      <c r="Z335" s="200"/>
      <c r="AA335" s="200"/>
    </row>
    <row r="336" spans="20:27" ht="40" customHeight="1" x14ac:dyDescent="0.35">
      <c r="T336" s="200"/>
      <c r="U336" s="200"/>
      <c r="V336" s="200"/>
      <c r="W336" s="200"/>
      <c r="X336" s="200"/>
      <c r="Y336" s="200"/>
      <c r="Z336" s="200"/>
      <c r="AA336" s="200"/>
    </row>
    <row r="337" spans="20:27" ht="40" customHeight="1" x14ac:dyDescent="0.35">
      <c r="T337" s="200"/>
      <c r="U337" s="200"/>
      <c r="V337" s="200"/>
      <c r="W337" s="200"/>
      <c r="X337" s="200"/>
      <c r="Y337" s="200"/>
      <c r="Z337" s="200"/>
      <c r="AA337" s="200"/>
    </row>
    <row r="338" spans="20:27" ht="40" customHeight="1" x14ac:dyDescent="0.35">
      <c r="T338" s="200"/>
      <c r="U338" s="200"/>
      <c r="V338" s="200"/>
      <c r="W338" s="200"/>
      <c r="X338" s="200"/>
      <c r="Y338" s="200"/>
      <c r="Z338" s="200"/>
      <c r="AA338" s="200"/>
    </row>
    <row r="339" spans="20:27" ht="40" customHeight="1" x14ac:dyDescent="0.35">
      <c r="T339" s="200"/>
      <c r="U339" s="200"/>
      <c r="V339" s="200"/>
      <c r="W339" s="200"/>
      <c r="X339" s="200"/>
      <c r="Y339" s="200"/>
      <c r="Z339" s="200"/>
      <c r="AA339" s="200"/>
    </row>
    <row r="340" spans="20:27" ht="40" customHeight="1" x14ac:dyDescent="0.35">
      <c r="T340" s="200"/>
      <c r="U340" s="200"/>
      <c r="V340" s="200"/>
      <c r="W340" s="200"/>
      <c r="X340" s="200"/>
      <c r="Y340" s="200"/>
      <c r="Z340" s="200"/>
      <c r="AA340" s="200"/>
    </row>
    <row r="341" spans="20:27" ht="40" customHeight="1" x14ac:dyDescent="0.35">
      <c r="T341" s="200"/>
      <c r="U341" s="200"/>
      <c r="V341" s="200"/>
      <c r="W341" s="200"/>
      <c r="X341" s="200"/>
      <c r="Y341" s="200"/>
      <c r="Z341" s="200"/>
      <c r="AA341" s="200"/>
    </row>
    <row r="342" spans="20:27" ht="40" customHeight="1" x14ac:dyDescent="0.35">
      <c r="T342" s="200"/>
      <c r="U342" s="200"/>
      <c r="V342" s="200"/>
      <c r="W342" s="200"/>
      <c r="X342" s="200"/>
      <c r="Y342" s="200"/>
      <c r="Z342" s="200"/>
      <c r="AA342" s="200"/>
    </row>
    <row r="343" spans="20:27" ht="40" customHeight="1" x14ac:dyDescent="0.35">
      <c r="T343" s="200"/>
      <c r="U343" s="200"/>
      <c r="V343" s="200"/>
      <c r="W343" s="200"/>
      <c r="X343" s="200"/>
      <c r="Y343" s="200"/>
      <c r="Z343" s="200"/>
      <c r="AA343" s="200"/>
    </row>
    <row r="344" spans="20:27" ht="40" customHeight="1" x14ac:dyDescent="0.35">
      <c r="T344" s="200"/>
      <c r="U344" s="200"/>
      <c r="V344" s="200"/>
      <c r="W344" s="200"/>
      <c r="X344" s="200"/>
      <c r="Y344" s="200"/>
      <c r="Z344" s="200"/>
      <c r="AA344" s="200"/>
    </row>
    <row r="345" spans="20:27" ht="40" customHeight="1" x14ac:dyDescent="0.35">
      <c r="T345" s="200"/>
      <c r="U345" s="200"/>
      <c r="V345" s="200"/>
      <c r="W345" s="200"/>
      <c r="X345" s="200"/>
      <c r="Y345" s="200"/>
      <c r="Z345" s="200"/>
      <c r="AA345" s="200"/>
    </row>
    <row r="346" spans="20:27" ht="40" customHeight="1" x14ac:dyDescent="0.35">
      <c r="T346" s="200"/>
      <c r="U346" s="200"/>
      <c r="V346" s="200"/>
      <c r="W346" s="200"/>
      <c r="X346" s="200"/>
      <c r="Y346" s="200"/>
      <c r="Z346" s="200"/>
      <c r="AA346" s="200"/>
    </row>
    <row r="347" spans="20:27" ht="40" customHeight="1" x14ac:dyDescent="0.35">
      <c r="T347" s="200"/>
      <c r="U347" s="200"/>
      <c r="V347" s="200"/>
      <c r="W347" s="200"/>
      <c r="X347" s="200"/>
      <c r="Y347" s="200"/>
      <c r="Z347" s="200"/>
      <c r="AA347" s="200"/>
    </row>
    <row r="348" spans="20:27" ht="40" customHeight="1" x14ac:dyDescent="0.35">
      <c r="T348" s="200"/>
      <c r="U348" s="200"/>
      <c r="V348" s="200"/>
      <c r="W348" s="200"/>
      <c r="X348" s="200"/>
      <c r="Y348" s="200"/>
      <c r="Z348" s="200"/>
      <c r="AA348" s="200"/>
    </row>
    <row r="349" spans="20:27" ht="40" customHeight="1" x14ac:dyDescent="0.35">
      <c r="T349" s="200"/>
      <c r="U349" s="200"/>
      <c r="V349" s="200"/>
      <c r="W349" s="200"/>
      <c r="X349" s="200"/>
      <c r="Y349" s="200"/>
      <c r="Z349" s="200"/>
      <c r="AA349" s="200"/>
    </row>
    <row r="350" spans="20:27" ht="40" customHeight="1" x14ac:dyDescent="0.35">
      <c r="T350" s="200"/>
      <c r="U350" s="200"/>
      <c r="V350" s="200"/>
      <c r="W350" s="200"/>
      <c r="X350" s="200"/>
      <c r="Y350" s="200"/>
      <c r="Z350" s="200"/>
      <c r="AA350" s="200"/>
    </row>
    <row r="351" spans="20:27" ht="40" customHeight="1" x14ac:dyDescent="0.35">
      <c r="T351" s="200"/>
      <c r="U351" s="200"/>
      <c r="V351" s="200"/>
      <c r="W351" s="200"/>
      <c r="X351" s="200"/>
      <c r="Y351" s="200"/>
      <c r="Z351" s="200"/>
      <c r="AA351" s="200"/>
    </row>
    <row r="352" spans="20:27" ht="40" customHeight="1" x14ac:dyDescent="0.35">
      <c r="T352" s="200"/>
      <c r="U352" s="200"/>
      <c r="V352" s="200"/>
      <c r="W352" s="200"/>
      <c r="X352" s="200"/>
      <c r="Y352" s="200"/>
      <c r="Z352" s="200"/>
      <c r="AA352" s="200"/>
    </row>
    <row r="353" spans="20:27" ht="40" customHeight="1" x14ac:dyDescent="0.35">
      <c r="T353" s="200"/>
      <c r="U353" s="200"/>
      <c r="V353" s="200"/>
      <c r="W353" s="200"/>
      <c r="X353" s="200"/>
      <c r="Y353" s="200"/>
      <c r="Z353" s="200"/>
      <c r="AA353" s="200"/>
    </row>
    <row r="354" spans="20:27" ht="40" customHeight="1" x14ac:dyDescent="0.35">
      <c r="T354" s="200"/>
      <c r="U354" s="200"/>
      <c r="V354" s="200"/>
      <c r="W354" s="200"/>
      <c r="X354" s="200"/>
      <c r="Y354" s="200"/>
      <c r="Z354" s="200"/>
      <c r="AA354" s="200"/>
    </row>
    <row r="355" spans="20:27" ht="40" customHeight="1" x14ac:dyDescent="0.35">
      <c r="T355" s="200"/>
      <c r="U355" s="200"/>
      <c r="V355" s="200"/>
      <c r="W355" s="200"/>
      <c r="X355" s="200"/>
      <c r="Y355" s="200"/>
      <c r="Z355" s="200"/>
      <c r="AA355" s="200"/>
    </row>
    <row r="356" spans="20:27" ht="40" customHeight="1" x14ac:dyDescent="0.35">
      <c r="T356" s="200"/>
      <c r="U356" s="200"/>
      <c r="V356" s="200"/>
      <c r="W356" s="200"/>
      <c r="X356" s="200"/>
      <c r="Y356" s="200"/>
      <c r="Z356" s="200"/>
      <c r="AA356" s="200"/>
    </row>
    <row r="357" spans="20:27" ht="40" customHeight="1" x14ac:dyDescent="0.35">
      <c r="T357" s="200"/>
      <c r="U357" s="200"/>
      <c r="V357" s="200"/>
      <c r="W357" s="200"/>
      <c r="X357" s="200"/>
      <c r="Y357" s="200"/>
      <c r="Z357" s="200"/>
      <c r="AA357" s="200"/>
    </row>
    <row r="358" spans="20:27" ht="40" customHeight="1" x14ac:dyDescent="0.35">
      <c r="T358" s="200"/>
      <c r="U358" s="200"/>
      <c r="V358" s="200"/>
      <c r="W358" s="200"/>
      <c r="X358" s="200"/>
      <c r="Y358" s="200"/>
      <c r="Z358" s="200"/>
      <c r="AA358" s="200"/>
    </row>
    <row r="359" spans="20:27" ht="40" customHeight="1" x14ac:dyDescent="0.35">
      <c r="T359" s="200"/>
      <c r="U359" s="200"/>
      <c r="V359" s="200"/>
      <c r="W359" s="200"/>
      <c r="X359" s="200"/>
      <c r="Y359" s="200"/>
      <c r="Z359" s="200"/>
      <c r="AA359" s="200"/>
    </row>
    <row r="360" spans="20:27" ht="40" customHeight="1" x14ac:dyDescent="0.35">
      <c r="T360" s="200"/>
      <c r="U360" s="200"/>
      <c r="V360" s="200"/>
      <c r="W360" s="200"/>
      <c r="X360" s="200"/>
      <c r="Y360" s="200"/>
      <c r="Z360" s="200"/>
      <c r="AA360" s="200"/>
    </row>
    <row r="361" spans="20:27" ht="40" customHeight="1" x14ac:dyDescent="0.35">
      <c r="T361" s="200"/>
      <c r="U361" s="200"/>
      <c r="V361" s="200"/>
      <c r="W361" s="200"/>
      <c r="X361" s="200"/>
      <c r="Y361" s="200"/>
      <c r="Z361" s="200"/>
      <c r="AA361" s="200"/>
    </row>
    <row r="362" spans="20:27" ht="40" customHeight="1" x14ac:dyDescent="0.35">
      <c r="T362" s="200"/>
      <c r="U362" s="200"/>
      <c r="V362" s="200"/>
      <c r="W362" s="200"/>
      <c r="X362" s="200"/>
      <c r="Y362" s="200"/>
      <c r="Z362" s="200"/>
      <c r="AA362" s="200"/>
    </row>
    <row r="363" spans="20:27" ht="40" customHeight="1" x14ac:dyDescent="0.35">
      <c r="T363" s="200"/>
      <c r="U363" s="200"/>
      <c r="V363" s="200"/>
      <c r="W363" s="200"/>
      <c r="X363" s="200"/>
      <c r="Y363" s="200"/>
      <c r="Z363" s="200"/>
      <c r="AA363" s="200"/>
    </row>
    <row r="364" spans="20:27" ht="40" customHeight="1" x14ac:dyDescent="0.35">
      <c r="T364" s="200"/>
      <c r="U364" s="200"/>
      <c r="V364" s="200"/>
      <c r="W364" s="200"/>
      <c r="X364" s="200"/>
      <c r="Y364" s="200"/>
      <c r="Z364" s="200"/>
      <c r="AA364" s="200"/>
    </row>
    <row r="365" spans="20:27" ht="40" customHeight="1" x14ac:dyDescent="0.35">
      <c r="T365" s="200"/>
      <c r="U365" s="200"/>
      <c r="V365" s="200"/>
      <c r="W365" s="200"/>
      <c r="X365" s="200"/>
      <c r="Y365" s="200"/>
      <c r="Z365" s="200"/>
      <c r="AA365" s="200"/>
    </row>
    <row r="366" spans="20:27" ht="40" customHeight="1" x14ac:dyDescent="0.35">
      <c r="T366" s="200"/>
      <c r="U366" s="200"/>
      <c r="V366" s="200"/>
      <c r="W366" s="200"/>
      <c r="X366" s="200"/>
      <c r="Y366" s="200"/>
      <c r="Z366" s="200"/>
      <c r="AA366" s="200"/>
    </row>
    <row r="367" spans="20:27" ht="40" customHeight="1" x14ac:dyDescent="0.35">
      <c r="T367" s="200"/>
      <c r="U367" s="200"/>
      <c r="V367" s="200"/>
      <c r="W367" s="200"/>
      <c r="X367" s="200"/>
      <c r="Y367" s="200"/>
      <c r="Z367" s="200"/>
      <c r="AA367" s="200"/>
    </row>
    <row r="368" spans="20:27" ht="40" customHeight="1" x14ac:dyDescent="0.35">
      <c r="T368" s="200"/>
      <c r="U368" s="200"/>
      <c r="V368" s="200"/>
      <c r="W368" s="200"/>
      <c r="X368" s="200"/>
      <c r="Y368" s="200"/>
      <c r="Z368" s="200"/>
      <c r="AA368" s="200"/>
    </row>
    <row r="369" spans="20:27" ht="40" customHeight="1" x14ac:dyDescent="0.35">
      <c r="T369" s="200"/>
      <c r="U369" s="200"/>
      <c r="V369" s="200"/>
      <c r="W369" s="200"/>
      <c r="X369" s="200"/>
      <c r="Y369" s="200"/>
      <c r="Z369" s="200"/>
      <c r="AA369" s="200"/>
    </row>
    <row r="370" spans="20:27" ht="40" customHeight="1" x14ac:dyDescent="0.35">
      <c r="T370" s="200"/>
      <c r="U370" s="200"/>
      <c r="V370" s="200"/>
      <c r="W370" s="200"/>
      <c r="X370" s="200"/>
      <c r="Y370" s="200"/>
      <c r="Z370" s="200"/>
      <c r="AA370" s="200"/>
    </row>
    <row r="371" spans="20:27" ht="40" customHeight="1" x14ac:dyDescent="0.35">
      <c r="T371" s="200"/>
      <c r="U371" s="200"/>
      <c r="V371" s="200"/>
      <c r="W371" s="200"/>
      <c r="X371" s="200"/>
      <c r="Y371" s="200"/>
      <c r="Z371" s="200"/>
      <c r="AA371" s="200"/>
    </row>
    <row r="372" spans="20:27" ht="40" customHeight="1" x14ac:dyDescent="0.35">
      <c r="T372" s="200"/>
      <c r="U372" s="200"/>
      <c r="V372" s="200"/>
      <c r="W372" s="200"/>
      <c r="X372" s="200"/>
      <c r="Y372" s="200"/>
      <c r="Z372" s="200"/>
      <c r="AA372" s="200"/>
    </row>
    <row r="373" spans="20:27" ht="40" customHeight="1" x14ac:dyDescent="0.35">
      <c r="T373" s="200"/>
      <c r="U373" s="200"/>
      <c r="V373" s="200"/>
      <c r="W373" s="200"/>
      <c r="X373" s="200"/>
      <c r="Y373" s="200"/>
      <c r="Z373" s="200"/>
      <c r="AA373" s="200"/>
    </row>
    <row r="374" spans="20:27" ht="40" customHeight="1" x14ac:dyDescent="0.35">
      <c r="T374" s="200"/>
      <c r="U374" s="200"/>
      <c r="V374" s="200"/>
      <c r="W374" s="200"/>
      <c r="X374" s="200"/>
      <c r="Y374" s="200"/>
      <c r="Z374" s="200"/>
      <c r="AA374" s="200"/>
    </row>
    <row r="375" spans="20:27" ht="40" customHeight="1" x14ac:dyDescent="0.35">
      <c r="T375" s="200"/>
      <c r="U375" s="200"/>
      <c r="V375" s="200"/>
      <c r="W375" s="200"/>
      <c r="X375" s="200"/>
      <c r="Y375" s="200"/>
      <c r="Z375" s="200"/>
      <c r="AA375" s="200"/>
    </row>
    <row r="376" spans="20:27" ht="40" customHeight="1" x14ac:dyDescent="0.35">
      <c r="T376" s="200"/>
      <c r="U376" s="200"/>
      <c r="V376" s="200"/>
      <c r="W376" s="200"/>
      <c r="X376" s="200"/>
      <c r="Y376" s="200"/>
      <c r="Z376" s="200"/>
      <c r="AA376" s="200"/>
    </row>
    <row r="377" spans="20:27" ht="40" customHeight="1" x14ac:dyDescent="0.35">
      <c r="T377" s="200"/>
      <c r="U377" s="200"/>
      <c r="V377" s="200"/>
      <c r="W377" s="200"/>
      <c r="X377" s="200"/>
      <c r="Y377" s="200"/>
      <c r="Z377" s="200"/>
      <c r="AA377" s="200"/>
    </row>
    <row r="378" spans="20:27" ht="40" customHeight="1" x14ac:dyDescent="0.35">
      <c r="T378" s="200"/>
      <c r="U378" s="200"/>
      <c r="V378" s="200"/>
      <c r="W378" s="200"/>
      <c r="X378" s="200"/>
      <c r="Y378" s="200"/>
      <c r="Z378" s="200"/>
      <c r="AA378" s="200"/>
    </row>
    <row r="379" spans="20:27" ht="40" customHeight="1" x14ac:dyDescent="0.35">
      <c r="T379" s="200"/>
      <c r="U379" s="200"/>
      <c r="V379" s="200"/>
      <c r="W379" s="200"/>
      <c r="X379" s="200"/>
      <c r="Y379" s="200"/>
      <c r="Z379" s="200"/>
      <c r="AA379" s="200"/>
    </row>
    <row r="380" spans="20:27" ht="40" customHeight="1" x14ac:dyDescent="0.35">
      <c r="T380" s="200"/>
      <c r="U380" s="200"/>
      <c r="V380" s="200"/>
      <c r="W380" s="200"/>
      <c r="X380" s="200"/>
      <c r="Y380" s="200"/>
      <c r="Z380" s="200"/>
      <c r="AA380" s="200"/>
    </row>
    <row r="381" spans="20:27" ht="40" customHeight="1" x14ac:dyDescent="0.35">
      <c r="T381" s="200"/>
      <c r="U381" s="200"/>
      <c r="V381" s="200"/>
      <c r="W381" s="200"/>
      <c r="X381" s="200"/>
      <c r="Y381" s="200"/>
      <c r="Z381" s="200"/>
      <c r="AA381" s="200"/>
    </row>
    <row r="382" spans="20:27" ht="40" customHeight="1" x14ac:dyDescent="0.35">
      <c r="T382" s="200"/>
      <c r="U382" s="200"/>
      <c r="V382" s="200"/>
      <c r="W382" s="200"/>
      <c r="X382" s="200"/>
      <c r="Y382" s="200"/>
      <c r="Z382" s="200"/>
      <c r="AA382" s="200"/>
    </row>
    <row r="383" spans="20:27" ht="40" customHeight="1" x14ac:dyDescent="0.35">
      <c r="T383" s="200"/>
      <c r="U383" s="200"/>
      <c r="V383" s="200"/>
      <c r="W383" s="200"/>
      <c r="X383" s="200"/>
      <c r="Y383" s="200"/>
      <c r="Z383" s="200"/>
      <c r="AA383" s="200"/>
    </row>
    <row r="384" spans="20:27" ht="40" customHeight="1" x14ac:dyDescent="0.35">
      <c r="T384" s="200"/>
      <c r="U384" s="200"/>
      <c r="V384" s="200"/>
      <c r="W384" s="200"/>
      <c r="X384" s="200"/>
      <c r="Y384" s="200"/>
      <c r="Z384" s="200"/>
      <c r="AA384" s="200"/>
    </row>
    <row r="385" spans="20:27" ht="40" customHeight="1" x14ac:dyDescent="0.35">
      <c r="T385" s="200"/>
      <c r="U385" s="200"/>
      <c r="V385" s="200"/>
      <c r="W385" s="200"/>
      <c r="X385" s="200"/>
      <c r="Y385" s="200"/>
      <c r="Z385" s="200"/>
      <c r="AA385" s="200"/>
    </row>
    <row r="386" spans="20:27" ht="40" customHeight="1" x14ac:dyDescent="0.35">
      <c r="T386" s="200"/>
      <c r="U386" s="200"/>
      <c r="V386" s="200"/>
      <c r="W386" s="200"/>
      <c r="X386" s="200"/>
      <c r="Y386" s="200"/>
      <c r="Z386" s="200"/>
      <c r="AA386" s="200"/>
    </row>
    <row r="387" spans="20:27" ht="40" customHeight="1" x14ac:dyDescent="0.35">
      <c r="T387" s="200"/>
      <c r="U387" s="200"/>
      <c r="V387" s="200"/>
      <c r="W387" s="200"/>
      <c r="X387" s="200"/>
      <c r="Y387" s="200"/>
      <c r="Z387" s="200"/>
      <c r="AA387" s="200"/>
    </row>
    <row r="388" spans="20:27" ht="40" customHeight="1" x14ac:dyDescent="0.35">
      <c r="T388" s="200"/>
      <c r="U388" s="200"/>
      <c r="V388" s="200"/>
      <c r="W388" s="200"/>
      <c r="X388" s="200"/>
      <c r="Y388" s="200"/>
      <c r="Z388" s="200"/>
      <c r="AA388" s="200"/>
    </row>
    <row r="389" spans="20:27" ht="40" customHeight="1" x14ac:dyDescent="0.35">
      <c r="T389" s="200"/>
      <c r="U389" s="200"/>
      <c r="V389" s="200"/>
      <c r="W389" s="200"/>
      <c r="X389" s="200"/>
      <c r="Y389" s="200"/>
      <c r="Z389" s="200"/>
      <c r="AA389" s="200"/>
    </row>
    <row r="390" spans="20:27" ht="40" customHeight="1" x14ac:dyDescent="0.35">
      <c r="T390" s="200"/>
      <c r="U390" s="200"/>
      <c r="V390" s="200"/>
      <c r="W390" s="200"/>
      <c r="X390" s="200"/>
      <c r="Y390" s="200"/>
      <c r="Z390" s="200"/>
      <c r="AA390" s="200"/>
    </row>
    <row r="391" spans="20:27" ht="40" customHeight="1" x14ac:dyDescent="0.35">
      <c r="T391" s="200"/>
      <c r="U391" s="200"/>
      <c r="V391" s="200"/>
      <c r="W391" s="200"/>
      <c r="X391" s="200"/>
      <c r="Y391" s="200"/>
      <c r="Z391" s="200"/>
      <c r="AA391" s="200"/>
    </row>
    <row r="392" spans="20:27" ht="40" customHeight="1" x14ac:dyDescent="0.35">
      <c r="T392" s="200"/>
      <c r="U392" s="200"/>
      <c r="V392" s="200"/>
      <c r="W392" s="200"/>
      <c r="X392" s="200"/>
      <c r="Y392" s="200"/>
      <c r="Z392" s="200"/>
      <c r="AA392" s="200"/>
    </row>
    <row r="393" spans="20:27" ht="40" customHeight="1" x14ac:dyDescent="0.35">
      <c r="T393" s="200"/>
      <c r="U393" s="200"/>
      <c r="V393" s="200"/>
      <c r="W393" s="200"/>
      <c r="X393" s="200"/>
      <c r="Y393" s="200"/>
      <c r="Z393" s="200"/>
      <c r="AA393" s="200"/>
    </row>
    <row r="394" spans="20:27" ht="40" customHeight="1" x14ac:dyDescent="0.35">
      <c r="T394" s="200"/>
      <c r="U394" s="200"/>
      <c r="V394" s="200"/>
      <c r="W394" s="200"/>
      <c r="X394" s="200"/>
      <c r="Y394" s="200"/>
      <c r="Z394" s="200"/>
      <c r="AA394" s="200"/>
    </row>
    <row r="395" spans="20:27" ht="40" customHeight="1" x14ac:dyDescent="0.35">
      <c r="T395" s="200"/>
      <c r="U395" s="200"/>
      <c r="V395" s="200"/>
      <c r="W395" s="200"/>
      <c r="X395" s="200"/>
      <c r="Y395" s="200"/>
      <c r="Z395" s="200"/>
      <c r="AA395" s="200"/>
    </row>
    <row r="396" spans="20:27" ht="40" customHeight="1" x14ac:dyDescent="0.35">
      <c r="T396" s="200"/>
      <c r="U396" s="200"/>
      <c r="V396" s="200"/>
      <c r="W396" s="200"/>
      <c r="X396" s="200"/>
      <c r="Y396" s="200"/>
      <c r="Z396" s="200"/>
      <c r="AA396" s="200"/>
    </row>
    <row r="397" spans="20:27" ht="40" customHeight="1" x14ac:dyDescent="0.35">
      <c r="T397" s="200"/>
      <c r="U397" s="200"/>
      <c r="V397" s="200"/>
      <c r="W397" s="200"/>
      <c r="X397" s="200"/>
      <c r="Y397" s="200"/>
      <c r="Z397" s="200"/>
      <c r="AA397" s="200"/>
    </row>
    <row r="398" spans="20:27" ht="40" customHeight="1" x14ac:dyDescent="0.35">
      <c r="T398" s="200"/>
      <c r="U398" s="200"/>
      <c r="V398" s="200"/>
      <c r="W398" s="200"/>
      <c r="X398" s="200"/>
      <c r="Y398" s="200"/>
      <c r="Z398" s="200"/>
      <c r="AA398" s="200"/>
    </row>
    <row r="399" spans="20:27" ht="40" customHeight="1" x14ac:dyDescent="0.35">
      <c r="T399" s="200"/>
      <c r="U399" s="200"/>
      <c r="V399" s="200"/>
      <c r="W399" s="200"/>
      <c r="X399" s="200"/>
      <c r="Y399" s="200"/>
      <c r="Z399" s="200"/>
      <c r="AA399" s="200"/>
    </row>
    <row r="400" spans="20:27" ht="40" customHeight="1" x14ac:dyDescent="0.35">
      <c r="T400" s="200"/>
      <c r="U400" s="200"/>
      <c r="V400" s="200"/>
      <c r="W400" s="200"/>
      <c r="X400" s="200"/>
      <c r="Y400" s="200"/>
      <c r="Z400" s="200"/>
      <c r="AA400" s="200"/>
    </row>
    <row r="401" spans="20:27" ht="40" customHeight="1" x14ac:dyDescent="0.35">
      <c r="T401" s="200"/>
      <c r="U401" s="200"/>
      <c r="V401" s="200"/>
      <c r="W401" s="200"/>
      <c r="X401" s="200"/>
      <c r="Y401" s="200"/>
      <c r="Z401" s="200"/>
      <c r="AA401" s="200"/>
    </row>
    <row r="402" spans="20:27" ht="40" customHeight="1" x14ac:dyDescent="0.35">
      <c r="T402" s="200"/>
      <c r="U402" s="200"/>
      <c r="V402" s="200"/>
      <c r="W402" s="200"/>
      <c r="X402" s="200"/>
      <c r="Y402" s="200"/>
      <c r="Z402" s="200"/>
      <c r="AA402" s="200"/>
    </row>
    <row r="403" spans="20:27" ht="40" customHeight="1" x14ac:dyDescent="0.35">
      <c r="T403" s="200"/>
      <c r="U403" s="200"/>
      <c r="V403" s="200"/>
      <c r="W403" s="200"/>
      <c r="X403" s="200"/>
      <c r="Y403" s="200"/>
      <c r="Z403" s="200"/>
      <c r="AA403" s="200"/>
    </row>
    <row r="404" spans="20:27" ht="40" customHeight="1" x14ac:dyDescent="0.35">
      <c r="T404" s="200"/>
      <c r="U404" s="200"/>
      <c r="V404" s="200"/>
      <c r="W404" s="200"/>
      <c r="X404" s="200"/>
      <c r="Y404" s="200"/>
      <c r="Z404" s="200"/>
      <c r="AA404" s="200"/>
    </row>
    <row r="405" spans="20:27" ht="40" customHeight="1" x14ac:dyDescent="0.35">
      <c r="T405" s="200"/>
      <c r="U405" s="200"/>
      <c r="V405" s="200"/>
      <c r="W405" s="200"/>
      <c r="X405" s="200"/>
      <c r="Y405" s="200"/>
      <c r="Z405" s="200"/>
      <c r="AA405" s="200"/>
    </row>
    <row r="406" spans="20:27" ht="40" customHeight="1" x14ac:dyDescent="0.35">
      <c r="T406" s="200"/>
      <c r="U406" s="200"/>
      <c r="V406" s="200"/>
      <c r="W406" s="200"/>
      <c r="X406" s="200"/>
      <c r="Y406" s="200"/>
      <c r="Z406" s="200"/>
      <c r="AA406" s="200"/>
    </row>
    <row r="407" spans="20:27" ht="40" customHeight="1" x14ac:dyDescent="0.35">
      <c r="T407" s="200"/>
      <c r="U407" s="200"/>
      <c r="V407" s="200"/>
      <c r="W407" s="200"/>
      <c r="X407" s="200"/>
      <c r="Y407" s="200"/>
      <c r="Z407" s="200"/>
      <c r="AA407" s="200"/>
    </row>
    <row r="408" spans="20:27" ht="40" customHeight="1" x14ac:dyDescent="0.35">
      <c r="T408" s="200"/>
      <c r="U408" s="200"/>
      <c r="V408" s="200"/>
      <c r="W408" s="200"/>
      <c r="X408" s="200"/>
      <c r="Y408" s="200"/>
      <c r="Z408" s="200"/>
      <c r="AA408" s="200"/>
    </row>
    <row r="409" spans="20:27" ht="40" customHeight="1" x14ac:dyDescent="0.35">
      <c r="T409" s="200"/>
      <c r="U409" s="200"/>
      <c r="V409" s="200"/>
      <c r="W409" s="200"/>
      <c r="X409" s="200"/>
      <c r="Y409" s="200"/>
      <c r="Z409" s="200"/>
      <c r="AA409" s="200"/>
    </row>
    <row r="410" spans="20:27" ht="40" customHeight="1" x14ac:dyDescent="0.35">
      <c r="T410" s="200"/>
      <c r="U410" s="200"/>
      <c r="V410" s="200"/>
      <c r="W410" s="200"/>
      <c r="X410" s="200"/>
      <c r="Y410" s="200"/>
      <c r="Z410" s="200"/>
      <c r="AA410" s="200"/>
    </row>
    <row r="411" spans="20:27" ht="40" customHeight="1" x14ac:dyDescent="0.35">
      <c r="T411" s="200"/>
      <c r="U411" s="200"/>
      <c r="V411" s="200"/>
      <c r="W411" s="200"/>
      <c r="X411" s="200"/>
      <c r="Y411" s="200"/>
      <c r="Z411" s="200"/>
      <c r="AA411" s="200"/>
    </row>
    <row r="412" spans="20:27" ht="40" customHeight="1" x14ac:dyDescent="0.35">
      <c r="T412" s="200"/>
      <c r="U412" s="200"/>
      <c r="V412" s="200"/>
      <c r="W412" s="200"/>
      <c r="X412" s="200"/>
      <c r="Y412" s="200"/>
      <c r="Z412" s="200"/>
      <c r="AA412" s="200"/>
    </row>
    <row r="413" spans="20:27" ht="40" customHeight="1" x14ac:dyDescent="0.35">
      <c r="T413" s="200"/>
      <c r="U413" s="200"/>
      <c r="V413" s="200"/>
      <c r="W413" s="200"/>
      <c r="X413" s="200"/>
      <c r="Y413" s="200"/>
      <c r="Z413" s="200"/>
      <c r="AA413" s="200"/>
    </row>
    <row r="414" spans="20:27" ht="40" customHeight="1" x14ac:dyDescent="0.35">
      <c r="T414" s="200"/>
      <c r="U414" s="200"/>
      <c r="V414" s="200"/>
      <c r="W414" s="200"/>
      <c r="X414" s="200"/>
      <c r="Y414" s="200"/>
      <c r="Z414" s="200"/>
      <c r="AA414" s="200"/>
    </row>
    <row r="415" spans="20:27" ht="40" customHeight="1" x14ac:dyDescent="0.35">
      <c r="T415" s="200"/>
      <c r="U415" s="200"/>
      <c r="V415" s="200"/>
      <c r="W415" s="200"/>
      <c r="X415" s="200"/>
      <c r="Y415" s="200"/>
      <c r="Z415" s="200"/>
      <c r="AA415" s="200"/>
    </row>
    <row r="416" spans="20:27" ht="40" customHeight="1" x14ac:dyDescent="0.35">
      <c r="T416" s="200"/>
      <c r="U416" s="200"/>
      <c r="V416" s="200"/>
      <c r="W416" s="200"/>
      <c r="X416" s="200"/>
      <c r="Y416" s="200"/>
      <c r="Z416" s="200"/>
      <c r="AA416" s="200"/>
    </row>
    <row r="417" spans="20:27" ht="40" customHeight="1" x14ac:dyDescent="0.35">
      <c r="T417" s="200"/>
      <c r="U417" s="200"/>
      <c r="V417" s="200"/>
      <c r="W417" s="200"/>
      <c r="X417" s="200"/>
      <c r="Y417" s="200"/>
      <c r="Z417" s="200"/>
      <c r="AA417" s="200"/>
    </row>
    <row r="418" spans="20:27" ht="40" customHeight="1" x14ac:dyDescent="0.35">
      <c r="T418" s="200"/>
      <c r="U418" s="200"/>
      <c r="V418" s="200"/>
      <c r="W418" s="200"/>
      <c r="X418" s="200"/>
      <c r="Y418" s="200"/>
      <c r="Z418" s="200"/>
      <c r="AA418" s="200"/>
    </row>
    <row r="419" spans="20:27" ht="40" customHeight="1" x14ac:dyDescent="0.35">
      <c r="T419" s="200"/>
      <c r="U419" s="200"/>
      <c r="V419" s="200"/>
      <c r="W419" s="200"/>
      <c r="X419" s="200"/>
      <c r="Y419" s="200"/>
      <c r="Z419" s="200"/>
      <c r="AA419" s="200"/>
    </row>
    <row r="420" spans="20:27" ht="40" customHeight="1" x14ac:dyDescent="0.35">
      <c r="T420" s="200"/>
      <c r="U420" s="200"/>
      <c r="V420" s="200"/>
      <c r="W420" s="200"/>
      <c r="X420" s="200"/>
      <c r="Y420" s="200"/>
      <c r="Z420" s="200"/>
      <c r="AA420" s="200"/>
    </row>
    <row r="421" spans="20:27" ht="40" customHeight="1" x14ac:dyDescent="0.35">
      <c r="T421" s="200"/>
      <c r="U421" s="200"/>
      <c r="V421" s="200"/>
      <c r="W421" s="200"/>
      <c r="X421" s="200"/>
      <c r="Y421" s="200"/>
      <c r="Z421" s="200"/>
      <c r="AA421" s="200"/>
    </row>
    <row r="422" spans="20:27" ht="40" customHeight="1" x14ac:dyDescent="0.35">
      <c r="T422" s="200"/>
      <c r="U422" s="200"/>
      <c r="V422" s="200"/>
      <c r="W422" s="200"/>
      <c r="X422" s="200"/>
      <c r="Y422" s="200"/>
      <c r="Z422" s="200"/>
      <c r="AA422" s="200"/>
    </row>
    <row r="423" spans="20:27" ht="40" customHeight="1" x14ac:dyDescent="0.35">
      <c r="T423" s="200"/>
      <c r="U423" s="200"/>
      <c r="V423" s="200"/>
      <c r="W423" s="200"/>
      <c r="X423" s="200"/>
      <c r="Y423" s="200"/>
      <c r="Z423" s="200"/>
      <c r="AA423" s="200"/>
    </row>
    <row r="424" spans="20:27" ht="40" customHeight="1" x14ac:dyDescent="0.35">
      <c r="T424" s="200"/>
      <c r="U424" s="200"/>
      <c r="V424" s="200"/>
      <c r="W424" s="200"/>
      <c r="X424" s="200"/>
      <c r="Y424" s="200"/>
      <c r="Z424" s="200"/>
      <c r="AA424" s="200"/>
    </row>
    <row r="425" spans="20:27" ht="40" customHeight="1" x14ac:dyDescent="0.35">
      <c r="T425" s="200"/>
      <c r="U425" s="200"/>
      <c r="V425" s="200"/>
      <c r="W425" s="200"/>
      <c r="X425" s="200"/>
      <c r="Y425" s="200"/>
      <c r="Z425" s="200"/>
      <c r="AA425" s="200"/>
    </row>
    <row r="426" spans="20:27" ht="40" customHeight="1" x14ac:dyDescent="0.35">
      <c r="T426" s="200"/>
      <c r="U426" s="200"/>
      <c r="V426" s="200"/>
      <c r="W426" s="200"/>
      <c r="X426" s="200"/>
      <c r="Y426" s="200"/>
      <c r="Z426" s="200"/>
      <c r="AA426" s="200"/>
    </row>
    <row r="427" spans="20:27" ht="40" customHeight="1" x14ac:dyDescent="0.35">
      <c r="T427" s="200"/>
      <c r="U427" s="200"/>
      <c r="V427" s="200"/>
      <c r="W427" s="200"/>
      <c r="X427" s="200"/>
      <c r="Y427" s="200"/>
      <c r="Z427" s="200"/>
      <c r="AA427" s="200"/>
    </row>
    <row r="428" spans="20:27" ht="40" customHeight="1" x14ac:dyDescent="0.35">
      <c r="T428" s="200"/>
      <c r="U428" s="200"/>
      <c r="V428" s="200"/>
      <c r="W428" s="200"/>
      <c r="X428" s="200"/>
      <c r="Y428" s="200"/>
      <c r="Z428" s="200"/>
      <c r="AA428" s="200"/>
    </row>
    <row r="429" spans="20:27" ht="40" customHeight="1" x14ac:dyDescent="0.35">
      <c r="T429" s="200"/>
      <c r="U429" s="200"/>
      <c r="V429" s="200"/>
      <c r="W429" s="200"/>
      <c r="X429" s="200"/>
      <c r="Y429" s="200"/>
      <c r="Z429" s="200"/>
      <c r="AA429" s="200"/>
    </row>
    <row r="430" spans="20:27" ht="40" customHeight="1" x14ac:dyDescent="0.35">
      <c r="T430" s="200"/>
      <c r="U430" s="200"/>
      <c r="V430" s="200"/>
      <c r="W430" s="200"/>
      <c r="X430" s="200"/>
      <c r="Y430" s="200"/>
      <c r="Z430" s="200"/>
      <c r="AA430" s="200"/>
    </row>
    <row r="431" spans="20:27" ht="40" customHeight="1" x14ac:dyDescent="0.35">
      <c r="T431" s="200"/>
      <c r="U431" s="200"/>
      <c r="V431" s="200"/>
      <c r="W431" s="200"/>
      <c r="X431" s="200"/>
      <c r="Y431" s="200"/>
      <c r="Z431" s="200"/>
      <c r="AA431" s="200"/>
    </row>
    <row r="432" spans="20:27" ht="40" customHeight="1" x14ac:dyDescent="0.35">
      <c r="T432" s="200"/>
      <c r="U432" s="200"/>
      <c r="V432" s="200"/>
      <c r="W432" s="200"/>
      <c r="X432" s="200"/>
      <c r="Y432" s="200"/>
      <c r="Z432" s="200"/>
      <c r="AA432" s="200"/>
    </row>
    <row r="433" spans="20:27" ht="40" customHeight="1" x14ac:dyDescent="0.35">
      <c r="T433" s="200"/>
      <c r="U433" s="200"/>
      <c r="V433" s="200"/>
      <c r="W433" s="200"/>
      <c r="X433" s="200"/>
      <c r="Y433" s="200"/>
      <c r="Z433" s="200"/>
      <c r="AA433" s="200"/>
    </row>
    <row r="434" spans="20:27" ht="40" customHeight="1" x14ac:dyDescent="0.35">
      <c r="T434" s="200"/>
      <c r="U434" s="200"/>
      <c r="V434" s="200"/>
      <c r="W434" s="200"/>
      <c r="X434" s="200"/>
      <c r="Y434" s="200"/>
      <c r="Z434" s="200"/>
      <c r="AA434" s="200"/>
    </row>
    <row r="435" spans="20:27" ht="40" customHeight="1" x14ac:dyDescent="0.35">
      <c r="T435" s="200"/>
      <c r="U435" s="200"/>
      <c r="V435" s="200"/>
      <c r="W435" s="200"/>
      <c r="X435" s="200"/>
      <c r="Y435" s="200"/>
      <c r="Z435" s="200"/>
      <c r="AA435" s="200"/>
    </row>
    <row r="436" spans="20:27" ht="40" customHeight="1" x14ac:dyDescent="0.35">
      <c r="T436" s="200"/>
      <c r="U436" s="200"/>
      <c r="V436" s="200"/>
      <c r="W436" s="200"/>
      <c r="X436" s="200"/>
      <c r="Y436" s="200"/>
      <c r="Z436" s="200"/>
      <c r="AA436" s="200"/>
    </row>
    <row r="437" spans="20:27" ht="40" customHeight="1" x14ac:dyDescent="0.35">
      <c r="T437" s="200"/>
      <c r="U437" s="200"/>
      <c r="V437" s="200"/>
      <c r="W437" s="200"/>
      <c r="X437" s="200"/>
      <c r="Y437" s="200"/>
      <c r="Z437" s="200"/>
      <c r="AA437" s="200"/>
    </row>
    <row r="438" spans="20:27" ht="40" customHeight="1" x14ac:dyDescent="0.35">
      <c r="T438" s="200"/>
      <c r="U438" s="200"/>
      <c r="V438" s="200"/>
      <c r="W438" s="200"/>
      <c r="X438" s="200"/>
      <c r="Y438" s="200"/>
      <c r="Z438" s="200"/>
      <c r="AA438" s="200"/>
    </row>
    <row r="439" spans="20:27" ht="40" customHeight="1" x14ac:dyDescent="0.35">
      <c r="T439" s="200"/>
      <c r="U439" s="200"/>
      <c r="V439" s="200"/>
      <c r="W439" s="200"/>
      <c r="X439" s="200"/>
      <c r="Y439" s="200"/>
      <c r="Z439" s="200"/>
      <c r="AA439" s="200"/>
    </row>
    <row r="440" spans="20:27" ht="40" customHeight="1" x14ac:dyDescent="0.35">
      <c r="T440" s="200"/>
      <c r="U440" s="200"/>
      <c r="V440" s="200"/>
      <c r="W440" s="200"/>
      <c r="X440" s="200"/>
      <c r="Y440" s="200"/>
      <c r="Z440" s="200"/>
      <c r="AA440" s="200"/>
    </row>
    <row r="441" spans="20:27" ht="40" customHeight="1" x14ac:dyDescent="0.35">
      <c r="T441" s="200"/>
      <c r="U441" s="200"/>
      <c r="V441" s="200"/>
      <c r="W441" s="200"/>
      <c r="X441" s="200"/>
      <c r="Y441" s="200"/>
      <c r="Z441" s="200"/>
      <c r="AA441" s="200"/>
    </row>
    <row r="442" spans="20:27" ht="40" customHeight="1" x14ac:dyDescent="0.35">
      <c r="T442" s="200"/>
      <c r="U442" s="200"/>
      <c r="V442" s="200"/>
      <c r="W442" s="200"/>
      <c r="X442" s="200"/>
      <c r="Y442" s="200"/>
      <c r="Z442" s="200"/>
      <c r="AA442" s="200"/>
    </row>
    <row r="443" spans="20:27" ht="40" customHeight="1" x14ac:dyDescent="0.35">
      <c r="T443" s="200"/>
      <c r="U443" s="200"/>
      <c r="V443" s="200"/>
      <c r="W443" s="200"/>
      <c r="X443" s="200"/>
      <c r="Y443" s="200"/>
      <c r="Z443" s="200"/>
      <c r="AA443" s="200"/>
    </row>
    <row r="444" spans="20:27" ht="40" customHeight="1" x14ac:dyDescent="0.35">
      <c r="T444" s="200"/>
      <c r="U444" s="200"/>
      <c r="V444" s="200"/>
      <c r="W444" s="200"/>
      <c r="X444" s="200"/>
      <c r="Y444" s="200"/>
      <c r="Z444" s="200"/>
      <c r="AA444" s="200"/>
    </row>
    <row r="445" spans="20:27" ht="40" customHeight="1" x14ac:dyDescent="0.35">
      <c r="T445" s="200"/>
      <c r="U445" s="200"/>
      <c r="V445" s="200"/>
      <c r="W445" s="200"/>
      <c r="X445" s="200"/>
      <c r="Y445" s="200"/>
      <c r="Z445" s="200"/>
      <c r="AA445" s="200"/>
    </row>
    <row r="446" spans="20:27" ht="40" customHeight="1" x14ac:dyDescent="0.35">
      <c r="T446" s="200"/>
      <c r="U446" s="200"/>
      <c r="V446" s="200"/>
      <c r="W446" s="200"/>
      <c r="X446" s="200"/>
      <c r="Y446" s="200"/>
      <c r="Z446" s="200"/>
      <c r="AA446" s="200"/>
    </row>
    <row r="447" spans="20:27" ht="40" customHeight="1" x14ac:dyDescent="0.35">
      <c r="T447" s="200"/>
      <c r="U447" s="200"/>
      <c r="V447" s="200"/>
      <c r="W447" s="200"/>
      <c r="X447" s="200"/>
      <c r="Y447" s="200"/>
      <c r="Z447" s="200"/>
      <c r="AA447" s="200"/>
    </row>
    <row r="448" spans="20:27" ht="40" customHeight="1" x14ac:dyDescent="0.35">
      <c r="T448" s="200"/>
      <c r="U448" s="200"/>
      <c r="V448" s="200"/>
      <c r="W448" s="200"/>
      <c r="X448" s="200"/>
      <c r="Y448" s="200"/>
      <c r="Z448" s="200"/>
      <c r="AA448" s="200"/>
    </row>
    <row r="449" spans="20:27" ht="40" customHeight="1" x14ac:dyDescent="0.35">
      <c r="T449" s="200"/>
      <c r="U449" s="200"/>
      <c r="V449" s="200"/>
      <c r="W449" s="200"/>
      <c r="X449" s="200"/>
      <c r="Y449" s="200"/>
      <c r="Z449" s="200"/>
      <c r="AA449" s="200"/>
    </row>
    <row r="450" spans="20:27" ht="40" customHeight="1" x14ac:dyDescent="0.35">
      <c r="T450" s="200"/>
      <c r="U450" s="200"/>
      <c r="V450" s="200"/>
      <c r="W450" s="200"/>
      <c r="X450" s="200"/>
      <c r="Y450" s="200"/>
      <c r="Z450" s="200"/>
      <c r="AA450" s="200"/>
    </row>
    <row r="451" spans="20:27" ht="40" customHeight="1" x14ac:dyDescent="0.35">
      <c r="T451" s="200"/>
      <c r="U451" s="200"/>
      <c r="V451" s="200"/>
      <c r="W451" s="200"/>
      <c r="X451" s="200"/>
      <c r="Y451" s="200"/>
      <c r="Z451" s="200"/>
      <c r="AA451" s="200"/>
    </row>
    <row r="452" spans="20:27" ht="40" customHeight="1" x14ac:dyDescent="0.35">
      <c r="T452" s="200"/>
      <c r="U452" s="200"/>
      <c r="V452" s="200"/>
      <c r="W452" s="200"/>
      <c r="X452" s="200"/>
      <c r="Y452" s="200"/>
      <c r="Z452" s="200"/>
      <c r="AA452" s="200"/>
    </row>
    <row r="453" spans="20:27" ht="40" customHeight="1" x14ac:dyDescent="0.35">
      <c r="T453" s="200"/>
      <c r="U453" s="200"/>
      <c r="V453" s="200"/>
      <c r="W453" s="200"/>
      <c r="X453" s="200"/>
      <c r="Y453" s="200"/>
      <c r="Z453" s="200"/>
      <c r="AA453" s="200"/>
    </row>
    <row r="454" spans="20:27" ht="40" customHeight="1" x14ac:dyDescent="0.35">
      <c r="T454" s="200"/>
      <c r="U454" s="200"/>
      <c r="V454" s="200"/>
      <c r="W454" s="200"/>
      <c r="X454" s="200"/>
      <c r="Y454" s="200"/>
      <c r="Z454" s="200"/>
      <c r="AA454" s="200"/>
    </row>
    <row r="455" spans="20:27" ht="40" customHeight="1" x14ac:dyDescent="0.35">
      <c r="T455" s="200"/>
      <c r="U455" s="200"/>
      <c r="V455" s="200"/>
      <c r="W455" s="200"/>
      <c r="X455" s="200"/>
      <c r="Y455" s="200"/>
      <c r="Z455" s="200"/>
      <c r="AA455" s="200"/>
    </row>
    <row r="456" spans="20:27" ht="40" customHeight="1" x14ac:dyDescent="0.35">
      <c r="T456" s="200"/>
      <c r="U456" s="200"/>
      <c r="V456" s="200"/>
      <c r="W456" s="200"/>
      <c r="X456" s="200"/>
      <c r="Y456" s="200"/>
      <c r="Z456" s="200"/>
      <c r="AA456" s="200"/>
    </row>
    <row r="457" spans="20:27" ht="40" customHeight="1" x14ac:dyDescent="0.35">
      <c r="T457" s="200"/>
      <c r="U457" s="200"/>
      <c r="V457" s="200"/>
      <c r="W457" s="200"/>
      <c r="X457" s="200"/>
      <c r="Y457" s="200"/>
      <c r="Z457" s="200"/>
      <c r="AA457" s="200"/>
    </row>
    <row r="458" spans="20:27" ht="40" customHeight="1" x14ac:dyDescent="0.35">
      <c r="T458" s="200"/>
      <c r="U458" s="200"/>
      <c r="V458" s="200"/>
      <c r="W458" s="200"/>
      <c r="X458" s="200"/>
      <c r="Y458" s="200"/>
      <c r="Z458" s="200"/>
      <c r="AA458" s="200"/>
    </row>
    <row r="459" spans="20:27" ht="40" customHeight="1" x14ac:dyDescent="0.35">
      <c r="T459" s="200"/>
      <c r="U459" s="200"/>
      <c r="V459" s="200"/>
      <c r="W459" s="200"/>
      <c r="X459" s="200"/>
      <c r="Y459" s="200"/>
      <c r="Z459" s="200"/>
      <c r="AA459" s="200"/>
    </row>
    <row r="460" spans="20:27" ht="40" customHeight="1" x14ac:dyDescent="0.35">
      <c r="T460" s="200"/>
      <c r="U460" s="200"/>
      <c r="V460" s="200"/>
      <c r="W460" s="200"/>
      <c r="X460" s="200"/>
      <c r="Y460" s="200"/>
      <c r="Z460" s="200"/>
      <c r="AA460" s="200"/>
    </row>
    <row r="461" spans="20:27" ht="40" customHeight="1" x14ac:dyDescent="0.35">
      <c r="T461" s="200"/>
      <c r="U461" s="200"/>
      <c r="V461" s="200"/>
      <c r="W461" s="200"/>
      <c r="X461" s="200"/>
      <c r="Y461" s="200"/>
      <c r="Z461" s="200"/>
      <c r="AA461" s="200"/>
    </row>
    <row r="462" spans="20:27" ht="40" customHeight="1" x14ac:dyDescent="0.35">
      <c r="T462" s="200"/>
      <c r="U462" s="200"/>
      <c r="V462" s="200"/>
      <c r="W462" s="200"/>
      <c r="X462" s="200"/>
      <c r="Y462" s="200"/>
      <c r="Z462" s="200"/>
      <c r="AA462" s="200"/>
    </row>
    <row r="463" spans="20:27" ht="40" customHeight="1" x14ac:dyDescent="0.35">
      <c r="T463" s="200"/>
      <c r="U463" s="200"/>
      <c r="V463" s="200"/>
      <c r="W463" s="200"/>
      <c r="X463" s="200"/>
      <c r="Y463" s="200"/>
      <c r="Z463" s="200"/>
      <c r="AA463" s="200"/>
    </row>
    <row r="464" spans="20:27" ht="40" customHeight="1" x14ac:dyDescent="0.35">
      <c r="T464" s="200"/>
      <c r="U464" s="200"/>
      <c r="V464" s="200"/>
      <c r="W464" s="200"/>
      <c r="X464" s="200"/>
      <c r="Y464" s="200"/>
      <c r="Z464" s="200"/>
      <c r="AA464" s="200"/>
    </row>
    <row r="465" spans="20:27" ht="40" customHeight="1" x14ac:dyDescent="0.35">
      <c r="T465" s="200"/>
      <c r="U465" s="200"/>
      <c r="V465" s="200"/>
      <c r="W465" s="200"/>
      <c r="X465" s="200"/>
      <c r="Y465" s="200"/>
      <c r="Z465" s="200"/>
      <c r="AA465" s="200"/>
    </row>
    <row r="466" spans="20:27" ht="40" customHeight="1" x14ac:dyDescent="0.35">
      <c r="T466" s="200"/>
      <c r="U466" s="200"/>
      <c r="V466" s="200"/>
      <c r="W466" s="200"/>
      <c r="X466" s="200"/>
      <c r="Y466" s="200"/>
      <c r="Z466" s="200"/>
      <c r="AA466" s="200"/>
    </row>
    <row r="467" spans="20:27" ht="40" customHeight="1" x14ac:dyDescent="0.35">
      <c r="T467" s="200"/>
      <c r="U467" s="200"/>
      <c r="V467" s="200"/>
      <c r="W467" s="200"/>
      <c r="X467" s="200"/>
      <c r="Y467" s="200"/>
      <c r="Z467" s="200"/>
      <c r="AA467" s="200"/>
    </row>
    <row r="468" spans="20:27" ht="40" customHeight="1" x14ac:dyDescent="0.35">
      <c r="T468" s="200"/>
      <c r="U468" s="200"/>
      <c r="V468" s="200"/>
      <c r="W468" s="200"/>
      <c r="X468" s="200"/>
      <c r="Y468" s="200"/>
      <c r="Z468" s="200"/>
      <c r="AA468" s="200"/>
    </row>
    <row r="469" spans="20:27" ht="40" customHeight="1" x14ac:dyDescent="0.35">
      <c r="T469" s="200"/>
      <c r="U469" s="200"/>
      <c r="V469" s="200"/>
      <c r="W469" s="200"/>
      <c r="X469" s="200"/>
      <c r="Y469" s="200"/>
      <c r="Z469" s="200"/>
      <c r="AA469" s="200"/>
    </row>
    <row r="470" spans="20:27" ht="40" customHeight="1" x14ac:dyDescent="0.35">
      <c r="T470" s="200"/>
      <c r="U470" s="200"/>
      <c r="V470" s="200"/>
      <c r="W470" s="200"/>
      <c r="X470" s="200"/>
      <c r="Y470" s="200"/>
      <c r="Z470" s="200"/>
      <c r="AA470" s="200"/>
    </row>
    <row r="471" spans="20:27" ht="40" customHeight="1" x14ac:dyDescent="0.35">
      <c r="T471" s="200"/>
      <c r="U471" s="200"/>
      <c r="V471" s="200"/>
      <c r="W471" s="200"/>
      <c r="X471" s="200"/>
      <c r="Y471" s="200"/>
      <c r="Z471" s="200"/>
      <c r="AA471" s="200"/>
    </row>
    <row r="472" spans="20:27" ht="40" customHeight="1" x14ac:dyDescent="0.35">
      <c r="T472" s="200"/>
      <c r="U472" s="200"/>
      <c r="V472" s="200"/>
      <c r="W472" s="200"/>
      <c r="X472" s="200"/>
      <c r="Y472" s="200"/>
      <c r="Z472" s="200"/>
      <c r="AA472" s="200"/>
    </row>
    <row r="473" spans="20:27" ht="40" customHeight="1" x14ac:dyDescent="0.35">
      <c r="T473" s="200"/>
      <c r="U473" s="200"/>
      <c r="V473" s="200"/>
      <c r="W473" s="200"/>
      <c r="X473" s="200"/>
      <c r="Y473" s="200"/>
      <c r="Z473" s="200"/>
      <c r="AA473" s="200"/>
    </row>
    <row r="474" spans="20:27" ht="40" customHeight="1" x14ac:dyDescent="0.35">
      <c r="T474" s="200"/>
      <c r="U474" s="200"/>
      <c r="V474" s="200"/>
      <c r="W474" s="200"/>
      <c r="X474" s="200"/>
      <c r="Y474" s="200"/>
      <c r="Z474" s="200"/>
      <c r="AA474" s="200"/>
    </row>
    <row r="475" spans="20:27" ht="40" customHeight="1" x14ac:dyDescent="0.35">
      <c r="T475" s="200"/>
      <c r="U475" s="200"/>
      <c r="V475" s="200"/>
      <c r="W475" s="200"/>
      <c r="X475" s="200"/>
      <c r="Y475" s="200"/>
      <c r="Z475" s="200"/>
      <c r="AA475" s="200"/>
    </row>
    <row r="476" spans="20:27" ht="40" customHeight="1" x14ac:dyDescent="0.35">
      <c r="T476" s="200"/>
      <c r="U476" s="200"/>
      <c r="V476" s="200"/>
      <c r="W476" s="200"/>
      <c r="X476" s="200"/>
      <c r="Y476" s="200"/>
      <c r="Z476" s="200"/>
      <c r="AA476" s="200"/>
    </row>
    <row r="477" spans="20:27" ht="40" customHeight="1" x14ac:dyDescent="0.35">
      <c r="T477" s="200"/>
      <c r="U477" s="200"/>
      <c r="V477" s="200"/>
      <c r="W477" s="200"/>
      <c r="X477" s="200"/>
      <c r="Y477" s="200"/>
      <c r="Z477" s="200"/>
      <c r="AA477" s="200"/>
    </row>
    <row r="478" spans="20:27" ht="40" customHeight="1" x14ac:dyDescent="0.35">
      <c r="T478" s="200"/>
      <c r="U478" s="200"/>
      <c r="V478" s="200"/>
      <c r="W478" s="200"/>
      <c r="X478" s="200"/>
      <c r="Y478" s="200"/>
      <c r="Z478" s="200"/>
      <c r="AA478" s="200"/>
    </row>
    <row r="479" spans="20:27" ht="40" customHeight="1" x14ac:dyDescent="0.35">
      <c r="T479" s="200"/>
      <c r="U479" s="200"/>
      <c r="V479" s="200"/>
      <c r="W479" s="200"/>
      <c r="X479" s="200"/>
      <c r="Y479" s="200"/>
      <c r="Z479" s="200"/>
      <c r="AA479" s="200"/>
    </row>
    <row r="480" spans="20:27" ht="40" customHeight="1" x14ac:dyDescent="0.35">
      <c r="T480" s="200"/>
      <c r="U480" s="200"/>
      <c r="V480" s="200"/>
      <c r="W480" s="200"/>
      <c r="X480" s="200"/>
      <c r="Y480" s="200"/>
      <c r="Z480" s="200"/>
      <c r="AA480" s="200"/>
    </row>
    <row r="481" spans="20:27" ht="40" customHeight="1" x14ac:dyDescent="0.35">
      <c r="T481" s="200"/>
      <c r="U481" s="200"/>
      <c r="V481" s="200"/>
      <c r="W481" s="200"/>
      <c r="X481" s="200"/>
      <c r="Y481" s="200"/>
      <c r="Z481" s="200"/>
      <c r="AA481" s="200"/>
    </row>
    <row r="482" spans="20:27" ht="40" customHeight="1" x14ac:dyDescent="0.35">
      <c r="T482" s="200"/>
      <c r="U482" s="200"/>
      <c r="V482" s="200"/>
      <c r="W482" s="200"/>
      <c r="X482" s="200"/>
      <c r="Y482" s="200"/>
      <c r="Z482" s="200"/>
      <c r="AA482" s="200"/>
    </row>
    <row r="483" spans="20:27" ht="40" customHeight="1" x14ac:dyDescent="0.35">
      <c r="T483" s="200"/>
      <c r="U483" s="200"/>
      <c r="V483" s="200"/>
      <c r="W483" s="200"/>
      <c r="X483" s="200"/>
      <c r="Y483" s="200"/>
      <c r="Z483" s="200"/>
      <c r="AA483" s="200"/>
    </row>
    <row r="484" spans="20:27" ht="40" customHeight="1" x14ac:dyDescent="0.35">
      <c r="T484" s="200"/>
      <c r="U484" s="200"/>
      <c r="V484" s="200"/>
      <c r="W484" s="200"/>
      <c r="X484" s="200"/>
      <c r="Y484" s="200"/>
      <c r="Z484" s="200"/>
      <c r="AA484" s="200"/>
    </row>
    <row r="485" spans="20:27" ht="40" customHeight="1" x14ac:dyDescent="0.35">
      <c r="T485" s="200"/>
      <c r="U485" s="200"/>
      <c r="V485" s="200"/>
      <c r="W485" s="200"/>
      <c r="X485" s="200"/>
      <c r="Y485" s="200"/>
      <c r="Z485" s="200"/>
      <c r="AA485" s="200"/>
    </row>
    <row r="486" spans="20:27" ht="40" customHeight="1" x14ac:dyDescent="0.35">
      <c r="T486" s="200"/>
      <c r="U486" s="200"/>
      <c r="V486" s="200"/>
      <c r="W486" s="200"/>
      <c r="X486" s="200"/>
      <c r="Y486" s="200"/>
      <c r="Z486" s="200"/>
      <c r="AA486" s="200"/>
    </row>
    <row r="487" spans="20:27" ht="40" customHeight="1" x14ac:dyDescent="0.35">
      <c r="T487" s="200"/>
      <c r="U487" s="200"/>
      <c r="V487" s="200"/>
      <c r="W487" s="200"/>
      <c r="X487" s="200"/>
      <c r="Y487" s="200"/>
      <c r="Z487" s="200"/>
      <c r="AA487" s="200"/>
    </row>
    <row r="488" spans="20:27" ht="40" customHeight="1" x14ac:dyDescent="0.35">
      <c r="T488" s="200"/>
      <c r="U488" s="200"/>
      <c r="V488" s="200"/>
      <c r="W488" s="200"/>
      <c r="X488" s="200"/>
      <c r="Y488" s="200"/>
      <c r="Z488" s="200"/>
      <c r="AA488" s="200"/>
    </row>
    <row r="489" spans="20:27" ht="40" customHeight="1" x14ac:dyDescent="0.35">
      <c r="T489" s="200"/>
      <c r="U489" s="200"/>
      <c r="V489" s="200"/>
      <c r="W489" s="200"/>
      <c r="X489" s="200"/>
      <c r="Y489" s="200"/>
      <c r="Z489" s="200"/>
      <c r="AA489" s="200"/>
    </row>
    <row r="490" spans="20:27" ht="40" customHeight="1" x14ac:dyDescent="0.35">
      <c r="T490" s="200"/>
      <c r="U490" s="200"/>
      <c r="V490" s="200"/>
      <c r="W490" s="200"/>
      <c r="X490" s="200"/>
      <c r="Y490" s="200"/>
      <c r="Z490" s="200"/>
      <c r="AA490" s="200"/>
    </row>
    <row r="491" spans="20:27" ht="40" customHeight="1" x14ac:dyDescent="0.35">
      <c r="T491" s="200"/>
      <c r="U491" s="200"/>
      <c r="V491" s="200"/>
      <c r="W491" s="200"/>
      <c r="X491" s="200"/>
      <c r="Y491" s="200"/>
      <c r="Z491" s="200"/>
      <c r="AA491" s="200"/>
    </row>
    <row r="492" spans="20:27" ht="40" customHeight="1" x14ac:dyDescent="0.35">
      <c r="T492" s="200"/>
      <c r="U492" s="200"/>
      <c r="V492" s="200"/>
      <c r="W492" s="200"/>
      <c r="X492" s="200"/>
      <c r="Y492" s="200"/>
      <c r="Z492" s="200"/>
      <c r="AA492" s="200"/>
    </row>
    <row r="493" spans="20:27" ht="40" customHeight="1" x14ac:dyDescent="0.35">
      <c r="T493" s="200"/>
      <c r="U493" s="200"/>
      <c r="V493" s="200"/>
      <c r="W493" s="200"/>
      <c r="X493" s="200"/>
      <c r="Y493" s="200"/>
      <c r="Z493" s="200"/>
      <c r="AA493" s="200"/>
    </row>
    <row r="494" spans="20:27" ht="40" customHeight="1" x14ac:dyDescent="0.35">
      <c r="T494" s="200"/>
      <c r="U494" s="200"/>
      <c r="V494" s="200"/>
      <c r="W494" s="200"/>
      <c r="X494" s="200"/>
      <c r="Y494" s="200"/>
      <c r="Z494" s="200"/>
      <c r="AA494" s="200"/>
    </row>
    <row r="495" spans="20:27" ht="40" customHeight="1" x14ac:dyDescent="0.35">
      <c r="T495" s="200"/>
      <c r="U495" s="200"/>
      <c r="V495" s="200"/>
      <c r="W495" s="200"/>
      <c r="X495" s="200"/>
      <c r="Y495" s="200"/>
      <c r="Z495" s="200"/>
      <c r="AA495" s="200"/>
    </row>
    <row r="496" spans="20:27" ht="40" customHeight="1" x14ac:dyDescent="0.35">
      <c r="T496" s="200"/>
      <c r="U496" s="200"/>
      <c r="V496" s="200"/>
      <c r="W496" s="200"/>
      <c r="X496" s="200"/>
      <c r="Y496" s="200"/>
      <c r="Z496" s="200"/>
      <c r="AA496" s="200"/>
    </row>
    <row r="497" spans="20:27" ht="40" customHeight="1" x14ac:dyDescent="0.35">
      <c r="T497" s="200"/>
      <c r="U497" s="200"/>
      <c r="V497" s="200"/>
      <c r="W497" s="200"/>
      <c r="X497" s="200"/>
      <c r="Y497" s="200"/>
      <c r="Z497" s="200"/>
      <c r="AA497" s="200"/>
    </row>
    <row r="498" spans="20:27" ht="40" customHeight="1" x14ac:dyDescent="0.35">
      <c r="T498" s="200"/>
      <c r="U498" s="200"/>
      <c r="V498" s="200"/>
      <c r="W498" s="200"/>
      <c r="X498" s="200"/>
      <c r="Y498" s="200"/>
      <c r="Z498" s="200"/>
      <c r="AA498" s="200"/>
    </row>
    <row r="499" spans="20:27" ht="40" customHeight="1" x14ac:dyDescent="0.35">
      <c r="T499" s="200"/>
      <c r="U499" s="200"/>
      <c r="V499" s="200"/>
      <c r="W499" s="200"/>
      <c r="X499" s="200"/>
      <c r="Y499" s="200"/>
      <c r="Z499" s="200"/>
      <c r="AA499" s="200"/>
    </row>
    <row r="500" spans="20:27" ht="40" customHeight="1" x14ac:dyDescent="0.35">
      <c r="T500" s="200"/>
      <c r="U500" s="200"/>
      <c r="V500" s="200"/>
      <c r="W500" s="200"/>
      <c r="X500" s="200"/>
      <c r="Y500" s="200"/>
      <c r="Z500" s="200"/>
      <c r="AA500" s="200"/>
    </row>
    <row r="501" spans="20:27" ht="40" customHeight="1" x14ac:dyDescent="0.35">
      <c r="T501" s="200"/>
      <c r="U501" s="200"/>
      <c r="V501" s="200"/>
      <c r="W501" s="200"/>
      <c r="X501" s="200"/>
      <c r="Y501" s="200"/>
      <c r="Z501" s="200"/>
      <c r="AA501" s="200"/>
    </row>
    <row r="502" spans="20:27" ht="40" customHeight="1" x14ac:dyDescent="0.35">
      <c r="T502" s="200"/>
      <c r="U502" s="200"/>
      <c r="V502" s="200"/>
      <c r="W502" s="200"/>
      <c r="X502" s="200"/>
      <c r="Y502" s="200"/>
      <c r="Z502" s="200"/>
      <c r="AA502" s="200"/>
    </row>
    <row r="503" spans="20:27" ht="40" customHeight="1" x14ac:dyDescent="0.35">
      <c r="T503" s="200"/>
      <c r="U503" s="200"/>
      <c r="V503" s="200"/>
      <c r="W503" s="200"/>
      <c r="X503" s="200"/>
      <c r="Y503" s="200"/>
      <c r="Z503" s="200"/>
      <c r="AA503" s="200"/>
    </row>
    <row r="504" spans="20:27" ht="40" customHeight="1" x14ac:dyDescent="0.35">
      <c r="T504" s="200"/>
      <c r="U504" s="200"/>
      <c r="V504" s="200"/>
      <c r="W504" s="200"/>
      <c r="X504" s="200"/>
      <c r="Y504" s="200"/>
      <c r="Z504" s="200"/>
      <c r="AA504" s="200"/>
    </row>
    <row r="505" spans="20:27" ht="40" customHeight="1" x14ac:dyDescent="0.35">
      <c r="T505" s="200"/>
      <c r="U505" s="200"/>
      <c r="V505" s="200"/>
      <c r="W505" s="200"/>
      <c r="X505" s="200"/>
      <c r="Y505" s="200"/>
      <c r="Z505" s="200"/>
      <c r="AA505" s="200"/>
    </row>
    <row r="506" spans="20:27" ht="40" customHeight="1" x14ac:dyDescent="0.35">
      <c r="T506" s="200"/>
      <c r="U506" s="200"/>
      <c r="V506" s="200"/>
      <c r="W506" s="200"/>
      <c r="X506" s="200"/>
      <c r="Y506" s="200"/>
      <c r="Z506" s="200"/>
      <c r="AA506" s="200"/>
    </row>
    <row r="507" spans="20:27" ht="40" customHeight="1" x14ac:dyDescent="0.35">
      <c r="T507" s="200"/>
      <c r="U507" s="200"/>
      <c r="V507" s="200"/>
      <c r="W507" s="200"/>
      <c r="X507" s="200"/>
      <c r="Y507" s="200"/>
      <c r="Z507" s="200"/>
      <c r="AA507" s="200"/>
    </row>
    <row r="508" spans="20:27" ht="40" customHeight="1" x14ac:dyDescent="0.35">
      <c r="T508" s="200"/>
      <c r="U508" s="200"/>
      <c r="V508" s="200"/>
      <c r="W508" s="200"/>
      <c r="X508" s="200"/>
      <c r="Y508" s="200"/>
      <c r="Z508" s="200"/>
      <c r="AA508" s="200"/>
    </row>
    <row r="509" spans="20:27" ht="40" customHeight="1" x14ac:dyDescent="0.35">
      <c r="T509" s="200"/>
      <c r="U509" s="200"/>
      <c r="V509" s="200"/>
      <c r="W509" s="200"/>
      <c r="X509" s="200"/>
      <c r="Y509" s="200"/>
      <c r="Z509" s="200"/>
      <c r="AA509" s="200"/>
    </row>
    <row r="510" spans="20:27" ht="40" customHeight="1" x14ac:dyDescent="0.35">
      <c r="T510" s="200"/>
      <c r="U510" s="200"/>
      <c r="V510" s="200"/>
      <c r="W510" s="200"/>
      <c r="X510" s="200"/>
      <c r="Y510" s="200"/>
      <c r="Z510" s="200"/>
      <c r="AA510" s="200"/>
    </row>
    <row r="511" spans="20:27" ht="40" customHeight="1" x14ac:dyDescent="0.35">
      <c r="T511" s="200"/>
      <c r="U511" s="200"/>
      <c r="V511" s="200"/>
      <c r="W511" s="200"/>
      <c r="X511" s="200"/>
      <c r="Y511" s="200"/>
      <c r="Z511" s="200"/>
      <c r="AA511" s="200"/>
    </row>
    <row r="512" spans="20:27" ht="40" customHeight="1" x14ac:dyDescent="0.35">
      <c r="T512" s="200"/>
      <c r="U512" s="200"/>
      <c r="V512" s="200"/>
      <c r="W512" s="200"/>
      <c r="X512" s="200"/>
      <c r="Y512" s="200"/>
      <c r="Z512" s="200"/>
      <c r="AA512" s="200"/>
    </row>
    <row r="513" spans="20:27" ht="40" customHeight="1" x14ac:dyDescent="0.35">
      <c r="T513" s="200"/>
      <c r="U513" s="200"/>
      <c r="V513" s="200"/>
      <c r="W513" s="200"/>
      <c r="X513" s="200"/>
      <c r="Y513" s="200"/>
      <c r="Z513" s="200"/>
      <c r="AA513" s="200"/>
    </row>
    <row r="514" spans="20:27" ht="40" customHeight="1" x14ac:dyDescent="0.35">
      <c r="T514" s="200"/>
      <c r="U514" s="200"/>
      <c r="V514" s="200"/>
      <c r="W514" s="200"/>
      <c r="X514" s="200"/>
      <c r="Y514" s="200"/>
      <c r="Z514" s="200"/>
      <c r="AA514" s="200"/>
    </row>
    <row r="515" spans="20:27" ht="40" customHeight="1" x14ac:dyDescent="0.35">
      <c r="T515" s="200"/>
      <c r="U515" s="200"/>
      <c r="V515" s="200"/>
      <c r="W515" s="200"/>
      <c r="X515" s="200"/>
      <c r="Y515" s="200"/>
      <c r="Z515" s="200"/>
      <c r="AA515" s="200"/>
    </row>
    <row r="516" spans="20:27" ht="40" customHeight="1" x14ac:dyDescent="0.35">
      <c r="T516" s="200"/>
      <c r="U516" s="200"/>
      <c r="V516" s="200"/>
      <c r="W516" s="200"/>
      <c r="X516" s="200"/>
      <c r="Y516" s="200"/>
      <c r="Z516" s="200"/>
      <c r="AA516" s="200"/>
    </row>
    <row r="517" spans="20:27" ht="40" customHeight="1" x14ac:dyDescent="0.35">
      <c r="T517" s="200"/>
      <c r="U517" s="200"/>
      <c r="V517" s="200"/>
      <c r="W517" s="200"/>
      <c r="X517" s="200"/>
      <c r="Y517" s="200"/>
      <c r="Z517" s="200"/>
      <c r="AA517" s="200"/>
    </row>
    <row r="518" spans="20:27" ht="40" customHeight="1" x14ac:dyDescent="0.35">
      <c r="T518" s="200"/>
      <c r="U518" s="200"/>
      <c r="V518" s="200"/>
      <c r="W518" s="200"/>
      <c r="X518" s="200"/>
      <c r="Y518" s="200"/>
      <c r="Z518" s="200"/>
      <c r="AA518" s="200"/>
    </row>
    <row r="519" spans="20:27" ht="40" customHeight="1" x14ac:dyDescent="0.35">
      <c r="T519" s="200"/>
      <c r="U519" s="200"/>
      <c r="V519" s="200"/>
      <c r="W519" s="200"/>
      <c r="X519" s="200"/>
      <c r="Y519" s="200"/>
      <c r="Z519" s="200"/>
      <c r="AA519" s="200"/>
    </row>
    <row r="520" spans="20:27" ht="40" customHeight="1" x14ac:dyDescent="0.35">
      <c r="T520" s="200"/>
      <c r="U520" s="200"/>
      <c r="V520" s="200"/>
      <c r="W520" s="200"/>
      <c r="X520" s="200"/>
      <c r="Y520" s="200"/>
      <c r="Z520" s="200"/>
      <c r="AA520" s="200"/>
    </row>
    <row r="521" spans="20:27" ht="40" customHeight="1" x14ac:dyDescent="0.35">
      <c r="T521" s="200"/>
      <c r="U521" s="200"/>
      <c r="V521" s="200"/>
      <c r="W521" s="200"/>
      <c r="X521" s="200"/>
      <c r="Y521" s="200"/>
      <c r="Z521" s="200"/>
      <c r="AA521" s="200"/>
    </row>
    <row r="522" spans="20:27" ht="40" customHeight="1" x14ac:dyDescent="0.35">
      <c r="T522" s="200"/>
      <c r="U522" s="200"/>
      <c r="V522" s="200"/>
      <c r="W522" s="200"/>
      <c r="X522" s="200"/>
      <c r="Y522" s="200"/>
      <c r="Z522" s="200"/>
      <c r="AA522" s="200"/>
    </row>
    <row r="523" spans="20:27" ht="40" customHeight="1" x14ac:dyDescent="0.35">
      <c r="T523" s="200"/>
      <c r="U523" s="200"/>
      <c r="V523" s="200"/>
      <c r="W523" s="200"/>
      <c r="X523" s="200"/>
      <c r="Y523" s="200"/>
      <c r="Z523" s="200"/>
      <c r="AA523" s="200"/>
    </row>
    <row r="524" spans="20:27" ht="40" customHeight="1" x14ac:dyDescent="0.35">
      <c r="T524" s="200"/>
      <c r="U524" s="200"/>
      <c r="V524" s="200"/>
      <c r="W524" s="200"/>
      <c r="X524" s="200"/>
      <c r="Y524" s="200"/>
      <c r="Z524" s="200"/>
      <c r="AA524" s="200"/>
    </row>
    <row r="525" spans="20:27" ht="40" customHeight="1" x14ac:dyDescent="0.35">
      <c r="T525" s="200"/>
      <c r="U525" s="200"/>
      <c r="V525" s="200"/>
      <c r="W525" s="200"/>
      <c r="X525" s="200"/>
      <c r="Y525" s="200"/>
      <c r="Z525" s="200"/>
      <c r="AA525" s="200"/>
    </row>
    <row r="526" spans="20:27" ht="40" customHeight="1" x14ac:dyDescent="0.35">
      <c r="T526" s="200"/>
      <c r="U526" s="200"/>
      <c r="V526" s="200"/>
      <c r="W526" s="200"/>
      <c r="X526" s="200"/>
      <c r="Y526" s="200"/>
      <c r="Z526" s="200"/>
      <c r="AA526" s="200"/>
    </row>
    <row r="527" spans="20:27" ht="40" customHeight="1" x14ac:dyDescent="0.35">
      <c r="T527" s="200"/>
      <c r="U527" s="200"/>
      <c r="V527" s="200"/>
      <c r="W527" s="200"/>
      <c r="X527" s="200"/>
      <c r="Y527" s="200"/>
      <c r="Z527" s="200"/>
      <c r="AA527" s="200"/>
    </row>
    <row r="528" spans="20:27" ht="40" customHeight="1" x14ac:dyDescent="0.35">
      <c r="T528" s="200"/>
      <c r="U528" s="200"/>
      <c r="V528" s="200"/>
      <c r="W528" s="200"/>
      <c r="X528" s="200"/>
      <c r="Y528" s="200"/>
      <c r="Z528" s="200"/>
      <c r="AA528" s="200"/>
    </row>
    <row r="529" spans="20:27" ht="40" customHeight="1" x14ac:dyDescent="0.35">
      <c r="T529" s="200"/>
      <c r="U529" s="200"/>
      <c r="V529" s="200"/>
      <c r="W529" s="200"/>
      <c r="X529" s="200"/>
      <c r="Y529" s="200"/>
      <c r="Z529" s="200"/>
      <c r="AA529" s="200"/>
    </row>
    <row r="530" spans="20:27" ht="40" customHeight="1" x14ac:dyDescent="0.35">
      <c r="T530" s="200"/>
      <c r="U530" s="200"/>
      <c r="V530" s="200"/>
      <c r="W530" s="200"/>
      <c r="X530" s="200"/>
      <c r="Y530" s="200"/>
      <c r="Z530" s="200"/>
      <c r="AA530" s="200"/>
    </row>
    <row r="531" spans="20:27" ht="40" customHeight="1" x14ac:dyDescent="0.35">
      <c r="T531" s="200"/>
      <c r="U531" s="200"/>
      <c r="V531" s="200"/>
      <c r="W531" s="200"/>
      <c r="X531" s="200"/>
      <c r="Y531" s="200"/>
      <c r="Z531" s="200"/>
      <c r="AA531" s="200"/>
    </row>
    <row r="532" spans="20:27" ht="40" customHeight="1" x14ac:dyDescent="0.35">
      <c r="T532" s="200"/>
      <c r="U532" s="200"/>
      <c r="V532" s="200"/>
      <c r="W532" s="200"/>
      <c r="X532" s="200"/>
      <c r="Y532" s="200"/>
      <c r="Z532" s="200"/>
      <c r="AA532" s="200"/>
    </row>
    <row r="533" spans="20:27" ht="40" customHeight="1" x14ac:dyDescent="0.35">
      <c r="T533" s="200"/>
      <c r="U533" s="200"/>
      <c r="V533" s="200"/>
      <c r="W533" s="200"/>
      <c r="X533" s="200"/>
      <c r="Y533" s="200"/>
      <c r="Z533" s="200"/>
      <c r="AA533" s="200"/>
    </row>
    <row r="534" spans="20:27" ht="40" customHeight="1" x14ac:dyDescent="0.35">
      <c r="T534" s="200"/>
      <c r="U534" s="200"/>
      <c r="V534" s="200"/>
      <c r="W534" s="200"/>
      <c r="X534" s="200"/>
      <c r="Y534" s="200"/>
      <c r="Z534" s="200"/>
      <c r="AA534" s="200"/>
    </row>
    <row r="535" spans="20:27" ht="40" customHeight="1" x14ac:dyDescent="0.35">
      <c r="T535" s="200"/>
      <c r="U535" s="200"/>
      <c r="V535" s="200"/>
      <c r="W535" s="200"/>
      <c r="X535" s="200"/>
      <c r="Y535" s="200"/>
      <c r="Z535" s="200"/>
      <c r="AA535" s="200"/>
    </row>
    <row r="536" spans="20:27" ht="40" customHeight="1" x14ac:dyDescent="0.35">
      <c r="T536" s="200"/>
      <c r="U536" s="200"/>
      <c r="V536" s="200"/>
      <c r="W536" s="200"/>
      <c r="X536" s="200"/>
      <c r="Y536" s="200"/>
      <c r="Z536" s="200"/>
      <c r="AA536" s="200"/>
    </row>
    <row r="537" spans="20:27" ht="40" customHeight="1" x14ac:dyDescent="0.35">
      <c r="T537" s="200"/>
      <c r="U537" s="200"/>
      <c r="V537" s="200"/>
      <c r="W537" s="200"/>
      <c r="X537" s="200"/>
      <c r="Y537" s="200"/>
      <c r="Z537" s="200"/>
      <c r="AA537" s="200"/>
    </row>
    <row r="538" spans="20:27" ht="40" customHeight="1" x14ac:dyDescent="0.35">
      <c r="T538" s="200"/>
      <c r="U538" s="200"/>
      <c r="V538" s="200"/>
      <c r="W538" s="200"/>
      <c r="X538" s="200"/>
      <c r="Y538" s="200"/>
      <c r="Z538" s="200"/>
      <c r="AA538" s="200"/>
    </row>
    <row r="539" spans="20:27" ht="40" customHeight="1" x14ac:dyDescent="0.35">
      <c r="T539" s="200"/>
      <c r="U539" s="200"/>
      <c r="V539" s="200"/>
      <c r="W539" s="200"/>
      <c r="X539" s="200"/>
      <c r="Y539" s="200"/>
      <c r="Z539" s="200"/>
      <c r="AA539" s="200"/>
    </row>
    <row r="540" spans="20:27" ht="40" customHeight="1" x14ac:dyDescent="0.35">
      <c r="T540" s="200"/>
      <c r="U540" s="200"/>
      <c r="V540" s="200"/>
      <c r="W540" s="200"/>
      <c r="X540" s="200"/>
      <c r="Y540" s="200"/>
      <c r="Z540" s="200"/>
      <c r="AA540" s="200"/>
    </row>
    <row r="541" spans="20:27" ht="40" customHeight="1" x14ac:dyDescent="0.35">
      <c r="T541" s="200"/>
      <c r="U541" s="200"/>
      <c r="V541" s="200"/>
      <c r="W541" s="200"/>
      <c r="X541" s="200"/>
      <c r="Y541" s="200"/>
      <c r="Z541" s="200"/>
      <c r="AA541" s="200"/>
    </row>
    <row r="542" spans="20:27" ht="40" customHeight="1" x14ac:dyDescent="0.35">
      <c r="T542" s="200"/>
      <c r="U542" s="200"/>
      <c r="V542" s="200"/>
      <c r="W542" s="200"/>
      <c r="X542" s="200"/>
      <c r="Y542" s="200"/>
      <c r="Z542" s="200"/>
      <c r="AA542" s="200"/>
    </row>
    <row r="543" spans="20:27" ht="40" customHeight="1" x14ac:dyDescent="0.35">
      <c r="T543" s="200"/>
      <c r="U543" s="200"/>
      <c r="V543" s="200"/>
      <c r="W543" s="200"/>
      <c r="X543" s="200"/>
      <c r="Y543" s="200"/>
      <c r="Z543" s="200"/>
      <c r="AA543" s="200"/>
    </row>
    <row r="544" spans="20:27" ht="40" customHeight="1" x14ac:dyDescent="0.35">
      <c r="T544" s="200"/>
      <c r="U544" s="200"/>
      <c r="V544" s="200"/>
      <c r="W544" s="200"/>
      <c r="X544" s="200"/>
      <c r="Y544" s="200"/>
      <c r="Z544" s="200"/>
      <c r="AA544" s="200"/>
    </row>
    <row r="545" spans="20:27" ht="40" customHeight="1" x14ac:dyDescent="0.35">
      <c r="T545" s="200"/>
      <c r="U545" s="200"/>
      <c r="V545" s="200"/>
      <c r="W545" s="200"/>
      <c r="X545" s="200"/>
      <c r="Y545" s="200"/>
      <c r="Z545" s="200"/>
      <c r="AA545" s="200"/>
    </row>
    <row r="546" spans="20:27" ht="40" customHeight="1" x14ac:dyDescent="0.35">
      <c r="T546" s="200"/>
      <c r="U546" s="200"/>
      <c r="V546" s="200"/>
      <c r="W546" s="200"/>
      <c r="X546" s="200"/>
      <c r="Y546" s="200"/>
      <c r="Z546" s="200"/>
      <c r="AA546" s="200"/>
    </row>
    <row r="547" spans="20:27" ht="40" customHeight="1" x14ac:dyDescent="0.35">
      <c r="T547" s="200"/>
      <c r="U547" s="200"/>
      <c r="V547" s="200"/>
      <c r="W547" s="200"/>
      <c r="X547" s="200"/>
      <c r="Y547" s="200"/>
      <c r="Z547" s="200"/>
      <c r="AA547" s="200"/>
    </row>
    <row r="548" spans="20:27" ht="40" customHeight="1" x14ac:dyDescent="0.35">
      <c r="T548" s="200"/>
      <c r="U548" s="200"/>
      <c r="V548" s="200"/>
      <c r="W548" s="200"/>
      <c r="X548" s="200"/>
      <c r="Y548" s="200"/>
      <c r="Z548" s="200"/>
      <c r="AA548" s="200"/>
    </row>
    <row r="549" spans="20:27" ht="40" customHeight="1" x14ac:dyDescent="0.35">
      <c r="T549" s="200"/>
      <c r="U549" s="200"/>
      <c r="V549" s="200"/>
      <c r="W549" s="200"/>
      <c r="X549" s="200"/>
      <c r="Y549" s="200"/>
      <c r="Z549" s="200"/>
      <c r="AA549" s="200"/>
    </row>
    <row r="550" spans="20:27" ht="40" customHeight="1" x14ac:dyDescent="0.35">
      <c r="T550" s="200"/>
      <c r="U550" s="200"/>
      <c r="V550" s="200"/>
      <c r="W550" s="200"/>
      <c r="X550" s="200"/>
      <c r="Y550" s="200"/>
      <c r="Z550" s="200"/>
      <c r="AA550" s="200"/>
    </row>
    <row r="551" spans="20:27" ht="40" customHeight="1" x14ac:dyDescent="0.35">
      <c r="T551" s="200"/>
      <c r="U551" s="200"/>
      <c r="V551" s="200"/>
      <c r="W551" s="200"/>
      <c r="X551" s="200"/>
      <c r="Y551" s="200"/>
      <c r="Z551" s="200"/>
      <c r="AA551" s="200"/>
    </row>
    <row r="552" spans="20:27" ht="40" customHeight="1" x14ac:dyDescent="0.35">
      <c r="T552" s="200"/>
      <c r="U552" s="200"/>
      <c r="V552" s="200"/>
      <c r="W552" s="200"/>
      <c r="X552" s="200"/>
      <c r="Y552" s="200"/>
      <c r="Z552" s="200"/>
      <c r="AA552" s="200"/>
    </row>
    <row r="553" spans="20:27" ht="40" customHeight="1" x14ac:dyDescent="0.35">
      <c r="T553" s="200"/>
      <c r="U553" s="200"/>
      <c r="V553" s="200"/>
      <c r="W553" s="200"/>
      <c r="X553" s="200"/>
      <c r="Y553" s="200"/>
      <c r="Z553" s="200"/>
      <c r="AA553" s="200"/>
    </row>
    <row r="554" spans="20:27" ht="40" customHeight="1" x14ac:dyDescent="0.35">
      <c r="T554" s="200"/>
      <c r="U554" s="200"/>
      <c r="V554" s="200"/>
      <c r="W554" s="200"/>
      <c r="X554" s="200"/>
      <c r="Y554" s="200"/>
      <c r="Z554" s="200"/>
      <c r="AA554" s="200"/>
    </row>
    <row r="555" spans="20:27" ht="40" customHeight="1" x14ac:dyDescent="0.35">
      <c r="T555" s="200"/>
      <c r="U555" s="200"/>
      <c r="V555" s="200"/>
      <c r="W555" s="200"/>
      <c r="X555" s="200"/>
      <c r="Y555" s="200"/>
      <c r="Z555" s="200"/>
      <c r="AA555" s="200"/>
    </row>
    <row r="556" spans="20:27" ht="40" customHeight="1" x14ac:dyDescent="0.35">
      <c r="T556" s="200"/>
      <c r="U556" s="200"/>
      <c r="V556" s="200"/>
      <c r="W556" s="200"/>
      <c r="X556" s="200"/>
      <c r="Y556" s="200"/>
      <c r="Z556" s="200"/>
      <c r="AA556" s="200"/>
    </row>
    <row r="557" spans="20:27" ht="40" customHeight="1" x14ac:dyDescent="0.35">
      <c r="T557" s="200"/>
      <c r="U557" s="200"/>
      <c r="V557" s="200"/>
      <c r="W557" s="200"/>
      <c r="X557" s="200"/>
      <c r="Y557" s="200"/>
      <c r="Z557" s="200"/>
      <c r="AA557" s="200"/>
    </row>
    <row r="558" spans="20:27" ht="40" customHeight="1" x14ac:dyDescent="0.35">
      <c r="T558" s="200"/>
      <c r="U558" s="200"/>
      <c r="V558" s="200"/>
      <c r="W558" s="200"/>
      <c r="X558" s="200"/>
      <c r="Y558" s="200"/>
      <c r="Z558" s="200"/>
      <c r="AA558" s="200"/>
    </row>
    <row r="559" spans="20:27" ht="40" customHeight="1" x14ac:dyDescent="0.35">
      <c r="T559" s="200"/>
      <c r="U559" s="200"/>
      <c r="V559" s="200"/>
      <c r="W559" s="200"/>
      <c r="X559" s="200"/>
      <c r="Y559" s="200"/>
      <c r="Z559" s="200"/>
      <c r="AA559" s="200"/>
    </row>
    <row r="560" spans="20:27" ht="40" customHeight="1" x14ac:dyDescent="0.35">
      <c r="T560" s="200"/>
      <c r="U560" s="200"/>
      <c r="V560" s="200"/>
      <c r="W560" s="200"/>
      <c r="X560" s="200"/>
      <c r="Y560" s="200"/>
      <c r="Z560" s="200"/>
      <c r="AA560" s="200"/>
    </row>
    <row r="561" spans="20:27" ht="40" customHeight="1" x14ac:dyDescent="0.35">
      <c r="T561" s="200"/>
      <c r="U561" s="200"/>
      <c r="V561" s="200"/>
      <c r="W561" s="200"/>
      <c r="X561" s="200"/>
      <c r="Y561" s="200"/>
      <c r="Z561" s="200"/>
      <c r="AA561" s="200"/>
    </row>
    <row r="562" spans="20:27" ht="40" customHeight="1" x14ac:dyDescent="0.35">
      <c r="T562" s="200"/>
      <c r="U562" s="200"/>
      <c r="V562" s="200"/>
      <c r="W562" s="200"/>
      <c r="X562" s="200"/>
      <c r="Y562" s="200"/>
      <c r="Z562" s="200"/>
      <c r="AA562" s="200"/>
    </row>
    <row r="563" spans="20:27" ht="40" customHeight="1" x14ac:dyDescent="0.35">
      <c r="T563" s="200"/>
      <c r="U563" s="200"/>
      <c r="V563" s="200"/>
      <c r="W563" s="200"/>
      <c r="X563" s="200"/>
      <c r="Y563" s="200"/>
      <c r="Z563" s="200"/>
      <c r="AA563" s="200"/>
    </row>
    <row r="564" spans="20:27" ht="40" customHeight="1" x14ac:dyDescent="0.35">
      <c r="T564" s="200"/>
      <c r="U564" s="200"/>
      <c r="V564" s="200"/>
      <c r="W564" s="200"/>
      <c r="X564" s="200"/>
      <c r="Y564" s="200"/>
      <c r="Z564" s="200"/>
      <c r="AA564" s="200"/>
    </row>
    <row r="565" spans="20:27" ht="40" customHeight="1" x14ac:dyDescent="0.35">
      <c r="T565" s="200"/>
      <c r="U565" s="200"/>
      <c r="V565" s="200"/>
      <c r="W565" s="200"/>
      <c r="X565" s="200"/>
      <c r="Y565" s="200"/>
      <c r="Z565" s="200"/>
      <c r="AA565" s="200"/>
    </row>
    <row r="566" spans="20:27" ht="40" customHeight="1" x14ac:dyDescent="0.35">
      <c r="T566" s="200"/>
      <c r="U566" s="200"/>
      <c r="V566" s="200"/>
      <c r="W566" s="200"/>
      <c r="X566" s="200"/>
      <c r="Y566" s="200"/>
      <c r="Z566" s="200"/>
      <c r="AA566" s="200"/>
    </row>
    <row r="567" spans="20:27" ht="40" customHeight="1" x14ac:dyDescent="0.35">
      <c r="T567" s="200"/>
      <c r="U567" s="200"/>
      <c r="V567" s="200"/>
      <c r="W567" s="200"/>
      <c r="X567" s="200"/>
      <c r="Y567" s="200"/>
      <c r="Z567" s="200"/>
      <c r="AA567" s="200"/>
    </row>
    <row r="568" spans="20:27" ht="40" customHeight="1" x14ac:dyDescent="0.35">
      <c r="T568" s="200"/>
      <c r="U568" s="200"/>
      <c r="V568" s="200"/>
      <c r="W568" s="200"/>
      <c r="X568" s="200"/>
      <c r="Y568" s="200"/>
      <c r="Z568" s="200"/>
      <c r="AA568" s="200"/>
    </row>
    <row r="569" spans="20:27" ht="40" customHeight="1" x14ac:dyDescent="0.35">
      <c r="T569" s="200"/>
      <c r="U569" s="200"/>
      <c r="V569" s="200"/>
      <c r="W569" s="200"/>
      <c r="X569" s="200"/>
      <c r="Y569" s="200"/>
      <c r="Z569" s="200"/>
      <c r="AA569" s="200"/>
    </row>
    <row r="570" spans="20:27" ht="40" customHeight="1" x14ac:dyDescent="0.35">
      <c r="T570" s="200"/>
      <c r="U570" s="200"/>
      <c r="V570" s="200"/>
      <c r="W570" s="200"/>
      <c r="X570" s="200"/>
      <c r="Y570" s="200"/>
      <c r="Z570" s="200"/>
      <c r="AA570" s="200"/>
    </row>
    <row r="571" spans="20:27" ht="40" customHeight="1" x14ac:dyDescent="0.35">
      <c r="T571" s="200"/>
      <c r="U571" s="200"/>
      <c r="V571" s="200"/>
      <c r="W571" s="200"/>
      <c r="X571" s="200"/>
      <c r="Y571" s="200"/>
      <c r="Z571" s="200"/>
      <c r="AA571" s="200"/>
    </row>
    <row r="572" spans="20:27" ht="40" customHeight="1" x14ac:dyDescent="0.35">
      <c r="T572" s="200"/>
      <c r="U572" s="200"/>
      <c r="V572" s="200"/>
      <c r="W572" s="200"/>
      <c r="X572" s="200"/>
      <c r="Y572" s="200"/>
      <c r="Z572" s="200"/>
      <c r="AA572" s="200"/>
    </row>
    <row r="573" spans="20:27" ht="40" customHeight="1" x14ac:dyDescent="0.35">
      <c r="T573" s="200"/>
      <c r="U573" s="200"/>
      <c r="V573" s="200"/>
      <c r="W573" s="200"/>
      <c r="X573" s="200"/>
      <c r="Y573" s="200"/>
      <c r="Z573" s="200"/>
      <c r="AA573" s="200"/>
    </row>
    <row r="574" spans="20:27" ht="40" customHeight="1" x14ac:dyDescent="0.35">
      <c r="T574" s="200"/>
      <c r="U574" s="200"/>
      <c r="V574" s="200"/>
      <c r="W574" s="200"/>
      <c r="X574" s="200"/>
      <c r="Y574" s="200"/>
      <c r="Z574" s="200"/>
      <c r="AA574" s="200"/>
    </row>
    <row r="575" spans="20:27" ht="40" customHeight="1" x14ac:dyDescent="0.35">
      <c r="T575" s="200"/>
      <c r="U575" s="200"/>
      <c r="V575" s="200"/>
      <c r="W575" s="200"/>
      <c r="X575" s="200"/>
      <c r="Y575" s="200"/>
      <c r="Z575" s="200"/>
      <c r="AA575" s="200"/>
    </row>
    <row r="576" spans="20:27" ht="40" customHeight="1" x14ac:dyDescent="0.35">
      <c r="T576" s="200"/>
      <c r="U576" s="200"/>
      <c r="V576" s="200"/>
      <c r="W576" s="200"/>
      <c r="X576" s="200"/>
      <c r="Y576" s="200"/>
      <c r="Z576" s="200"/>
      <c r="AA576" s="200"/>
    </row>
    <row r="577" spans="20:27" ht="40" customHeight="1" x14ac:dyDescent="0.35">
      <c r="T577" s="200"/>
      <c r="U577" s="200"/>
      <c r="V577" s="200"/>
      <c r="W577" s="200"/>
      <c r="X577" s="200"/>
      <c r="Y577" s="200"/>
      <c r="Z577" s="200"/>
      <c r="AA577" s="200"/>
    </row>
    <row r="578" spans="20:27" ht="40" customHeight="1" x14ac:dyDescent="0.35">
      <c r="T578" s="200"/>
      <c r="U578" s="200"/>
      <c r="V578" s="200"/>
      <c r="W578" s="200"/>
      <c r="X578" s="200"/>
      <c r="Y578" s="200"/>
      <c r="Z578" s="200"/>
      <c r="AA578" s="200"/>
    </row>
    <row r="579" spans="20:27" ht="40" customHeight="1" x14ac:dyDescent="0.35">
      <c r="T579" s="200"/>
      <c r="U579" s="200"/>
      <c r="V579" s="200"/>
      <c r="W579" s="200"/>
      <c r="X579" s="200"/>
      <c r="Y579" s="200"/>
      <c r="Z579" s="200"/>
      <c r="AA579" s="200"/>
    </row>
    <row r="580" spans="20:27" ht="40" customHeight="1" x14ac:dyDescent="0.35">
      <c r="T580" s="200"/>
      <c r="U580" s="200"/>
      <c r="V580" s="200"/>
      <c r="W580" s="200"/>
      <c r="X580" s="200"/>
      <c r="Y580" s="200"/>
      <c r="Z580" s="200"/>
      <c r="AA580" s="200"/>
    </row>
    <row r="581" spans="20:27" ht="40" customHeight="1" x14ac:dyDescent="0.35">
      <c r="T581" s="200"/>
      <c r="U581" s="200"/>
      <c r="V581" s="200"/>
      <c r="W581" s="200"/>
      <c r="X581" s="200"/>
      <c r="Y581" s="200"/>
      <c r="Z581" s="200"/>
      <c r="AA581" s="200"/>
    </row>
    <row r="582" spans="20:27" ht="40" customHeight="1" x14ac:dyDescent="0.35">
      <c r="T582" s="200"/>
      <c r="U582" s="200"/>
      <c r="V582" s="200"/>
      <c r="W582" s="200"/>
      <c r="X582" s="200"/>
      <c r="Y582" s="200"/>
      <c r="Z582" s="200"/>
      <c r="AA582" s="200"/>
    </row>
    <row r="583" spans="20:27" ht="40" customHeight="1" x14ac:dyDescent="0.35">
      <c r="T583" s="200"/>
      <c r="U583" s="200"/>
      <c r="V583" s="200"/>
      <c r="W583" s="200"/>
      <c r="X583" s="200"/>
      <c r="Y583" s="200"/>
      <c r="Z583" s="200"/>
      <c r="AA583" s="200"/>
    </row>
    <row r="584" spans="20:27" ht="40" customHeight="1" x14ac:dyDescent="0.35">
      <c r="T584" s="200"/>
      <c r="U584" s="200"/>
      <c r="V584" s="200"/>
      <c r="W584" s="200"/>
      <c r="X584" s="200"/>
      <c r="Y584" s="200"/>
      <c r="Z584" s="200"/>
      <c r="AA584" s="200"/>
    </row>
    <row r="585" spans="20:27" ht="40" customHeight="1" x14ac:dyDescent="0.35">
      <c r="T585" s="200"/>
      <c r="U585" s="200"/>
      <c r="V585" s="200"/>
      <c r="W585" s="200"/>
      <c r="X585" s="200"/>
      <c r="Y585" s="200"/>
      <c r="Z585" s="200"/>
      <c r="AA585" s="200"/>
    </row>
    <row r="586" spans="20:27" ht="40" customHeight="1" x14ac:dyDescent="0.35">
      <c r="T586" s="200"/>
      <c r="U586" s="200"/>
      <c r="V586" s="200"/>
      <c r="W586" s="200"/>
      <c r="X586" s="200"/>
      <c r="Y586" s="200"/>
      <c r="Z586" s="200"/>
      <c r="AA586" s="200"/>
    </row>
    <row r="587" spans="20:27" ht="40" customHeight="1" x14ac:dyDescent="0.35">
      <c r="T587" s="200"/>
      <c r="U587" s="200"/>
      <c r="V587" s="200"/>
      <c r="W587" s="200"/>
      <c r="X587" s="200"/>
      <c r="Y587" s="200"/>
      <c r="Z587" s="200"/>
      <c r="AA587" s="200"/>
    </row>
    <row r="588" spans="20:27" ht="40" customHeight="1" x14ac:dyDescent="0.35">
      <c r="T588" s="200"/>
      <c r="U588" s="200"/>
      <c r="V588" s="200"/>
      <c r="W588" s="200"/>
      <c r="X588" s="200"/>
      <c r="Y588" s="200"/>
      <c r="Z588" s="200"/>
      <c r="AA588" s="200"/>
    </row>
    <row r="589" spans="20:27" ht="40" customHeight="1" x14ac:dyDescent="0.35">
      <c r="T589" s="200"/>
      <c r="U589" s="200"/>
      <c r="V589" s="200"/>
      <c r="W589" s="200"/>
      <c r="X589" s="200"/>
      <c r="Y589" s="200"/>
      <c r="Z589" s="200"/>
      <c r="AA589" s="200"/>
    </row>
    <row r="590" spans="20:27" ht="40" customHeight="1" x14ac:dyDescent="0.35">
      <c r="T590" s="200"/>
      <c r="U590" s="200"/>
      <c r="V590" s="200"/>
      <c r="W590" s="200"/>
      <c r="X590" s="200"/>
      <c r="Y590" s="200"/>
      <c r="Z590" s="200"/>
      <c r="AA590" s="200"/>
    </row>
    <row r="591" spans="20:27" ht="40" customHeight="1" x14ac:dyDescent="0.35">
      <c r="T591" s="200"/>
      <c r="U591" s="200"/>
      <c r="V591" s="200"/>
      <c r="W591" s="200"/>
      <c r="X591" s="200"/>
      <c r="Y591" s="200"/>
      <c r="Z591" s="200"/>
      <c r="AA591" s="200"/>
    </row>
    <row r="592" spans="20:27" ht="40" customHeight="1" x14ac:dyDescent="0.35">
      <c r="T592" s="200"/>
      <c r="U592" s="200"/>
      <c r="V592" s="200"/>
      <c r="W592" s="200"/>
      <c r="X592" s="200"/>
      <c r="Y592" s="200"/>
      <c r="Z592" s="200"/>
      <c r="AA592" s="200"/>
    </row>
    <row r="593" spans="20:27" ht="40" customHeight="1" x14ac:dyDescent="0.35">
      <c r="T593" s="200"/>
      <c r="U593" s="200"/>
      <c r="V593" s="200"/>
      <c r="W593" s="200"/>
      <c r="X593" s="200"/>
      <c r="Y593" s="200"/>
      <c r="Z593" s="200"/>
      <c r="AA593" s="200"/>
    </row>
    <row r="594" spans="20:27" ht="40" customHeight="1" x14ac:dyDescent="0.35">
      <c r="T594" s="200"/>
      <c r="U594" s="200"/>
      <c r="V594" s="200"/>
      <c r="W594" s="200"/>
      <c r="X594" s="200"/>
      <c r="Y594" s="200"/>
      <c r="Z594" s="200"/>
      <c r="AA594" s="200"/>
    </row>
    <row r="595" spans="20:27" ht="40" customHeight="1" x14ac:dyDescent="0.35">
      <c r="T595" s="200"/>
      <c r="U595" s="200"/>
      <c r="V595" s="200"/>
      <c r="W595" s="200"/>
      <c r="X595" s="200"/>
      <c r="Y595" s="200"/>
      <c r="Z595" s="200"/>
      <c r="AA595" s="200"/>
    </row>
    <row r="596" spans="20:27" ht="40" customHeight="1" x14ac:dyDescent="0.35">
      <c r="T596" s="200"/>
      <c r="U596" s="200"/>
      <c r="V596" s="200"/>
      <c r="W596" s="200"/>
      <c r="X596" s="200"/>
      <c r="Y596" s="200"/>
      <c r="Z596" s="200"/>
      <c r="AA596" s="200"/>
    </row>
    <row r="597" spans="20:27" ht="40" customHeight="1" x14ac:dyDescent="0.35">
      <c r="T597" s="200"/>
      <c r="U597" s="200"/>
      <c r="V597" s="200"/>
      <c r="W597" s="200"/>
      <c r="X597" s="200"/>
      <c r="Y597" s="200"/>
      <c r="Z597" s="200"/>
      <c r="AA597" s="200"/>
    </row>
    <row r="598" spans="20:27" ht="40" customHeight="1" x14ac:dyDescent="0.35">
      <c r="T598" s="200"/>
      <c r="U598" s="200"/>
      <c r="V598" s="200"/>
      <c r="W598" s="200"/>
      <c r="X598" s="200"/>
      <c r="Y598" s="200"/>
      <c r="Z598" s="200"/>
      <c r="AA598" s="200"/>
    </row>
    <row r="599" spans="20:27" ht="40" customHeight="1" x14ac:dyDescent="0.35">
      <c r="T599" s="200"/>
      <c r="U599" s="200"/>
      <c r="V599" s="200"/>
      <c r="W599" s="200"/>
      <c r="X599" s="200"/>
      <c r="Y599" s="200"/>
      <c r="Z599" s="200"/>
      <c r="AA599" s="200"/>
    </row>
    <row r="600" spans="20:27" ht="40" customHeight="1" x14ac:dyDescent="0.35">
      <c r="T600" s="200"/>
      <c r="U600" s="200"/>
      <c r="V600" s="200"/>
      <c r="W600" s="200"/>
      <c r="X600" s="200"/>
      <c r="Y600" s="200"/>
      <c r="Z600" s="200"/>
      <c r="AA600" s="200"/>
    </row>
    <row r="601" spans="20:27" ht="40" customHeight="1" x14ac:dyDescent="0.35">
      <c r="T601" s="200"/>
      <c r="U601" s="200"/>
      <c r="V601" s="200"/>
      <c r="W601" s="200"/>
      <c r="X601" s="200"/>
      <c r="Y601" s="200"/>
      <c r="Z601" s="200"/>
      <c r="AA601" s="200"/>
    </row>
    <row r="602" spans="20:27" ht="40" customHeight="1" x14ac:dyDescent="0.35">
      <c r="T602" s="200"/>
      <c r="U602" s="200"/>
      <c r="V602" s="200"/>
      <c r="W602" s="200"/>
      <c r="X602" s="200"/>
      <c r="Y602" s="200"/>
      <c r="Z602" s="200"/>
      <c r="AA602" s="200"/>
    </row>
    <row r="603" spans="20:27" ht="40" customHeight="1" x14ac:dyDescent="0.35">
      <c r="T603" s="200"/>
      <c r="U603" s="200"/>
      <c r="V603" s="200"/>
      <c r="W603" s="200"/>
      <c r="X603" s="200"/>
      <c r="Y603" s="200"/>
      <c r="Z603" s="200"/>
      <c r="AA603" s="200"/>
    </row>
    <row r="604" spans="20:27" ht="40" customHeight="1" x14ac:dyDescent="0.35">
      <c r="T604" s="200"/>
      <c r="U604" s="200"/>
      <c r="V604" s="200"/>
      <c r="W604" s="200"/>
      <c r="X604" s="200"/>
      <c r="Y604" s="200"/>
      <c r="Z604" s="200"/>
      <c r="AA604" s="200"/>
    </row>
    <row r="605" spans="20:27" ht="40" customHeight="1" x14ac:dyDescent="0.35">
      <c r="T605" s="200"/>
      <c r="U605" s="200"/>
      <c r="V605" s="200"/>
      <c r="W605" s="200"/>
      <c r="X605" s="200"/>
      <c r="Y605" s="200"/>
      <c r="Z605" s="200"/>
      <c r="AA605" s="200"/>
    </row>
    <row r="606" spans="20:27" ht="40" customHeight="1" x14ac:dyDescent="0.35">
      <c r="T606" s="200"/>
      <c r="U606" s="200"/>
      <c r="V606" s="200"/>
      <c r="W606" s="200"/>
      <c r="X606" s="200"/>
      <c r="Y606" s="200"/>
      <c r="Z606" s="200"/>
      <c r="AA606" s="200"/>
    </row>
    <row r="607" spans="20:27" ht="40" customHeight="1" x14ac:dyDescent="0.35">
      <c r="T607" s="200"/>
      <c r="U607" s="200"/>
      <c r="V607" s="200"/>
      <c r="W607" s="200"/>
      <c r="X607" s="200"/>
      <c r="Y607" s="200"/>
      <c r="Z607" s="200"/>
      <c r="AA607" s="200"/>
    </row>
    <row r="608" spans="20:27" ht="40" customHeight="1" x14ac:dyDescent="0.35">
      <c r="T608" s="200"/>
      <c r="U608" s="200"/>
      <c r="V608" s="200"/>
      <c r="W608" s="200"/>
      <c r="X608" s="200"/>
      <c r="Y608" s="200"/>
      <c r="Z608" s="200"/>
      <c r="AA608" s="200"/>
    </row>
    <row r="609" spans="20:27" ht="40" customHeight="1" x14ac:dyDescent="0.35">
      <c r="T609" s="200"/>
      <c r="U609" s="200"/>
      <c r="V609" s="200"/>
      <c r="W609" s="200"/>
      <c r="X609" s="200"/>
      <c r="Y609" s="200"/>
      <c r="Z609" s="200"/>
      <c r="AA609" s="200"/>
    </row>
    <row r="610" spans="20:27" ht="40" customHeight="1" x14ac:dyDescent="0.35">
      <c r="T610" s="200"/>
      <c r="U610" s="200"/>
      <c r="V610" s="200"/>
      <c r="W610" s="200"/>
      <c r="X610" s="200"/>
      <c r="Y610" s="200"/>
      <c r="Z610" s="200"/>
      <c r="AA610" s="200"/>
    </row>
    <row r="611" spans="20:27" ht="40" customHeight="1" x14ac:dyDescent="0.35">
      <c r="T611" s="200"/>
      <c r="U611" s="200"/>
      <c r="V611" s="200"/>
      <c r="W611" s="200"/>
      <c r="X611" s="200"/>
      <c r="Y611" s="200"/>
      <c r="Z611" s="200"/>
      <c r="AA611" s="200"/>
    </row>
    <row r="612" spans="20:27" ht="40" customHeight="1" x14ac:dyDescent="0.35">
      <c r="T612" s="200"/>
      <c r="U612" s="200"/>
      <c r="V612" s="200"/>
      <c r="W612" s="200"/>
      <c r="X612" s="200"/>
      <c r="Y612" s="200"/>
      <c r="Z612" s="200"/>
      <c r="AA612" s="200"/>
    </row>
    <row r="613" spans="20:27" ht="40" customHeight="1" x14ac:dyDescent="0.35">
      <c r="T613" s="200"/>
      <c r="U613" s="200"/>
      <c r="V613" s="200"/>
      <c r="W613" s="200"/>
      <c r="X613" s="200"/>
      <c r="Y613" s="200"/>
      <c r="Z613" s="200"/>
      <c r="AA613" s="200"/>
    </row>
    <row r="614" spans="20:27" ht="40" customHeight="1" x14ac:dyDescent="0.35">
      <c r="T614" s="200"/>
      <c r="U614" s="200"/>
      <c r="V614" s="200"/>
      <c r="W614" s="200"/>
      <c r="X614" s="200"/>
      <c r="Y614" s="200"/>
      <c r="Z614" s="200"/>
      <c r="AA614" s="200"/>
    </row>
    <row r="615" spans="20:27" ht="40" customHeight="1" x14ac:dyDescent="0.35">
      <c r="T615" s="200"/>
      <c r="U615" s="200"/>
      <c r="V615" s="200"/>
      <c r="W615" s="200"/>
      <c r="X615" s="200"/>
      <c r="Y615" s="200"/>
      <c r="Z615" s="200"/>
      <c r="AA615" s="200"/>
    </row>
    <row r="616" spans="20:27" ht="40" customHeight="1" x14ac:dyDescent="0.35">
      <c r="T616" s="200"/>
      <c r="U616" s="200"/>
      <c r="V616" s="200"/>
      <c r="W616" s="200"/>
      <c r="X616" s="200"/>
      <c r="Y616" s="200"/>
      <c r="Z616" s="200"/>
      <c r="AA616" s="200"/>
    </row>
    <row r="617" spans="20:27" ht="40" customHeight="1" x14ac:dyDescent="0.35">
      <c r="T617" s="200"/>
      <c r="U617" s="200"/>
      <c r="V617" s="200"/>
      <c r="W617" s="200"/>
      <c r="X617" s="200"/>
      <c r="Y617" s="200"/>
      <c r="Z617" s="200"/>
      <c r="AA617" s="200"/>
    </row>
    <row r="618" spans="20:27" ht="40" customHeight="1" x14ac:dyDescent="0.35">
      <c r="T618" s="200"/>
      <c r="U618" s="200"/>
      <c r="V618" s="200"/>
      <c r="W618" s="200"/>
      <c r="X618" s="200"/>
      <c r="Y618" s="200"/>
      <c r="Z618" s="200"/>
      <c r="AA618" s="200"/>
    </row>
    <row r="619" spans="20:27" ht="40" customHeight="1" x14ac:dyDescent="0.35">
      <c r="T619" s="200"/>
      <c r="U619" s="200"/>
      <c r="V619" s="200"/>
      <c r="W619" s="200"/>
      <c r="X619" s="200"/>
      <c r="Y619" s="200"/>
      <c r="Z619" s="200"/>
      <c r="AA619" s="200"/>
    </row>
    <row r="620" spans="20:27" ht="40" customHeight="1" x14ac:dyDescent="0.35">
      <c r="T620" s="200"/>
      <c r="U620" s="200"/>
      <c r="V620" s="200"/>
      <c r="W620" s="200"/>
      <c r="X620" s="200"/>
      <c r="Y620" s="200"/>
      <c r="Z620" s="200"/>
      <c r="AA620" s="200"/>
    </row>
    <row r="621" spans="20:27" ht="40" customHeight="1" x14ac:dyDescent="0.35">
      <c r="T621" s="200"/>
      <c r="U621" s="200"/>
      <c r="V621" s="200"/>
      <c r="W621" s="200"/>
      <c r="X621" s="200"/>
      <c r="Y621" s="200"/>
      <c r="Z621" s="200"/>
      <c r="AA621" s="200"/>
    </row>
    <row r="622" spans="20:27" ht="40" customHeight="1" x14ac:dyDescent="0.35">
      <c r="T622" s="200"/>
      <c r="U622" s="200"/>
      <c r="V622" s="200"/>
      <c r="W622" s="200"/>
      <c r="X622" s="200"/>
      <c r="Y622" s="200"/>
      <c r="Z622" s="200"/>
      <c r="AA622" s="200"/>
    </row>
    <row r="623" spans="20:27" ht="40" customHeight="1" x14ac:dyDescent="0.35">
      <c r="T623" s="200"/>
      <c r="U623" s="200"/>
      <c r="V623" s="200"/>
      <c r="W623" s="200"/>
      <c r="X623" s="200"/>
      <c r="Y623" s="200"/>
      <c r="Z623" s="200"/>
      <c r="AA623" s="200"/>
    </row>
    <row r="624" spans="20:27" ht="40" customHeight="1" x14ac:dyDescent="0.35">
      <c r="T624" s="200"/>
      <c r="U624" s="200"/>
      <c r="V624" s="200"/>
      <c r="W624" s="200"/>
      <c r="X624" s="200"/>
      <c r="Y624" s="200"/>
      <c r="Z624" s="200"/>
      <c r="AA624" s="200"/>
    </row>
    <row r="625" spans="20:27" ht="40" customHeight="1" x14ac:dyDescent="0.35">
      <c r="T625" s="200"/>
      <c r="U625" s="200"/>
      <c r="V625" s="200"/>
      <c r="W625" s="200"/>
      <c r="X625" s="200"/>
      <c r="Y625" s="200"/>
      <c r="Z625" s="200"/>
      <c r="AA625" s="200"/>
    </row>
    <row r="626" spans="20:27" ht="40" customHeight="1" x14ac:dyDescent="0.35">
      <c r="T626" s="200"/>
      <c r="U626" s="200"/>
      <c r="V626" s="200"/>
      <c r="W626" s="200"/>
      <c r="X626" s="200"/>
      <c r="Y626" s="200"/>
      <c r="Z626" s="200"/>
      <c r="AA626" s="200"/>
    </row>
    <row r="627" spans="20:27" ht="40" customHeight="1" x14ac:dyDescent="0.35">
      <c r="T627" s="200"/>
      <c r="U627" s="200"/>
      <c r="V627" s="200"/>
      <c r="W627" s="200"/>
      <c r="X627" s="200"/>
      <c r="Y627" s="200"/>
      <c r="Z627" s="200"/>
      <c r="AA627" s="200"/>
    </row>
    <row r="628" spans="20:27" ht="40" customHeight="1" x14ac:dyDescent="0.35">
      <c r="T628" s="200"/>
      <c r="U628" s="200"/>
      <c r="V628" s="200"/>
      <c r="W628" s="200"/>
      <c r="X628" s="200"/>
      <c r="Y628" s="200"/>
      <c r="Z628" s="200"/>
      <c r="AA628" s="200"/>
    </row>
    <row r="629" spans="20:27" ht="40" customHeight="1" x14ac:dyDescent="0.35">
      <c r="T629" s="200"/>
      <c r="U629" s="200"/>
      <c r="V629" s="200"/>
      <c r="W629" s="200"/>
      <c r="X629" s="200"/>
      <c r="Y629" s="200"/>
      <c r="Z629" s="200"/>
      <c r="AA629" s="200"/>
    </row>
    <row r="630" spans="20:27" ht="40" customHeight="1" x14ac:dyDescent="0.35">
      <c r="T630" s="200"/>
      <c r="U630" s="200"/>
      <c r="V630" s="200"/>
      <c r="W630" s="200"/>
      <c r="X630" s="200"/>
      <c r="Y630" s="200"/>
      <c r="Z630" s="200"/>
      <c r="AA630" s="200"/>
    </row>
    <row r="631" spans="20:27" ht="40" customHeight="1" x14ac:dyDescent="0.35">
      <c r="T631" s="200"/>
      <c r="U631" s="200"/>
      <c r="V631" s="200"/>
      <c r="W631" s="200"/>
      <c r="X631" s="200"/>
      <c r="Y631" s="200"/>
      <c r="Z631" s="200"/>
      <c r="AA631" s="200"/>
    </row>
    <row r="632" spans="20:27" ht="40" customHeight="1" x14ac:dyDescent="0.35">
      <c r="T632" s="200"/>
      <c r="U632" s="200"/>
      <c r="V632" s="200"/>
      <c r="W632" s="200"/>
      <c r="X632" s="200"/>
      <c r="Y632" s="200"/>
      <c r="Z632" s="200"/>
      <c r="AA632" s="200"/>
    </row>
    <row r="633" spans="20:27" ht="40" customHeight="1" x14ac:dyDescent="0.35">
      <c r="T633" s="200"/>
      <c r="U633" s="200"/>
      <c r="V633" s="200"/>
      <c r="W633" s="200"/>
      <c r="X633" s="200"/>
      <c r="Y633" s="200"/>
      <c r="Z633" s="200"/>
      <c r="AA633" s="200"/>
    </row>
    <row r="634" spans="20:27" ht="40" customHeight="1" x14ac:dyDescent="0.35">
      <c r="T634" s="200"/>
      <c r="U634" s="200"/>
      <c r="V634" s="200"/>
      <c r="W634" s="200"/>
      <c r="X634" s="200"/>
      <c r="Y634" s="200"/>
      <c r="Z634" s="200"/>
      <c r="AA634" s="200"/>
    </row>
    <row r="635" spans="20:27" ht="40" customHeight="1" x14ac:dyDescent="0.35">
      <c r="T635" s="200"/>
      <c r="U635" s="200"/>
      <c r="V635" s="200"/>
      <c r="W635" s="200"/>
      <c r="X635" s="200"/>
      <c r="Y635" s="200"/>
      <c r="Z635" s="200"/>
      <c r="AA635" s="200"/>
    </row>
    <row r="636" spans="20:27" ht="40" customHeight="1" x14ac:dyDescent="0.35">
      <c r="T636" s="200"/>
      <c r="U636" s="200"/>
      <c r="V636" s="200"/>
      <c r="W636" s="200"/>
      <c r="X636" s="200"/>
      <c r="Y636" s="200"/>
      <c r="Z636" s="200"/>
      <c r="AA636" s="200"/>
    </row>
    <row r="637" spans="20:27" ht="40" customHeight="1" x14ac:dyDescent="0.35">
      <c r="T637" s="200"/>
      <c r="U637" s="200"/>
      <c r="V637" s="200"/>
      <c r="W637" s="200"/>
      <c r="X637" s="200"/>
      <c r="Y637" s="200"/>
      <c r="Z637" s="200"/>
      <c r="AA637" s="200"/>
    </row>
    <row r="638" spans="20:27" ht="40" customHeight="1" x14ac:dyDescent="0.35">
      <c r="T638" s="200"/>
      <c r="U638" s="200"/>
      <c r="V638" s="200"/>
      <c r="W638" s="200"/>
      <c r="X638" s="200"/>
      <c r="Y638" s="200"/>
      <c r="Z638" s="200"/>
      <c r="AA638" s="200"/>
    </row>
    <row r="639" spans="20:27" ht="40" customHeight="1" x14ac:dyDescent="0.35">
      <c r="T639" s="200"/>
      <c r="U639" s="200"/>
      <c r="V639" s="200"/>
      <c r="W639" s="200"/>
      <c r="X639" s="200"/>
      <c r="Y639" s="200"/>
      <c r="Z639" s="200"/>
      <c r="AA639" s="200"/>
    </row>
    <row r="640" spans="20:27" ht="40" customHeight="1" x14ac:dyDescent="0.35">
      <c r="T640" s="200"/>
      <c r="U640" s="200"/>
      <c r="V640" s="200"/>
      <c r="W640" s="200"/>
      <c r="X640" s="200"/>
      <c r="Y640" s="200"/>
      <c r="Z640" s="200"/>
      <c r="AA640" s="200"/>
    </row>
    <row r="641" spans="20:27" ht="40" customHeight="1" x14ac:dyDescent="0.35">
      <c r="T641" s="200"/>
      <c r="U641" s="200"/>
      <c r="V641" s="200"/>
      <c r="W641" s="200"/>
      <c r="X641" s="200"/>
      <c r="Y641" s="200"/>
      <c r="Z641" s="200"/>
      <c r="AA641" s="200"/>
    </row>
    <row r="642" spans="20:27" ht="40" customHeight="1" x14ac:dyDescent="0.35">
      <c r="T642" s="200"/>
      <c r="U642" s="200"/>
      <c r="V642" s="200"/>
      <c r="W642" s="200"/>
      <c r="X642" s="200"/>
      <c r="Y642" s="200"/>
      <c r="Z642" s="200"/>
      <c r="AA642" s="200"/>
    </row>
    <row r="643" spans="20:27" ht="40" customHeight="1" x14ac:dyDescent="0.35">
      <c r="T643" s="200"/>
      <c r="U643" s="200"/>
      <c r="V643" s="200"/>
      <c r="W643" s="200"/>
      <c r="X643" s="200"/>
      <c r="Y643" s="200"/>
      <c r="Z643" s="200"/>
      <c r="AA643" s="200"/>
    </row>
    <row r="644" spans="20:27" ht="40" customHeight="1" x14ac:dyDescent="0.35">
      <c r="T644" s="200"/>
      <c r="U644" s="200"/>
      <c r="V644" s="200"/>
      <c r="W644" s="200"/>
      <c r="X644" s="200"/>
      <c r="Y644" s="200"/>
      <c r="Z644" s="200"/>
      <c r="AA644" s="200"/>
    </row>
    <row r="645" spans="20:27" ht="40" customHeight="1" x14ac:dyDescent="0.35">
      <c r="T645" s="200"/>
      <c r="U645" s="200"/>
      <c r="V645" s="200"/>
      <c r="W645" s="200"/>
      <c r="X645" s="200"/>
      <c r="Y645" s="200"/>
      <c r="Z645" s="200"/>
      <c r="AA645" s="200"/>
    </row>
    <row r="646" spans="20:27" ht="40" customHeight="1" x14ac:dyDescent="0.35">
      <c r="T646" s="200"/>
      <c r="U646" s="200"/>
      <c r="V646" s="200"/>
      <c r="W646" s="200"/>
      <c r="X646" s="200"/>
      <c r="Y646" s="200"/>
      <c r="Z646" s="200"/>
      <c r="AA646" s="200"/>
    </row>
    <row r="647" spans="20:27" ht="40" customHeight="1" x14ac:dyDescent="0.35">
      <c r="T647" s="200"/>
      <c r="U647" s="200"/>
      <c r="V647" s="200"/>
      <c r="W647" s="200"/>
      <c r="X647" s="200"/>
      <c r="Y647" s="200"/>
      <c r="Z647" s="200"/>
      <c r="AA647" s="200"/>
    </row>
    <row r="648" spans="20:27" ht="40" customHeight="1" x14ac:dyDescent="0.35">
      <c r="T648" s="200"/>
      <c r="U648" s="200"/>
      <c r="V648" s="200"/>
      <c r="W648" s="200"/>
      <c r="X648" s="200"/>
      <c r="Y648" s="200"/>
      <c r="Z648" s="200"/>
      <c r="AA648" s="200"/>
    </row>
    <row r="649" spans="20:27" ht="40" customHeight="1" x14ac:dyDescent="0.35">
      <c r="T649" s="200"/>
      <c r="U649" s="200"/>
      <c r="V649" s="200"/>
      <c r="W649" s="200"/>
      <c r="X649" s="200"/>
      <c r="Y649" s="200"/>
      <c r="Z649" s="200"/>
      <c r="AA649" s="200"/>
    </row>
  </sheetData>
  <mergeCells count="22">
    <mergeCell ref="AA1:AA2"/>
    <mergeCell ref="U1:U2"/>
    <mergeCell ref="T1:T2"/>
    <mergeCell ref="K1:S1"/>
    <mergeCell ref="A1:B1"/>
    <mergeCell ref="C1:I1"/>
    <mergeCell ref="AK1:AK2"/>
    <mergeCell ref="A2:S2"/>
    <mergeCell ref="AH1:AH2"/>
    <mergeCell ref="AI1:AI2"/>
    <mergeCell ref="AJ1:AJ2"/>
    <mergeCell ref="AB1:AB2"/>
    <mergeCell ref="AC1:AC2"/>
    <mergeCell ref="AD1:AD2"/>
    <mergeCell ref="AE1:AE2"/>
    <mergeCell ref="AF1:AF2"/>
    <mergeCell ref="AG1:AG2"/>
    <mergeCell ref="V1:V2"/>
    <mergeCell ref="W1:W2"/>
    <mergeCell ref="X1:X2"/>
    <mergeCell ref="Y1:Y2"/>
    <mergeCell ref="Z1:Z2"/>
  </mergeCells>
  <conditionalFormatting sqref="AB4:AE37 AB42:AE58 AC39:AE41">
    <cfRule type="cellIs" dxfId="9" priority="2" stopIfTrue="1" operator="greaterThan">
      <formula>0</formula>
    </cfRule>
    <cfRule type="cellIs" dxfId="8" priority="3" stopIfTrue="1" operator="greaterThan">
      <formula>0</formula>
    </cfRule>
    <cfRule type="cellIs" dxfId="7" priority="4" stopIfTrue="1" operator="greaterThan">
      <formula>0</formula>
    </cfRule>
  </conditionalFormatting>
  <conditionalFormatting sqref="T4:AK37">
    <cfRule type="cellIs" dxfId="6" priority="1" operator="greaterThan">
      <formula>0</formula>
    </cfRule>
  </conditionalFormatting>
  <hyperlinks>
    <hyperlink ref="D478" r:id="rId1" display="https://www.havan.com.br/mangueira-para-gas-de-cozinha-glp-1-20m-durin-05207.html" xr:uid="{9AE9E3A5-D851-49E2-B645-40602CB6D9CE}"/>
  </hyperlinks>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F5CF8-7290-487C-A3FD-11714FBAC309}">
  <sheetPr>
    <tabColor rgb="FF92D050"/>
  </sheetPr>
  <dimension ref="A1:AM649"/>
  <sheetViews>
    <sheetView topLeftCell="A22" zoomScale="60" zoomScaleNormal="60" workbookViewId="0">
      <selection activeCell="T38" sqref="T38"/>
    </sheetView>
  </sheetViews>
  <sheetFormatPr defaultColWidth="9.7265625" defaultRowHeight="26" x14ac:dyDescent="0.35"/>
  <cols>
    <col min="1" max="1" width="10.7265625" style="1" customWidth="1"/>
    <col min="2" max="2" width="32.54296875" style="19" customWidth="1"/>
    <col min="3" max="3" width="55.26953125" style="23" customWidth="1"/>
    <col min="4" max="4" width="19.7265625" style="24" customWidth="1"/>
    <col min="5" max="5" width="19.453125" style="24" customWidth="1"/>
    <col min="6" max="6" width="14.81640625" style="1" customWidth="1"/>
    <col min="7" max="7" width="10" style="1" customWidth="1"/>
    <col min="8" max="8" width="16.7265625" style="1" customWidth="1"/>
    <col min="9" max="9" width="16.1796875" style="17" bestFit="1" customWidth="1"/>
    <col min="10" max="13" width="13.81640625" style="4" customWidth="1"/>
    <col min="14" max="14" width="18.54296875" style="4" customWidth="1"/>
    <col min="15" max="17" width="13.81640625" style="4" customWidth="1"/>
    <col min="18" max="18" width="13.26953125" style="16" customWidth="1"/>
    <col min="19" max="19" width="12.54296875" style="5" customWidth="1"/>
    <col min="20" max="31" width="13.7265625" style="6" customWidth="1"/>
    <col min="32" max="37" width="13.7265625" style="2" customWidth="1"/>
    <col min="38" max="16384" width="9.7265625" style="2"/>
  </cols>
  <sheetData>
    <row r="1" spans="1:37" ht="40" customHeight="1" x14ac:dyDescent="0.35">
      <c r="A1" s="322" t="s">
        <v>109</v>
      </c>
      <c r="B1" s="323"/>
      <c r="C1" s="322" t="s">
        <v>186</v>
      </c>
      <c r="D1" s="322"/>
      <c r="E1" s="322"/>
      <c r="F1" s="322"/>
      <c r="G1" s="322"/>
      <c r="H1" s="322"/>
      <c r="I1" s="322"/>
      <c r="J1" s="82"/>
      <c r="K1" s="322" t="s">
        <v>110</v>
      </c>
      <c r="L1" s="323"/>
      <c r="M1" s="323"/>
      <c r="N1" s="323"/>
      <c r="O1" s="323"/>
      <c r="P1" s="323"/>
      <c r="Q1" s="323"/>
      <c r="R1" s="323"/>
      <c r="S1" s="322"/>
      <c r="T1" s="327" t="s">
        <v>22</v>
      </c>
      <c r="U1" s="327" t="s">
        <v>22</v>
      </c>
      <c r="V1" s="327" t="s">
        <v>22</v>
      </c>
      <c r="W1" s="327" t="s">
        <v>22</v>
      </c>
      <c r="X1" s="327" t="s">
        <v>22</v>
      </c>
      <c r="Y1" s="327" t="s">
        <v>22</v>
      </c>
      <c r="Z1" s="327" t="s">
        <v>22</v>
      </c>
      <c r="AA1" s="327" t="s">
        <v>22</v>
      </c>
      <c r="AB1" s="327" t="s">
        <v>22</v>
      </c>
      <c r="AC1" s="327" t="s">
        <v>22</v>
      </c>
      <c r="AD1" s="327" t="s">
        <v>22</v>
      </c>
      <c r="AE1" s="327" t="s">
        <v>22</v>
      </c>
      <c r="AF1" s="327" t="s">
        <v>22</v>
      </c>
      <c r="AG1" s="327" t="s">
        <v>22</v>
      </c>
      <c r="AH1" s="327" t="s">
        <v>22</v>
      </c>
      <c r="AI1" s="327" t="s">
        <v>22</v>
      </c>
      <c r="AJ1" s="327" t="s">
        <v>22</v>
      </c>
      <c r="AK1" s="327" t="s">
        <v>22</v>
      </c>
    </row>
    <row r="2" spans="1:37" ht="40" customHeight="1" x14ac:dyDescent="0.35">
      <c r="A2" s="322" t="s">
        <v>316</v>
      </c>
      <c r="B2" s="323"/>
      <c r="C2" s="322"/>
      <c r="D2" s="322"/>
      <c r="E2" s="322"/>
      <c r="F2" s="322"/>
      <c r="G2" s="322"/>
      <c r="H2" s="322"/>
      <c r="I2" s="322"/>
      <c r="J2" s="322"/>
      <c r="K2" s="322"/>
      <c r="L2" s="323"/>
      <c r="M2" s="323"/>
      <c r="N2" s="323"/>
      <c r="O2" s="323"/>
      <c r="P2" s="323"/>
      <c r="Q2" s="323"/>
      <c r="R2" s="323"/>
      <c r="S2" s="323"/>
      <c r="T2" s="327"/>
      <c r="U2" s="327"/>
      <c r="V2" s="327"/>
      <c r="W2" s="327"/>
      <c r="X2" s="327"/>
      <c r="Y2" s="327"/>
      <c r="Z2" s="327"/>
      <c r="AA2" s="327"/>
      <c r="AB2" s="327"/>
      <c r="AC2" s="327"/>
      <c r="AD2" s="327"/>
      <c r="AE2" s="327"/>
      <c r="AF2" s="327"/>
      <c r="AG2" s="327"/>
      <c r="AH2" s="327"/>
      <c r="AI2" s="327"/>
      <c r="AJ2" s="327"/>
      <c r="AK2" s="327"/>
    </row>
    <row r="3" spans="1:37" s="3" customFormat="1" ht="57.25" customHeight="1" x14ac:dyDescent="0.25">
      <c r="A3" s="20" t="s">
        <v>10</v>
      </c>
      <c r="B3" s="21" t="s">
        <v>6</v>
      </c>
      <c r="C3" s="20" t="s">
        <v>21</v>
      </c>
      <c r="D3" s="20" t="s">
        <v>13</v>
      </c>
      <c r="E3" s="21" t="s">
        <v>14</v>
      </c>
      <c r="F3" s="21" t="s">
        <v>15</v>
      </c>
      <c r="G3" s="21" t="s">
        <v>16</v>
      </c>
      <c r="H3" s="21" t="s">
        <v>7</v>
      </c>
      <c r="I3" s="22" t="s">
        <v>11</v>
      </c>
      <c r="J3" s="21" t="s">
        <v>12</v>
      </c>
      <c r="K3" s="39" t="s">
        <v>104</v>
      </c>
      <c r="L3" s="39" t="s">
        <v>105</v>
      </c>
      <c r="M3" s="39" t="s">
        <v>100</v>
      </c>
      <c r="N3" s="39" t="s">
        <v>28</v>
      </c>
      <c r="O3" s="39" t="s">
        <v>101</v>
      </c>
      <c r="P3" s="39" t="s">
        <v>102</v>
      </c>
      <c r="Q3" s="39" t="s">
        <v>103</v>
      </c>
      <c r="R3" s="25" t="s">
        <v>0</v>
      </c>
      <c r="S3" s="26" t="s">
        <v>2</v>
      </c>
      <c r="T3" s="27" t="s">
        <v>1</v>
      </c>
      <c r="U3" s="27" t="s">
        <v>1</v>
      </c>
      <c r="V3" s="27" t="s">
        <v>1</v>
      </c>
      <c r="W3" s="27" t="s">
        <v>1</v>
      </c>
      <c r="X3" s="27" t="s">
        <v>1</v>
      </c>
      <c r="Y3" s="27" t="s">
        <v>1</v>
      </c>
      <c r="Z3" s="27" t="s">
        <v>1</v>
      </c>
      <c r="AA3" s="27" t="s">
        <v>1</v>
      </c>
      <c r="AB3" s="27" t="s">
        <v>1</v>
      </c>
      <c r="AC3" s="27" t="s">
        <v>1</v>
      </c>
      <c r="AD3" s="27" t="s">
        <v>1</v>
      </c>
      <c r="AE3" s="27" t="s">
        <v>1</v>
      </c>
      <c r="AF3" s="27" t="s">
        <v>1</v>
      </c>
      <c r="AG3" s="27" t="s">
        <v>1</v>
      </c>
      <c r="AH3" s="27" t="s">
        <v>1</v>
      </c>
      <c r="AI3" s="27" t="s">
        <v>1</v>
      </c>
      <c r="AJ3" s="27" t="s">
        <v>1</v>
      </c>
      <c r="AK3" s="27" t="s">
        <v>1</v>
      </c>
    </row>
    <row r="4" spans="1:37" ht="40" customHeight="1" x14ac:dyDescent="0.35">
      <c r="A4" s="88">
        <v>1</v>
      </c>
      <c r="B4" s="89" t="s">
        <v>111</v>
      </c>
      <c r="C4" s="166" t="s">
        <v>237</v>
      </c>
      <c r="D4" s="96" t="s">
        <v>123</v>
      </c>
      <c r="E4" s="100">
        <v>1703</v>
      </c>
      <c r="F4" s="104">
        <v>504220643</v>
      </c>
      <c r="G4" s="35" t="s">
        <v>172</v>
      </c>
      <c r="H4" s="35" t="s">
        <v>181</v>
      </c>
      <c r="I4" s="107">
        <v>7.5</v>
      </c>
      <c r="J4" s="8">
        <v>240</v>
      </c>
      <c r="K4" s="45">
        <f>IF(SUM(T4:AK4)&gt;J4+M4,J4+M4,SUM(T4:AJ4))</f>
        <v>0</v>
      </c>
      <c r="L4" s="45">
        <f>(SUM(T4:AK4))</f>
        <v>0</v>
      </c>
      <c r="M4" s="55"/>
      <c r="N4" s="54">
        <f>ROUND(IF(J4*0.25-0.5&lt;0,0,J4*0.25-0.5),0)-Q4-O4</f>
        <v>60</v>
      </c>
      <c r="O4" s="55"/>
      <c r="P4" s="55"/>
      <c r="Q4" s="55"/>
      <c r="R4" s="13">
        <f>J4+M4+O4+P4-L4</f>
        <v>240</v>
      </c>
      <c r="S4" s="14" t="str">
        <f t="shared" ref="S4:S38" si="0">IF(R4&lt;0,"ATENÇÃO","OK")</f>
        <v>OK</v>
      </c>
      <c r="T4" s="28"/>
      <c r="U4" s="32"/>
      <c r="V4" s="28"/>
      <c r="W4" s="29"/>
      <c r="X4" s="29"/>
      <c r="Y4" s="29"/>
      <c r="Z4" s="29"/>
      <c r="AA4" s="28"/>
      <c r="AB4" s="28"/>
      <c r="AC4" s="28"/>
      <c r="AD4" s="28"/>
      <c r="AE4" s="28"/>
      <c r="AF4" s="29"/>
      <c r="AG4" s="29"/>
      <c r="AH4" s="29"/>
      <c r="AI4" s="29"/>
      <c r="AJ4" s="29"/>
      <c r="AK4" s="29"/>
    </row>
    <row r="5" spans="1:37" ht="40" customHeight="1" x14ac:dyDescent="0.35">
      <c r="A5" s="90">
        <v>2</v>
      </c>
      <c r="B5" s="91" t="s">
        <v>112</v>
      </c>
      <c r="C5" s="167" t="s">
        <v>238</v>
      </c>
      <c r="D5" s="97" t="s">
        <v>124</v>
      </c>
      <c r="E5" s="101">
        <v>1703</v>
      </c>
      <c r="F5" s="105" t="s">
        <v>139</v>
      </c>
      <c r="G5" s="106" t="s">
        <v>173</v>
      </c>
      <c r="H5" s="106" t="s">
        <v>181</v>
      </c>
      <c r="I5" s="108">
        <v>16.600000000000001</v>
      </c>
      <c r="J5" s="8">
        <v>100</v>
      </c>
      <c r="K5" s="45">
        <f t="shared" ref="K5:K37" si="1">IF(SUM(T5:AK5)&gt;J5+M5,J5+M5,SUM(T5:AJ5))</f>
        <v>0</v>
      </c>
      <c r="L5" s="45">
        <f t="shared" ref="L5:L37" si="2">(SUM(T5:AK5))</f>
        <v>0</v>
      </c>
      <c r="M5" s="55"/>
      <c r="N5" s="54">
        <f t="shared" ref="N5:N37" si="3">ROUND(IF(J5*0.25-0.5&lt;0,0,J5*0.25-0.5),0)-Q5-O5</f>
        <v>25</v>
      </c>
      <c r="O5" s="55"/>
      <c r="P5" s="55"/>
      <c r="Q5" s="55"/>
      <c r="R5" s="13">
        <f t="shared" ref="R5:R37" si="4">J5+M5+O5+P5-L5</f>
        <v>100</v>
      </c>
      <c r="S5" s="14" t="str">
        <f>IF(R5&lt;0,"ATENÇÃO","OK")</f>
        <v>OK</v>
      </c>
      <c r="T5" s="28"/>
      <c r="U5" s="32"/>
      <c r="V5" s="28"/>
      <c r="W5" s="29"/>
      <c r="X5" s="29"/>
      <c r="Y5" s="29"/>
      <c r="Z5" s="29"/>
      <c r="AA5" s="28"/>
      <c r="AB5" s="28"/>
      <c r="AC5" s="28"/>
      <c r="AD5" s="28"/>
      <c r="AE5" s="28"/>
      <c r="AF5" s="29"/>
      <c r="AG5" s="29"/>
      <c r="AH5" s="29"/>
      <c r="AI5" s="29"/>
      <c r="AJ5" s="29"/>
      <c r="AK5" s="29"/>
    </row>
    <row r="6" spans="1:37" ht="40" customHeight="1" x14ac:dyDescent="0.35">
      <c r="A6" s="92">
        <v>3</v>
      </c>
      <c r="B6" s="93" t="s">
        <v>113</v>
      </c>
      <c r="C6" s="166" t="s">
        <v>239</v>
      </c>
      <c r="D6" s="96" t="s">
        <v>124</v>
      </c>
      <c r="E6" s="102">
        <v>1703</v>
      </c>
      <c r="F6" s="104" t="s">
        <v>140</v>
      </c>
      <c r="G6" s="35" t="s">
        <v>172</v>
      </c>
      <c r="H6" s="35" t="s">
        <v>181</v>
      </c>
      <c r="I6" s="107">
        <v>5.9</v>
      </c>
      <c r="J6" s="8">
        <v>200</v>
      </c>
      <c r="K6" s="45">
        <f t="shared" si="1"/>
        <v>0</v>
      </c>
      <c r="L6" s="45">
        <f t="shared" si="2"/>
        <v>0</v>
      </c>
      <c r="M6" s="55"/>
      <c r="N6" s="54">
        <f t="shared" si="3"/>
        <v>50</v>
      </c>
      <c r="O6" s="55"/>
      <c r="P6" s="55"/>
      <c r="Q6" s="55"/>
      <c r="R6" s="13">
        <f t="shared" si="4"/>
        <v>200</v>
      </c>
      <c r="S6" s="14" t="str">
        <f t="shared" si="0"/>
        <v>OK</v>
      </c>
      <c r="T6" s="28"/>
      <c r="U6" s="32"/>
      <c r="V6" s="28"/>
      <c r="W6" s="29"/>
      <c r="X6" s="29"/>
      <c r="Y6" s="29"/>
      <c r="Z6" s="29"/>
      <c r="AA6" s="28"/>
      <c r="AB6" s="28"/>
      <c r="AC6" s="28"/>
      <c r="AD6" s="28"/>
      <c r="AE6" s="28"/>
      <c r="AF6" s="29"/>
      <c r="AG6" s="29"/>
      <c r="AH6" s="29"/>
      <c r="AI6" s="29"/>
      <c r="AJ6" s="29"/>
      <c r="AK6" s="29"/>
    </row>
    <row r="7" spans="1:37" ht="40" customHeight="1" x14ac:dyDescent="0.35">
      <c r="A7" s="90">
        <v>4</v>
      </c>
      <c r="B7" s="91" t="s">
        <v>114</v>
      </c>
      <c r="C7" s="167" t="s">
        <v>240</v>
      </c>
      <c r="D7" s="97" t="s">
        <v>125</v>
      </c>
      <c r="E7" s="101">
        <v>1701</v>
      </c>
      <c r="F7" s="105" t="s">
        <v>141</v>
      </c>
      <c r="G7" s="106" t="s">
        <v>173</v>
      </c>
      <c r="H7" s="106" t="s">
        <v>181</v>
      </c>
      <c r="I7" s="108">
        <v>7.7</v>
      </c>
      <c r="J7" s="8">
        <v>80</v>
      </c>
      <c r="K7" s="45">
        <f t="shared" si="1"/>
        <v>0</v>
      </c>
      <c r="L7" s="45">
        <f t="shared" si="2"/>
        <v>0</v>
      </c>
      <c r="M7" s="55"/>
      <c r="N7" s="54">
        <f t="shared" si="3"/>
        <v>20</v>
      </c>
      <c r="O7" s="55"/>
      <c r="P7" s="55"/>
      <c r="Q7" s="55"/>
      <c r="R7" s="13">
        <f t="shared" si="4"/>
        <v>80</v>
      </c>
      <c r="S7" s="14" t="str">
        <f t="shared" si="0"/>
        <v>OK</v>
      </c>
      <c r="T7" s="28"/>
      <c r="U7" s="32"/>
      <c r="V7" s="28"/>
      <c r="W7" s="29"/>
      <c r="X7" s="29"/>
      <c r="Y7" s="29"/>
      <c r="Z7" s="29"/>
      <c r="AA7" s="28"/>
      <c r="AB7" s="28"/>
      <c r="AC7" s="28"/>
      <c r="AD7" s="28"/>
      <c r="AE7" s="28"/>
      <c r="AF7" s="29"/>
      <c r="AG7" s="29"/>
      <c r="AH7" s="29"/>
      <c r="AI7" s="29"/>
      <c r="AJ7" s="29"/>
      <c r="AK7" s="29"/>
    </row>
    <row r="8" spans="1:37" ht="40" customHeight="1" x14ac:dyDescent="0.35">
      <c r="A8" s="92">
        <v>5</v>
      </c>
      <c r="B8" s="93" t="s">
        <v>114</v>
      </c>
      <c r="C8" s="166" t="s">
        <v>241</v>
      </c>
      <c r="D8" s="96" t="s">
        <v>125</v>
      </c>
      <c r="E8" s="102">
        <v>1701</v>
      </c>
      <c r="F8" s="104" t="s">
        <v>142</v>
      </c>
      <c r="G8" s="35" t="s">
        <v>174</v>
      </c>
      <c r="H8" s="35" t="s">
        <v>181</v>
      </c>
      <c r="I8" s="107">
        <v>15.99</v>
      </c>
      <c r="J8" s="8">
        <v>40</v>
      </c>
      <c r="K8" s="45">
        <f t="shared" si="1"/>
        <v>0</v>
      </c>
      <c r="L8" s="45">
        <f t="shared" si="2"/>
        <v>0</v>
      </c>
      <c r="M8" s="55"/>
      <c r="N8" s="54">
        <f t="shared" si="3"/>
        <v>10</v>
      </c>
      <c r="O8" s="55"/>
      <c r="P8" s="55"/>
      <c r="Q8" s="55"/>
      <c r="R8" s="13">
        <f t="shared" si="4"/>
        <v>40</v>
      </c>
      <c r="S8" s="14" t="str">
        <f t="shared" si="0"/>
        <v>OK</v>
      </c>
      <c r="T8" s="28"/>
      <c r="U8" s="32"/>
      <c r="V8" s="28"/>
      <c r="W8" s="29"/>
      <c r="X8" s="29"/>
      <c r="Y8" s="29"/>
      <c r="Z8" s="29"/>
      <c r="AA8" s="28"/>
      <c r="AB8" s="28"/>
      <c r="AC8" s="28"/>
      <c r="AD8" s="28"/>
      <c r="AE8" s="28"/>
      <c r="AF8" s="29"/>
      <c r="AG8" s="29"/>
      <c r="AH8" s="29"/>
      <c r="AI8" s="29"/>
      <c r="AJ8" s="29"/>
      <c r="AK8" s="29"/>
    </row>
    <row r="9" spans="1:37" ht="40" customHeight="1" x14ac:dyDescent="0.35">
      <c r="A9" s="90">
        <v>6</v>
      </c>
      <c r="B9" s="91" t="s">
        <v>114</v>
      </c>
      <c r="C9" s="167" t="s">
        <v>242</v>
      </c>
      <c r="D9" s="97" t="s">
        <v>125</v>
      </c>
      <c r="E9" s="101">
        <v>1701</v>
      </c>
      <c r="F9" s="105" t="s">
        <v>143</v>
      </c>
      <c r="G9" s="106" t="s">
        <v>173</v>
      </c>
      <c r="H9" s="106" t="s">
        <v>181</v>
      </c>
      <c r="I9" s="108">
        <v>6.85</v>
      </c>
      <c r="J9" s="8">
        <v>100</v>
      </c>
      <c r="K9" s="45">
        <f t="shared" si="1"/>
        <v>0</v>
      </c>
      <c r="L9" s="45">
        <f t="shared" si="2"/>
        <v>0</v>
      </c>
      <c r="M9" s="55"/>
      <c r="N9" s="54">
        <f t="shared" si="3"/>
        <v>25</v>
      </c>
      <c r="O9" s="55"/>
      <c r="P9" s="55"/>
      <c r="Q9" s="55"/>
      <c r="R9" s="13">
        <f t="shared" si="4"/>
        <v>100</v>
      </c>
      <c r="S9" s="14" t="str">
        <f t="shared" si="0"/>
        <v>OK</v>
      </c>
      <c r="T9" s="28"/>
      <c r="U9" s="32"/>
      <c r="V9" s="28"/>
      <c r="W9" s="29"/>
      <c r="X9" s="29"/>
      <c r="Y9" s="29"/>
      <c r="Z9" s="29"/>
      <c r="AA9" s="28"/>
      <c r="AB9" s="28"/>
      <c r="AC9" s="28"/>
      <c r="AD9" s="28"/>
      <c r="AE9" s="28"/>
      <c r="AF9" s="29"/>
      <c r="AG9" s="29"/>
      <c r="AH9" s="29"/>
      <c r="AI9" s="29"/>
      <c r="AJ9" s="29"/>
      <c r="AK9" s="29"/>
    </row>
    <row r="10" spans="1:37" ht="40" customHeight="1" x14ac:dyDescent="0.35">
      <c r="A10" s="92">
        <v>7</v>
      </c>
      <c r="B10" s="93" t="s">
        <v>115</v>
      </c>
      <c r="C10" s="166" t="s">
        <v>243</v>
      </c>
      <c r="D10" s="96" t="s">
        <v>126</v>
      </c>
      <c r="E10" s="102">
        <v>1801</v>
      </c>
      <c r="F10" s="104" t="s">
        <v>144</v>
      </c>
      <c r="G10" s="35" t="s">
        <v>175</v>
      </c>
      <c r="H10" s="35" t="s">
        <v>181</v>
      </c>
      <c r="I10" s="107">
        <v>2.59</v>
      </c>
      <c r="J10" s="8">
        <v>100</v>
      </c>
      <c r="K10" s="45">
        <f t="shared" si="1"/>
        <v>0</v>
      </c>
      <c r="L10" s="45">
        <f t="shared" si="2"/>
        <v>0</v>
      </c>
      <c r="M10" s="55"/>
      <c r="N10" s="54">
        <f t="shared" si="3"/>
        <v>25</v>
      </c>
      <c r="O10" s="55"/>
      <c r="P10" s="55"/>
      <c r="Q10" s="55"/>
      <c r="R10" s="13">
        <f t="shared" si="4"/>
        <v>100</v>
      </c>
      <c r="S10" s="14" t="str">
        <f t="shared" si="0"/>
        <v>OK</v>
      </c>
      <c r="T10" s="28"/>
      <c r="U10" s="32"/>
      <c r="V10" s="28"/>
      <c r="W10" s="29"/>
      <c r="X10" s="29"/>
      <c r="Y10" s="29"/>
      <c r="Z10" s="29"/>
      <c r="AA10" s="28"/>
      <c r="AB10" s="28"/>
      <c r="AC10" s="28"/>
      <c r="AD10" s="28"/>
      <c r="AE10" s="28"/>
      <c r="AF10" s="29"/>
      <c r="AG10" s="29"/>
      <c r="AH10" s="29"/>
      <c r="AI10" s="29"/>
      <c r="AJ10" s="29"/>
      <c r="AK10" s="29"/>
    </row>
    <row r="11" spans="1:37" ht="40" customHeight="1" x14ac:dyDescent="0.35">
      <c r="A11" s="90">
        <v>8</v>
      </c>
      <c r="B11" s="91" t="s">
        <v>116</v>
      </c>
      <c r="C11" s="167" t="s">
        <v>244</v>
      </c>
      <c r="D11" s="97" t="s">
        <v>127</v>
      </c>
      <c r="E11" s="101">
        <v>1807</v>
      </c>
      <c r="F11" s="105" t="s">
        <v>145</v>
      </c>
      <c r="G11" s="106" t="s">
        <v>174</v>
      </c>
      <c r="H11" s="106" t="s">
        <v>181</v>
      </c>
      <c r="I11" s="108">
        <v>51.7</v>
      </c>
      <c r="J11" s="8">
        <v>6</v>
      </c>
      <c r="K11" s="45">
        <f t="shared" si="1"/>
        <v>0</v>
      </c>
      <c r="L11" s="45">
        <f t="shared" si="2"/>
        <v>0</v>
      </c>
      <c r="M11" s="55"/>
      <c r="N11" s="54">
        <f t="shared" si="3"/>
        <v>1</v>
      </c>
      <c r="O11" s="55"/>
      <c r="P11" s="55"/>
      <c r="Q11" s="55"/>
      <c r="R11" s="13">
        <f t="shared" si="4"/>
        <v>6</v>
      </c>
      <c r="S11" s="14" t="str">
        <f t="shared" si="0"/>
        <v>OK</v>
      </c>
      <c r="T11" s="28"/>
      <c r="U11" s="32"/>
      <c r="V11" s="28"/>
      <c r="W11" s="29"/>
      <c r="X11" s="29"/>
      <c r="Y11" s="29"/>
      <c r="Z11" s="32"/>
      <c r="AA11" s="28"/>
      <c r="AB11" s="28"/>
      <c r="AC11" s="28"/>
      <c r="AD11" s="28"/>
      <c r="AE11" s="28"/>
      <c r="AF11" s="29"/>
      <c r="AG11" s="29"/>
      <c r="AH11" s="29"/>
      <c r="AI11" s="29"/>
      <c r="AJ11" s="29"/>
      <c r="AK11" s="29"/>
    </row>
    <row r="12" spans="1:37" ht="40" customHeight="1" x14ac:dyDescent="0.35">
      <c r="A12" s="88">
        <v>9</v>
      </c>
      <c r="B12" s="89" t="s">
        <v>116</v>
      </c>
      <c r="C12" s="166" t="s">
        <v>245</v>
      </c>
      <c r="D12" s="96" t="s">
        <v>128</v>
      </c>
      <c r="E12" s="100">
        <v>1807</v>
      </c>
      <c r="F12" s="104" t="s">
        <v>146</v>
      </c>
      <c r="G12" s="35" t="s">
        <v>174</v>
      </c>
      <c r="H12" s="35" t="s">
        <v>181</v>
      </c>
      <c r="I12" s="107">
        <v>77</v>
      </c>
      <c r="J12" s="8">
        <v>4</v>
      </c>
      <c r="K12" s="45">
        <f t="shared" si="1"/>
        <v>0</v>
      </c>
      <c r="L12" s="45">
        <f t="shared" si="2"/>
        <v>0</v>
      </c>
      <c r="M12" s="55"/>
      <c r="N12" s="54">
        <f t="shared" si="3"/>
        <v>1</v>
      </c>
      <c r="O12" s="55"/>
      <c r="P12" s="55"/>
      <c r="Q12" s="55"/>
      <c r="R12" s="13">
        <f t="shared" si="4"/>
        <v>4</v>
      </c>
      <c r="S12" s="14" t="str">
        <f t="shared" si="0"/>
        <v>OK</v>
      </c>
      <c r="T12" s="28"/>
      <c r="U12" s="32"/>
      <c r="V12" s="28"/>
      <c r="W12" s="29"/>
      <c r="X12" s="29"/>
      <c r="Y12" s="29"/>
      <c r="Z12" s="29"/>
      <c r="AA12" s="28"/>
      <c r="AB12" s="28"/>
      <c r="AC12" s="28"/>
      <c r="AD12" s="28"/>
      <c r="AE12" s="28"/>
      <c r="AF12" s="29"/>
      <c r="AG12" s="29"/>
      <c r="AH12" s="29"/>
      <c r="AI12" s="29"/>
      <c r="AJ12" s="29"/>
      <c r="AK12" s="29"/>
    </row>
    <row r="13" spans="1:37" ht="40" customHeight="1" x14ac:dyDescent="0.35">
      <c r="A13" s="90">
        <v>10</v>
      </c>
      <c r="B13" s="91" t="s">
        <v>116</v>
      </c>
      <c r="C13" s="167" t="s">
        <v>246</v>
      </c>
      <c r="D13" s="97" t="s">
        <v>129</v>
      </c>
      <c r="E13" s="101">
        <v>1801</v>
      </c>
      <c r="F13" s="105" t="s">
        <v>147</v>
      </c>
      <c r="G13" s="106" t="s">
        <v>174</v>
      </c>
      <c r="H13" s="106" t="s">
        <v>181</v>
      </c>
      <c r="I13" s="108">
        <v>22.26</v>
      </c>
      <c r="J13" s="8">
        <v>20</v>
      </c>
      <c r="K13" s="45">
        <f t="shared" si="1"/>
        <v>0</v>
      </c>
      <c r="L13" s="45">
        <f t="shared" si="2"/>
        <v>0</v>
      </c>
      <c r="M13" s="55"/>
      <c r="N13" s="54">
        <f t="shared" si="3"/>
        <v>5</v>
      </c>
      <c r="O13" s="55"/>
      <c r="P13" s="55"/>
      <c r="Q13" s="55"/>
      <c r="R13" s="13">
        <f t="shared" si="4"/>
        <v>20</v>
      </c>
      <c r="S13" s="14" t="str">
        <f t="shared" si="0"/>
        <v>OK</v>
      </c>
      <c r="T13" s="28"/>
      <c r="U13" s="32"/>
      <c r="V13" s="28"/>
      <c r="W13" s="29"/>
      <c r="X13" s="29"/>
      <c r="Y13" s="29"/>
      <c r="Z13" s="29"/>
      <c r="AA13" s="28"/>
      <c r="AB13" s="28"/>
      <c r="AC13" s="28"/>
      <c r="AD13" s="28"/>
      <c r="AE13" s="28"/>
      <c r="AF13" s="29"/>
      <c r="AG13" s="29"/>
      <c r="AH13" s="29"/>
      <c r="AI13" s="29"/>
      <c r="AJ13" s="29"/>
      <c r="AK13" s="29"/>
    </row>
    <row r="14" spans="1:37" ht="66" customHeight="1" x14ac:dyDescent="0.35">
      <c r="A14" s="88">
        <v>11</v>
      </c>
      <c r="B14" s="89" t="s">
        <v>114</v>
      </c>
      <c r="C14" s="166" t="s">
        <v>247</v>
      </c>
      <c r="D14" s="96" t="s">
        <v>125</v>
      </c>
      <c r="E14" s="100">
        <v>1801</v>
      </c>
      <c r="F14" s="104" t="s">
        <v>148</v>
      </c>
      <c r="G14" s="35" t="s">
        <v>174</v>
      </c>
      <c r="H14" s="35" t="s">
        <v>181</v>
      </c>
      <c r="I14" s="107">
        <v>13.49</v>
      </c>
      <c r="J14" s="8">
        <v>50</v>
      </c>
      <c r="K14" s="45">
        <f t="shared" si="1"/>
        <v>0</v>
      </c>
      <c r="L14" s="45">
        <f t="shared" si="2"/>
        <v>0</v>
      </c>
      <c r="M14" s="55"/>
      <c r="N14" s="54">
        <f t="shared" si="3"/>
        <v>12</v>
      </c>
      <c r="O14" s="55"/>
      <c r="P14" s="55"/>
      <c r="Q14" s="55"/>
      <c r="R14" s="13">
        <f t="shared" si="4"/>
        <v>50</v>
      </c>
      <c r="S14" s="14" t="str">
        <f t="shared" si="0"/>
        <v>OK</v>
      </c>
      <c r="T14" s="28"/>
      <c r="U14" s="32"/>
      <c r="V14" s="28"/>
      <c r="W14" s="29"/>
      <c r="X14" s="31"/>
      <c r="Y14" s="30"/>
      <c r="Z14" s="29"/>
      <c r="AA14" s="28"/>
      <c r="AB14" s="28"/>
      <c r="AC14" s="28"/>
      <c r="AD14" s="28"/>
      <c r="AE14" s="28"/>
      <c r="AF14" s="29"/>
      <c r="AG14" s="29"/>
      <c r="AH14" s="29"/>
      <c r="AI14" s="29"/>
      <c r="AJ14" s="29"/>
      <c r="AK14" s="29"/>
    </row>
    <row r="15" spans="1:37" ht="40" customHeight="1" x14ac:dyDescent="0.35">
      <c r="A15" s="90">
        <v>12</v>
      </c>
      <c r="B15" s="91" t="s">
        <v>114</v>
      </c>
      <c r="C15" s="167" t="s">
        <v>248</v>
      </c>
      <c r="D15" s="97" t="s">
        <v>125</v>
      </c>
      <c r="E15" s="101">
        <v>1801</v>
      </c>
      <c r="F15" s="105" t="s">
        <v>149</v>
      </c>
      <c r="G15" s="106" t="s">
        <v>173</v>
      </c>
      <c r="H15" s="106" t="s">
        <v>181</v>
      </c>
      <c r="I15" s="108">
        <v>2.79</v>
      </c>
      <c r="J15" s="8">
        <v>50</v>
      </c>
      <c r="K15" s="45">
        <f t="shared" si="1"/>
        <v>0</v>
      </c>
      <c r="L15" s="45">
        <f t="shared" si="2"/>
        <v>0</v>
      </c>
      <c r="M15" s="55"/>
      <c r="N15" s="54">
        <f t="shared" si="3"/>
        <v>12</v>
      </c>
      <c r="O15" s="55"/>
      <c r="P15" s="55"/>
      <c r="Q15" s="55"/>
      <c r="R15" s="13">
        <f t="shared" si="4"/>
        <v>50</v>
      </c>
      <c r="S15" s="14" t="str">
        <f t="shared" si="0"/>
        <v>OK</v>
      </c>
      <c r="T15" s="28"/>
      <c r="U15" s="32"/>
      <c r="V15" s="28"/>
      <c r="W15" s="29"/>
      <c r="X15" s="31"/>
      <c r="Y15" s="30"/>
      <c r="Z15" s="29"/>
      <c r="AA15" s="28"/>
      <c r="AB15" s="28"/>
      <c r="AC15" s="28"/>
      <c r="AD15" s="28"/>
      <c r="AE15" s="28"/>
      <c r="AF15" s="29"/>
      <c r="AG15" s="29"/>
      <c r="AH15" s="29"/>
      <c r="AI15" s="29"/>
      <c r="AJ15" s="29"/>
      <c r="AK15" s="29"/>
    </row>
    <row r="16" spans="1:37" ht="40" customHeight="1" x14ac:dyDescent="0.35">
      <c r="A16" s="88">
        <v>13</v>
      </c>
      <c r="B16" s="89" t="s">
        <v>114</v>
      </c>
      <c r="C16" s="166" t="s">
        <v>249</v>
      </c>
      <c r="D16" s="96" t="s">
        <v>125</v>
      </c>
      <c r="E16" s="100">
        <v>1801</v>
      </c>
      <c r="F16" s="104" t="s">
        <v>150</v>
      </c>
      <c r="G16" s="35" t="s">
        <v>173</v>
      </c>
      <c r="H16" s="35" t="s">
        <v>181</v>
      </c>
      <c r="I16" s="107">
        <v>2.98</v>
      </c>
      <c r="J16" s="8">
        <v>100</v>
      </c>
      <c r="K16" s="45">
        <f t="shared" si="1"/>
        <v>0</v>
      </c>
      <c r="L16" s="45">
        <f t="shared" si="2"/>
        <v>0</v>
      </c>
      <c r="M16" s="55"/>
      <c r="N16" s="54">
        <f t="shared" si="3"/>
        <v>25</v>
      </c>
      <c r="O16" s="55"/>
      <c r="P16" s="55"/>
      <c r="Q16" s="55"/>
      <c r="R16" s="13">
        <f t="shared" si="4"/>
        <v>100</v>
      </c>
      <c r="S16" s="14" t="str">
        <f t="shared" si="0"/>
        <v>OK</v>
      </c>
      <c r="T16" s="28"/>
      <c r="U16" s="32"/>
      <c r="V16" s="28"/>
      <c r="W16" s="29"/>
      <c r="X16" s="31"/>
      <c r="Y16" s="30"/>
      <c r="Z16" s="29"/>
      <c r="AA16" s="28"/>
      <c r="AB16" s="28"/>
      <c r="AC16" s="28"/>
      <c r="AD16" s="28"/>
      <c r="AE16" s="28"/>
      <c r="AF16" s="29"/>
      <c r="AG16" s="29"/>
      <c r="AH16" s="29"/>
      <c r="AI16" s="29"/>
      <c r="AJ16" s="29"/>
      <c r="AK16" s="29"/>
    </row>
    <row r="17" spans="1:37" ht="40" customHeight="1" x14ac:dyDescent="0.35">
      <c r="A17" s="90">
        <v>14</v>
      </c>
      <c r="B17" s="91" t="s">
        <v>116</v>
      </c>
      <c r="C17" s="167" t="s">
        <v>250</v>
      </c>
      <c r="D17" s="97" t="s">
        <v>130</v>
      </c>
      <c r="E17" s="101">
        <v>1801</v>
      </c>
      <c r="F17" s="105" t="s">
        <v>151</v>
      </c>
      <c r="G17" s="106" t="s">
        <v>176</v>
      </c>
      <c r="H17" s="106" t="s">
        <v>181</v>
      </c>
      <c r="I17" s="108">
        <v>2.2000000000000002</v>
      </c>
      <c r="J17" s="8">
        <v>50</v>
      </c>
      <c r="K17" s="45">
        <f t="shared" si="1"/>
        <v>0</v>
      </c>
      <c r="L17" s="45">
        <f t="shared" si="2"/>
        <v>0</v>
      </c>
      <c r="M17" s="55"/>
      <c r="N17" s="54">
        <f t="shared" si="3"/>
        <v>12</v>
      </c>
      <c r="O17" s="55"/>
      <c r="P17" s="55"/>
      <c r="Q17" s="55"/>
      <c r="R17" s="13">
        <f t="shared" si="4"/>
        <v>50</v>
      </c>
      <c r="S17" s="14" t="str">
        <f t="shared" si="0"/>
        <v>OK</v>
      </c>
      <c r="T17" s="28"/>
      <c r="U17" s="32"/>
      <c r="V17" s="28"/>
      <c r="W17" s="29"/>
      <c r="X17" s="31"/>
      <c r="Y17" s="30"/>
      <c r="Z17" s="29"/>
      <c r="AA17" s="28"/>
      <c r="AB17" s="28"/>
      <c r="AC17" s="28"/>
      <c r="AD17" s="28"/>
      <c r="AE17" s="28"/>
      <c r="AF17" s="29"/>
      <c r="AG17" s="29"/>
      <c r="AH17" s="29"/>
      <c r="AI17" s="29"/>
      <c r="AJ17" s="29"/>
      <c r="AK17" s="29"/>
    </row>
    <row r="18" spans="1:37" ht="40" customHeight="1" x14ac:dyDescent="0.35">
      <c r="A18" s="88">
        <v>15</v>
      </c>
      <c r="B18" s="89" t="s">
        <v>114</v>
      </c>
      <c r="C18" s="166" t="s">
        <v>251</v>
      </c>
      <c r="D18" s="96" t="s">
        <v>125</v>
      </c>
      <c r="E18" s="100">
        <v>1801</v>
      </c>
      <c r="F18" s="104" t="s">
        <v>152</v>
      </c>
      <c r="G18" s="35" t="s">
        <v>176</v>
      </c>
      <c r="H18" s="35" t="s">
        <v>181</v>
      </c>
      <c r="I18" s="107">
        <v>3.99</v>
      </c>
      <c r="J18" s="8">
        <v>25</v>
      </c>
      <c r="K18" s="45">
        <f t="shared" si="1"/>
        <v>0</v>
      </c>
      <c r="L18" s="45">
        <f t="shared" si="2"/>
        <v>0</v>
      </c>
      <c r="M18" s="55"/>
      <c r="N18" s="54">
        <f t="shared" si="3"/>
        <v>6</v>
      </c>
      <c r="O18" s="55"/>
      <c r="P18" s="55"/>
      <c r="Q18" s="55"/>
      <c r="R18" s="13">
        <f t="shared" si="4"/>
        <v>25</v>
      </c>
      <c r="S18" s="14" t="str">
        <f t="shared" si="0"/>
        <v>OK</v>
      </c>
      <c r="T18" s="28"/>
      <c r="U18" s="32"/>
      <c r="V18" s="28"/>
      <c r="W18" s="29"/>
      <c r="X18" s="31"/>
      <c r="Y18" s="30"/>
      <c r="Z18" s="29"/>
      <c r="AA18" s="28"/>
      <c r="AB18" s="28"/>
      <c r="AC18" s="28"/>
      <c r="AD18" s="28"/>
      <c r="AE18" s="28"/>
      <c r="AF18" s="29"/>
      <c r="AG18" s="29"/>
      <c r="AH18" s="29"/>
      <c r="AI18" s="29"/>
      <c r="AJ18" s="29"/>
      <c r="AK18" s="29"/>
    </row>
    <row r="19" spans="1:37" ht="40" customHeight="1" x14ac:dyDescent="0.35">
      <c r="A19" s="90">
        <v>16</v>
      </c>
      <c r="B19" s="91" t="s">
        <v>114</v>
      </c>
      <c r="C19" s="167" t="s">
        <v>252</v>
      </c>
      <c r="D19" s="97" t="s">
        <v>125</v>
      </c>
      <c r="E19" s="101">
        <v>1801</v>
      </c>
      <c r="F19" s="105" t="s">
        <v>153</v>
      </c>
      <c r="G19" s="106" t="s">
        <v>176</v>
      </c>
      <c r="H19" s="106" t="s">
        <v>181</v>
      </c>
      <c r="I19" s="108">
        <v>3.6</v>
      </c>
      <c r="J19" s="8">
        <v>10</v>
      </c>
      <c r="K19" s="45">
        <f t="shared" si="1"/>
        <v>0</v>
      </c>
      <c r="L19" s="45">
        <f t="shared" si="2"/>
        <v>0</v>
      </c>
      <c r="M19" s="55"/>
      <c r="N19" s="54">
        <f t="shared" si="3"/>
        <v>2</v>
      </c>
      <c r="O19" s="55"/>
      <c r="P19" s="55"/>
      <c r="Q19" s="55"/>
      <c r="R19" s="13">
        <f t="shared" si="4"/>
        <v>10</v>
      </c>
      <c r="S19" s="14" t="str">
        <f t="shared" si="0"/>
        <v>OK</v>
      </c>
      <c r="T19" s="28"/>
      <c r="U19" s="32"/>
      <c r="V19" s="28"/>
      <c r="W19" s="29"/>
      <c r="X19" s="31"/>
      <c r="Y19" s="30"/>
      <c r="Z19" s="29"/>
      <c r="AA19" s="28"/>
      <c r="AB19" s="28"/>
      <c r="AC19" s="28"/>
      <c r="AD19" s="28"/>
      <c r="AE19" s="28"/>
      <c r="AF19" s="29"/>
      <c r="AG19" s="29"/>
      <c r="AH19" s="29"/>
      <c r="AI19" s="29"/>
      <c r="AJ19" s="29"/>
      <c r="AK19" s="29"/>
    </row>
    <row r="20" spans="1:37" ht="40" customHeight="1" x14ac:dyDescent="0.35">
      <c r="A20" s="88">
        <v>17</v>
      </c>
      <c r="B20" s="89" t="s">
        <v>114</v>
      </c>
      <c r="C20" s="166" t="s">
        <v>253</v>
      </c>
      <c r="D20" s="96" t="s">
        <v>131</v>
      </c>
      <c r="E20" s="100">
        <v>1801</v>
      </c>
      <c r="F20" s="104" t="s">
        <v>154</v>
      </c>
      <c r="G20" s="35" t="s">
        <v>173</v>
      </c>
      <c r="H20" s="35" t="s">
        <v>181</v>
      </c>
      <c r="I20" s="107">
        <v>8.5299999999999994</v>
      </c>
      <c r="J20" s="8">
        <v>30</v>
      </c>
      <c r="K20" s="45">
        <f t="shared" si="1"/>
        <v>0</v>
      </c>
      <c r="L20" s="45">
        <f t="shared" si="2"/>
        <v>0</v>
      </c>
      <c r="M20" s="55"/>
      <c r="N20" s="54">
        <f t="shared" si="3"/>
        <v>7</v>
      </c>
      <c r="O20" s="55"/>
      <c r="P20" s="55"/>
      <c r="Q20" s="55"/>
      <c r="R20" s="13">
        <f t="shared" si="4"/>
        <v>30</v>
      </c>
      <c r="S20" s="14" t="str">
        <f t="shared" si="0"/>
        <v>OK</v>
      </c>
      <c r="T20" s="28"/>
      <c r="U20" s="32"/>
      <c r="V20" s="28"/>
      <c r="W20" s="29"/>
      <c r="X20" s="31"/>
      <c r="Y20" s="30"/>
      <c r="Z20" s="29"/>
      <c r="AA20" s="28"/>
      <c r="AB20" s="28"/>
      <c r="AC20" s="28"/>
      <c r="AD20" s="28"/>
      <c r="AE20" s="28"/>
      <c r="AF20" s="29"/>
      <c r="AG20" s="29"/>
      <c r="AH20" s="29"/>
      <c r="AI20" s="29"/>
      <c r="AJ20" s="29"/>
      <c r="AK20" s="29"/>
    </row>
    <row r="21" spans="1:37" ht="40" customHeight="1" x14ac:dyDescent="0.35">
      <c r="A21" s="90">
        <v>18</v>
      </c>
      <c r="B21" s="91" t="s">
        <v>117</v>
      </c>
      <c r="C21" s="167" t="s">
        <v>254</v>
      </c>
      <c r="D21" s="97" t="s">
        <v>130</v>
      </c>
      <c r="E21" s="101">
        <v>1801</v>
      </c>
      <c r="F21" s="105" t="s">
        <v>155</v>
      </c>
      <c r="G21" s="106" t="s">
        <v>173</v>
      </c>
      <c r="H21" s="106" t="s">
        <v>181</v>
      </c>
      <c r="I21" s="108">
        <v>1.69</v>
      </c>
      <c r="J21" s="8">
        <v>10</v>
      </c>
      <c r="K21" s="45">
        <f t="shared" si="1"/>
        <v>0</v>
      </c>
      <c r="L21" s="45">
        <f t="shared" si="2"/>
        <v>0</v>
      </c>
      <c r="M21" s="55"/>
      <c r="N21" s="54">
        <f t="shared" si="3"/>
        <v>2</v>
      </c>
      <c r="O21" s="55"/>
      <c r="P21" s="55"/>
      <c r="Q21" s="55"/>
      <c r="R21" s="13">
        <f t="shared" si="4"/>
        <v>10</v>
      </c>
      <c r="S21" s="14" t="str">
        <f t="shared" si="0"/>
        <v>OK</v>
      </c>
      <c r="T21" s="28"/>
      <c r="U21" s="32"/>
      <c r="V21" s="28"/>
      <c r="W21" s="29"/>
      <c r="X21" s="31"/>
      <c r="Y21" s="30"/>
      <c r="Z21" s="29"/>
      <c r="AA21" s="28"/>
      <c r="AB21" s="28"/>
      <c r="AC21" s="28"/>
      <c r="AD21" s="28"/>
      <c r="AE21" s="28"/>
      <c r="AF21" s="29"/>
      <c r="AG21" s="29"/>
      <c r="AH21" s="29"/>
      <c r="AI21" s="29"/>
      <c r="AJ21" s="29"/>
      <c r="AK21" s="29"/>
    </row>
    <row r="22" spans="1:37" ht="40" customHeight="1" x14ac:dyDescent="0.35">
      <c r="A22" s="88">
        <v>19</v>
      </c>
      <c r="B22" s="89" t="s">
        <v>118</v>
      </c>
      <c r="C22" s="166" t="s">
        <v>255</v>
      </c>
      <c r="D22" s="96" t="s">
        <v>132</v>
      </c>
      <c r="E22" s="100">
        <v>1808</v>
      </c>
      <c r="F22" s="104" t="s">
        <v>156</v>
      </c>
      <c r="G22" s="35" t="s">
        <v>173</v>
      </c>
      <c r="H22" s="35" t="s">
        <v>181</v>
      </c>
      <c r="I22" s="107">
        <v>4</v>
      </c>
      <c r="J22" s="8">
        <v>20</v>
      </c>
      <c r="K22" s="45">
        <f t="shared" si="1"/>
        <v>0</v>
      </c>
      <c r="L22" s="45">
        <f t="shared" si="2"/>
        <v>0</v>
      </c>
      <c r="M22" s="55"/>
      <c r="N22" s="54">
        <f t="shared" si="3"/>
        <v>5</v>
      </c>
      <c r="O22" s="55"/>
      <c r="P22" s="55"/>
      <c r="Q22" s="55"/>
      <c r="R22" s="13">
        <f t="shared" si="4"/>
        <v>20</v>
      </c>
      <c r="S22" s="14" t="str">
        <f t="shared" si="0"/>
        <v>OK</v>
      </c>
      <c r="T22" s="28"/>
      <c r="U22" s="32"/>
      <c r="V22" s="28"/>
      <c r="W22" s="29"/>
      <c r="X22" s="31"/>
      <c r="Y22" s="30"/>
      <c r="Z22" s="29"/>
      <c r="AA22" s="28"/>
      <c r="AB22" s="28"/>
      <c r="AC22" s="28"/>
      <c r="AD22" s="28"/>
      <c r="AE22" s="28"/>
      <c r="AF22" s="29"/>
      <c r="AG22" s="29"/>
      <c r="AH22" s="29"/>
      <c r="AI22" s="29"/>
      <c r="AJ22" s="29"/>
      <c r="AK22" s="29"/>
    </row>
    <row r="23" spans="1:37" ht="40" customHeight="1" x14ac:dyDescent="0.35">
      <c r="A23" s="90">
        <v>20</v>
      </c>
      <c r="B23" s="91" t="s">
        <v>114</v>
      </c>
      <c r="C23" s="167" t="s">
        <v>256</v>
      </c>
      <c r="D23" s="97" t="s">
        <v>125</v>
      </c>
      <c r="E23" s="101">
        <v>1801</v>
      </c>
      <c r="F23" s="105" t="s">
        <v>157</v>
      </c>
      <c r="G23" s="106" t="s">
        <v>176</v>
      </c>
      <c r="H23" s="106" t="s">
        <v>181</v>
      </c>
      <c r="I23" s="108">
        <v>3.49</v>
      </c>
      <c r="J23" s="8">
        <v>25</v>
      </c>
      <c r="K23" s="45">
        <f t="shared" si="1"/>
        <v>0</v>
      </c>
      <c r="L23" s="45">
        <f t="shared" si="2"/>
        <v>0</v>
      </c>
      <c r="M23" s="55"/>
      <c r="N23" s="54">
        <f t="shared" si="3"/>
        <v>6</v>
      </c>
      <c r="O23" s="55"/>
      <c r="P23" s="55"/>
      <c r="Q23" s="55"/>
      <c r="R23" s="13">
        <f t="shared" si="4"/>
        <v>25</v>
      </c>
      <c r="S23" s="14" t="str">
        <f t="shared" si="0"/>
        <v>OK</v>
      </c>
      <c r="T23" s="28"/>
      <c r="U23" s="32"/>
      <c r="V23" s="28"/>
      <c r="W23" s="29"/>
      <c r="X23" s="31"/>
      <c r="Y23" s="30"/>
      <c r="Z23" s="29"/>
      <c r="AA23" s="28"/>
      <c r="AB23" s="28"/>
      <c r="AC23" s="28"/>
      <c r="AD23" s="28"/>
      <c r="AE23" s="28"/>
      <c r="AF23" s="29"/>
      <c r="AG23" s="29"/>
      <c r="AH23" s="29"/>
      <c r="AI23" s="29"/>
      <c r="AJ23" s="29"/>
      <c r="AK23" s="29"/>
    </row>
    <row r="24" spans="1:37" ht="40" customHeight="1" x14ac:dyDescent="0.35">
      <c r="A24" s="88">
        <v>21</v>
      </c>
      <c r="B24" s="89" t="s">
        <v>119</v>
      </c>
      <c r="C24" s="166" t="s">
        <v>257</v>
      </c>
      <c r="D24" s="96" t="s">
        <v>133</v>
      </c>
      <c r="E24" s="100">
        <v>2502</v>
      </c>
      <c r="F24" s="104" t="s">
        <v>158</v>
      </c>
      <c r="G24" s="35" t="s">
        <v>177</v>
      </c>
      <c r="H24" s="35" t="s">
        <v>181</v>
      </c>
      <c r="I24" s="107">
        <v>48.9</v>
      </c>
      <c r="J24" s="8">
        <v>5</v>
      </c>
      <c r="K24" s="45">
        <f t="shared" si="1"/>
        <v>0</v>
      </c>
      <c r="L24" s="45">
        <f t="shared" si="2"/>
        <v>0</v>
      </c>
      <c r="M24" s="55"/>
      <c r="N24" s="54">
        <f t="shared" si="3"/>
        <v>1</v>
      </c>
      <c r="O24" s="55"/>
      <c r="P24" s="55"/>
      <c r="Q24" s="55"/>
      <c r="R24" s="13">
        <f t="shared" si="4"/>
        <v>5</v>
      </c>
      <c r="S24" s="14" t="str">
        <f t="shared" si="0"/>
        <v>OK</v>
      </c>
      <c r="T24" s="28"/>
      <c r="U24" s="32"/>
      <c r="V24" s="28"/>
      <c r="W24" s="29"/>
      <c r="X24" s="31"/>
      <c r="Y24" s="30"/>
      <c r="Z24" s="29"/>
      <c r="AA24" s="28"/>
      <c r="AB24" s="28"/>
      <c r="AC24" s="28"/>
      <c r="AD24" s="28"/>
      <c r="AE24" s="28"/>
      <c r="AF24" s="29"/>
      <c r="AG24" s="29"/>
      <c r="AH24" s="29"/>
      <c r="AI24" s="29"/>
      <c r="AJ24" s="29"/>
      <c r="AK24" s="29"/>
    </row>
    <row r="25" spans="1:37" ht="40" customHeight="1" x14ac:dyDescent="0.35">
      <c r="A25" s="90">
        <v>22</v>
      </c>
      <c r="B25" s="91" t="s">
        <v>116</v>
      </c>
      <c r="C25" s="167" t="s">
        <v>258</v>
      </c>
      <c r="D25" s="97" t="s">
        <v>133</v>
      </c>
      <c r="E25" s="101">
        <v>2502</v>
      </c>
      <c r="F25" s="105" t="s">
        <v>159</v>
      </c>
      <c r="G25" s="106" t="s">
        <v>173</v>
      </c>
      <c r="H25" s="106" t="s">
        <v>181</v>
      </c>
      <c r="I25" s="108">
        <v>21.89</v>
      </c>
      <c r="J25" s="8">
        <v>10</v>
      </c>
      <c r="K25" s="45">
        <f t="shared" si="1"/>
        <v>0</v>
      </c>
      <c r="L25" s="45">
        <f t="shared" si="2"/>
        <v>0</v>
      </c>
      <c r="M25" s="55"/>
      <c r="N25" s="54">
        <f t="shared" si="3"/>
        <v>2</v>
      </c>
      <c r="O25" s="55"/>
      <c r="P25" s="55"/>
      <c r="Q25" s="55"/>
      <c r="R25" s="13">
        <f t="shared" si="4"/>
        <v>10</v>
      </c>
      <c r="S25" s="14" t="str">
        <f t="shared" si="0"/>
        <v>OK</v>
      </c>
      <c r="T25" s="28"/>
      <c r="U25" s="32"/>
      <c r="V25" s="28"/>
      <c r="W25" s="29"/>
      <c r="X25" s="31"/>
      <c r="Y25" s="30"/>
      <c r="Z25" s="29"/>
      <c r="AA25" s="28"/>
      <c r="AB25" s="28"/>
      <c r="AC25" s="28"/>
      <c r="AD25" s="28"/>
      <c r="AE25" s="28"/>
      <c r="AF25" s="29"/>
      <c r="AG25" s="29"/>
      <c r="AH25" s="29"/>
      <c r="AI25" s="29"/>
      <c r="AJ25" s="29"/>
      <c r="AK25" s="29"/>
    </row>
    <row r="26" spans="1:37" ht="40" customHeight="1" x14ac:dyDescent="0.35">
      <c r="A26" s="88">
        <v>23</v>
      </c>
      <c r="B26" s="89" t="s">
        <v>119</v>
      </c>
      <c r="C26" s="166" t="s">
        <v>259</v>
      </c>
      <c r="D26" s="96" t="s">
        <v>133</v>
      </c>
      <c r="E26" s="100">
        <v>2502</v>
      </c>
      <c r="F26" s="104" t="s">
        <v>160</v>
      </c>
      <c r="G26" s="35" t="s">
        <v>178</v>
      </c>
      <c r="H26" s="35" t="s">
        <v>181</v>
      </c>
      <c r="I26" s="107">
        <v>103.99</v>
      </c>
      <c r="J26" s="8">
        <v>2</v>
      </c>
      <c r="K26" s="45">
        <f t="shared" si="1"/>
        <v>0</v>
      </c>
      <c r="L26" s="45">
        <f t="shared" si="2"/>
        <v>0</v>
      </c>
      <c r="M26" s="55"/>
      <c r="N26" s="54">
        <f t="shared" si="3"/>
        <v>0</v>
      </c>
      <c r="O26" s="55"/>
      <c r="P26" s="55"/>
      <c r="Q26" s="55"/>
      <c r="R26" s="13">
        <f t="shared" si="4"/>
        <v>2</v>
      </c>
      <c r="S26" s="14" t="str">
        <f t="shared" si="0"/>
        <v>OK</v>
      </c>
      <c r="T26" s="28"/>
      <c r="U26" s="32"/>
      <c r="V26" s="28"/>
      <c r="W26" s="29"/>
      <c r="X26" s="31"/>
      <c r="Y26" s="30"/>
      <c r="Z26" s="29"/>
      <c r="AA26" s="28"/>
      <c r="AB26" s="28"/>
      <c r="AC26" s="28"/>
      <c r="AD26" s="28"/>
      <c r="AE26" s="28"/>
      <c r="AF26" s="29"/>
      <c r="AG26" s="29"/>
      <c r="AH26" s="29"/>
      <c r="AI26" s="29"/>
      <c r="AJ26" s="29"/>
      <c r="AK26" s="29"/>
    </row>
    <row r="27" spans="1:37" ht="57.25" customHeight="1" x14ac:dyDescent="0.35">
      <c r="A27" s="90">
        <v>24</v>
      </c>
      <c r="B27" s="91" t="s">
        <v>119</v>
      </c>
      <c r="C27" s="167" t="s">
        <v>260</v>
      </c>
      <c r="D27" s="97" t="s">
        <v>133</v>
      </c>
      <c r="E27" s="101">
        <v>2502</v>
      </c>
      <c r="F27" s="105" t="s">
        <v>161</v>
      </c>
      <c r="G27" s="106" t="s">
        <v>173</v>
      </c>
      <c r="H27" s="106" t="s">
        <v>181</v>
      </c>
      <c r="I27" s="108">
        <v>9.09</v>
      </c>
      <c r="J27" s="8">
        <v>10</v>
      </c>
      <c r="K27" s="45">
        <f t="shared" si="1"/>
        <v>0</v>
      </c>
      <c r="L27" s="45">
        <f t="shared" si="2"/>
        <v>0</v>
      </c>
      <c r="M27" s="55"/>
      <c r="N27" s="54">
        <f t="shared" si="3"/>
        <v>2</v>
      </c>
      <c r="O27" s="55"/>
      <c r="P27" s="55"/>
      <c r="Q27" s="55"/>
      <c r="R27" s="13">
        <f t="shared" si="4"/>
        <v>10</v>
      </c>
      <c r="S27" s="14" t="str">
        <f t="shared" si="0"/>
        <v>OK</v>
      </c>
      <c r="T27" s="28"/>
      <c r="U27" s="32"/>
      <c r="V27" s="28"/>
      <c r="W27" s="31"/>
      <c r="X27" s="29"/>
      <c r="Y27" s="29"/>
      <c r="Z27" s="29"/>
      <c r="AA27" s="28"/>
      <c r="AB27" s="28"/>
      <c r="AC27" s="28"/>
      <c r="AD27" s="28"/>
      <c r="AE27" s="28"/>
      <c r="AF27" s="29"/>
      <c r="AG27" s="29"/>
      <c r="AH27" s="29"/>
      <c r="AI27" s="29"/>
      <c r="AJ27" s="29"/>
      <c r="AK27" s="29"/>
    </row>
    <row r="28" spans="1:37" ht="57.25" customHeight="1" x14ac:dyDescent="0.35">
      <c r="A28" s="88">
        <v>25</v>
      </c>
      <c r="B28" s="89" t="s">
        <v>119</v>
      </c>
      <c r="C28" s="166" t="s">
        <v>261</v>
      </c>
      <c r="D28" s="96" t="s">
        <v>133</v>
      </c>
      <c r="E28" s="100">
        <v>2502</v>
      </c>
      <c r="F28" s="104" t="s">
        <v>162</v>
      </c>
      <c r="G28" s="35" t="s">
        <v>177</v>
      </c>
      <c r="H28" s="35" t="s">
        <v>181</v>
      </c>
      <c r="I28" s="107">
        <v>17</v>
      </c>
      <c r="J28" s="8">
        <v>10</v>
      </c>
      <c r="K28" s="45">
        <f t="shared" si="1"/>
        <v>0</v>
      </c>
      <c r="L28" s="45">
        <f t="shared" si="2"/>
        <v>0</v>
      </c>
      <c r="M28" s="55"/>
      <c r="N28" s="54">
        <f t="shared" si="3"/>
        <v>2</v>
      </c>
      <c r="O28" s="55"/>
      <c r="P28" s="55"/>
      <c r="Q28" s="55"/>
      <c r="R28" s="13">
        <f t="shared" si="4"/>
        <v>10</v>
      </c>
      <c r="S28" s="14" t="str">
        <f t="shared" si="0"/>
        <v>OK</v>
      </c>
      <c r="T28" s="28"/>
      <c r="U28" s="32"/>
      <c r="V28" s="28"/>
      <c r="W28" s="31"/>
      <c r="X28" s="29"/>
      <c r="Y28" s="29"/>
      <c r="Z28" s="29"/>
      <c r="AA28" s="28"/>
      <c r="AB28" s="28"/>
      <c r="AC28" s="28"/>
      <c r="AD28" s="28"/>
      <c r="AE28" s="28"/>
      <c r="AF28" s="29"/>
      <c r="AG28" s="29"/>
      <c r="AH28" s="29"/>
      <c r="AI28" s="29"/>
      <c r="AJ28" s="29"/>
      <c r="AK28" s="29"/>
    </row>
    <row r="29" spans="1:37" ht="57.25" customHeight="1" x14ac:dyDescent="0.35">
      <c r="A29" s="90">
        <v>26</v>
      </c>
      <c r="B29" s="91" t="s">
        <v>116</v>
      </c>
      <c r="C29" s="167" t="s">
        <v>262</v>
      </c>
      <c r="D29" s="97" t="s">
        <v>128</v>
      </c>
      <c r="E29" s="101">
        <v>6201</v>
      </c>
      <c r="F29" s="105" t="s">
        <v>163</v>
      </c>
      <c r="G29" s="106" t="s">
        <v>174</v>
      </c>
      <c r="H29" s="106" t="s">
        <v>182</v>
      </c>
      <c r="I29" s="108">
        <v>64.5</v>
      </c>
      <c r="J29" s="8">
        <v>10</v>
      </c>
      <c r="K29" s="45">
        <f t="shared" si="1"/>
        <v>0</v>
      </c>
      <c r="L29" s="45">
        <f t="shared" si="2"/>
        <v>0</v>
      </c>
      <c r="M29" s="55"/>
      <c r="N29" s="54">
        <f t="shared" si="3"/>
        <v>2</v>
      </c>
      <c r="O29" s="55"/>
      <c r="P29" s="55"/>
      <c r="Q29" s="55"/>
      <c r="R29" s="13">
        <f t="shared" si="4"/>
        <v>10</v>
      </c>
      <c r="S29" s="14" t="str">
        <f t="shared" si="0"/>
        <v>OK</v>
      </c>
      <c r="T29" s="28"/>
      <c r="U29" s="32"/>
      <c r="V29" s="28"/>
      <c r="W29" s="31"/>
      <c r="X29" s="29"/>
      <c r="Y29" s="29"/>
      <c r="Z29" s="29"/>
      <c r="AA29" s="28"/>
      <c r="AB29" s="28"/>
      <c r="AC29" s="28"/>
      <c r="AD29" s="28"/>
      <c r="AE29" s="28"/>
      <c r="AF29" s="29"/>
      <c r="AG29" s="29"/>
      <c r="AH29" s="29"/>
      <c r="AI29" s="29"/>
      <c r="AJ29" s="29"/>
      <c r="AK29" s="29"/>
    </row>
    <row r="30" spans="1:37" ht="69" customHeight="1" x14ac:dyDescent="0.35">
      <c r="A30" s="88">
        <v>27</v>
      </c>
      <c r="B30" s="89" t="s">
        <v>116</v>
      </c>
      <c r="C30" s="166" t="s">
        <v>263</v>
      </c>
      <c r="D30" s="96" t="s">
        <v>134</v>
      </c>
      <c r="E30" s="100">
        <v>6202</v>
      </c>
      <c r="F30" s="104" t="s">
        <v>164</v>
      </c>
      <c r="G30" s="35" t="s">
        <v>175</v>
      </c>
      <c r="H30" s="35" t="s">
        <v>181</v>
      </c>
      <c r="I30" s="107">
        <v>4.99</v>
      </c>
      <c r="J30" s="8">
        <v>50</v>
      </c>
      <c r="K30" s="45">
        <f t="shared" si="1"/>
        <v>0</v>
      </c>
      <c r="L30" s="45">
        <f t="shared" si="2"/>
        <v>0</v>
      </c>
      <c r="M30" s="55"/>
      <c r="N30" s="54">
        <f t="shared" si="3"/>
        <v>12</v>
      </c>
      <c r="O30" s="55"/>
      <c r="P30" s="55"/>
      <c r="Q30" s="55"/>
      <c r="R30" s="13">
        <f t="shared" si="4"/>
        <v>50</v>
      </c>
      <c r="S30" s="14" t="str">
        <f t="shared" si="0"/>
        <v>OK</v>
      </c>
      <c r="T30" s="28"/>
      <c r="U30" s="32"/>
      <c r="V30" s="28"/>
      <c r="W30" s="29"/>
      <c r="X30" s="29"/>
      <c r="Y30" s="29"/>
      <c r="Z30" s="29"/>
      <c r="AA30" s="28"/>
      <c r="AB30" s="28"/>
      <c r="AC30" s="28"/>
      <c r="AD30" s="28"/>
      <c r="AE30" s="28"/>
      <c r="AF30" s="29"/>
      <c r="AG30" s="29"/>
      <c r="AH30" s="29"/>
      <c r="AI30" s="29"/>
      <c r="AJ30" s="29"/>
      <c r="AK30" s="29"/>
    </row>
    <row r="31" spans="1:37" ht="40" customHeight="1" x14ac:dyDescent="0.35">
      <c r="A31" s="90">
        <v>28</v>
      </c>
      <c r="B31" s="91" t="s">
        <v>118</v>
      </c>
      <c r="C31" s="167" t="s">
        <v>264</v>
      </c>
      <c r="D31" s="97" t="s">
        <v>135</v>
      </c>
      <c r="E31" s="101">
        <v>6202</v>
      </c>
      <c r="F31" s="105" t="s">
        <v>165</v>
      </c>
      <c r="G31" s="106" t="s">
        <v>174</v>
      </c>
      <c r="H31" s="106" t="s">
        <v>181</v>
      </c>
      <c r="I31" s="108">
        <v>40</v>
      </c>
      <c r="J31" s="8">
        <v>4</v>
      </c>
      <c r="K31" s="45">
        <f t="shared" si="1"/>
        <v>0</v>
      </c>
      <c r="L31" s="45">
        <f t="shared" si="2"/>
        <v>0</v>
      </c>
      <c r="M31" s="55"/>
      <c r="N31" s="54">
        <f t="shared" si="3"/>
        <v>1</v>
      </c>
      <c r="O31" s="55"/>
      <c r="P31" s="55"/>
      <c r="Q31" s="55"/>
      <c r="R31" s="13">
        <f t="shared" si="4"/>
        <v>4</v>
      </c>
      <c r="S31" s="14" t="str">
        <f t="shared" si="0"/>
        <v>OK</v>
      </c>
      <c r="T31" s="28"/>
      <c r="U31" s="32"/>
      <c r="V31" s="28"/>
      <c r="W31" s="29"/>
      <c r="X31" s="29"/>
      <c r="Y31" s="29"/>
      <c r="Z31" s="29"/>
      <c r="AA31" s="28"/>
      <c r="AB31" s="28"/>
      <c r="AC31" s="28"/>
      <c r="AD31" s="28"/>
      <c r="AE31" s="28"/>
      <c r="AF31" s="29"/>
      <c r="AG31" s="29"/>
      <c r="AH31" s="29"/>
      <c r="AI31" s="29"/>
      <c r="AJ31" s="29"/>
      <c r="AK31" s="29"/>
    </row>
    <row r="32" spans="1:37" ht="40" customHeight="1" x14ac:dyDescent="0.35">
      <c r="A32" s="88">
        <v>29</v>
      </c>
      <c r="B32" s="89" t="s">
        <v>120</v>
      </c>
      <c r="C32" s="166" t="s">
        <v>265</v>
      </c>
      <c r="D32" s="96" t="s">
        <v>125</v>
      </c>
      <c r="E32" s="100">
        <v>6202</v>
      </c>
      <c r="F32" s="104" t="s">
        <v>166</v>
      </c>
      <c r="G32" s="35" t="s">
        <v>173</v>
      </c>
      <c r="H32" s="35" t="s">
        <v>181</v>
      </c>
      <c r="I32" s="107">
        <v>5.87</v>
      </c>
      <c r="J32" s="8">
        <v>40</v>
      </c>
      <c r="K32" s="45">
        <f t="shared" si="1"/>
        <v>0</v>
      </c>
      <c r="L32" s="45">
        <f t="shared" si="2"/>
        <v>0</v>
      </c>
      <c r="M32" s="55"/>
      <c r="N32" s="54">
        <f t="shared" si="3"/>
        <v>10</v>
      </c>
      <c r="O32" s="55"/>
      <c r="P32" s="55"/>
      <c r="Q32" s="55"/>
      <c r="R32" s="13">
        <f t="shared" si="4"/>
        <v>40</v>
      </c>
      <c r="S32" s="14" t="str">
        <f t="shared" si="0"/>
        <v>OK</v>
      </c>
      <c r="T32" s="28"/>
      <c r="U32" s="32"/>
      <c r="V32" s="28"/>
      <c r="W32" s="29"/>
      <c r="X32" s="29"/>
      <c r="Y32" s="29"/>
      <c r="Z32" s="29"/>
      <c r="AA32" s="28"/>
      <c r="AB32" s="28"/>
      <c r="AC32" s="28"/>
      <c r="AD32" s="28"/>
      <c r="AE32" s="28"/>
      <c r="AF32" s="29"/>
      <c r="AG32" s="29"/>
      <c r="AH32" s="29"/>
      <c r="AI32" s="29"/>
      <c r="AJ32" s="29"/>
      <c r="AK32" s="29"/>
    </row>
    <row r="33" spans="1:39" ht="40" customHeight="1" x14ac:dyDescent="0.35">
      <c r="A33" s="90">
        <v>30</v>
      </c>
      <c r="B33" s="91" t="s">
        <v>118</v>
      </c>
      <c r="C33" s="147" t="s">
        <v>231</v>
      </c>
      <c r="D33" s="98" t="s">
        <v>136</v>
      </c>
      <c r="E33" s="101">
        <v>1504</v>
      </c>
      <c r="F33" s="105" t="s">
        <v>167</v>
      </c>
      <c r="G33" s="106" t="s">
        <v>179</v>
      </c>
      <c r="H33" s="106" t="s">
        <v>183</v>
      </c>
      <c r="I33" s="108">
        <v>5</v>
      </c>
      <c r="J33" s="8">
        <v>25</v>
      </c>
      <c r="K33" s="45">
        <f t="shared" si="1"/>
        <v>0</v>
      </c>
      <c r="L33" s="45">
        <f t="shared" si="2"/>
        <v>0</v>
      </c>
      <c r="M33" s="55"/>
      <c r="N33" s="54">
        <f t="shared" si="3"/>
        <v>6</v>
      </c>
      <c r="O33" s="55"/>
      <c r="P33" s="55"/>
      <c r="Q33" s="55"/>
      <c r="R33" s="13">
        <f t="shared" si="4"/>
        <v>25</v>
      </c>
      <c r="S33" s="14" t="str">
        <f t="shared" si="0"/>
        <v>OK</v>
      </c>
      <c r="T33" s="28"/>
      <c r="U33" s="32"/>
      <c r="V33" s="28"/>
      <c r="W33" s="29"/>
      <c r="X33" s="29"/>
      <c r="Y33" s="29"/>
      <c r="Z33" s="29"/>
      <c r="AA33" s="28"/>
      <c r="AB33" s="28"/>
      <c r="AC33" s="28"/>
      <c r="AD33" s="28"/>
      <c r="AE33" s="28"/>
      <c r="AF33" s="29"/>
      <c r="AG33" s="29"/>
      <c r="AH33" s="29"/>
      <c r="AI33" s="29"/>
      <c r="AJ33" s="29"/>
      <c r="AK33" s="29"/>
    </row>
    <row r="34" spans="1:39" ht="40" customHeight="1" x14ac:dyDescent="0.35">
      <c r="A34" s="88">
        <v>31</v>
      </c>
      <c r="B34" s="89" t="s">
        <v>121</v>
      </c>
      <c r="C34" s="166" t="s">
        <v>266</v>
      </c>
      <c r="D34" s="96" t="s">
        <v>137</v>
      </c>
      <c r="E34" s="100">
        <v>1504</v>
      </c>
      <c r="F34" s="104" t="s">
        <v>168</v>
      </c>
      <c r="G34" s="35" t="s">
        <v>180</v>
      </c>
      <c r="H34" s="35" t="s">
        <v>183</v>
      </c>
      <c r="I34" s="107">
        <v>5.14</v>
      </c>
      <c r="J34" s="8">
        <v>25</v>
      </c>
      <c r="K34" s="45">
        <f t="shared" si="1"/>
        <v>0</v>
      </c>
      <c r="L34" s="45">
        <f t="shared" si="2"/>
        <v>0</v>
      </c>
      <c r="M34" s="55"/>
      <c r="N34" s="54">
        <f t="shared" si="3"/>
        <v>6</v>
      </c>
      <c r="O34" s="55"/>
      <c r="P34" s="55"/>
      <c r="Q34" s="55"/>
      <c r="R34" s="13">
        <f t="shared" si="4"/>
        <v>25</v>
      </c>
      <c r="S34" s="14" t="str">
        <f t="shared" si="0"/>
        <v>OK</v>
      </c>
      <c r="T34" s="28"/>
      <c r="U34" s="32"/>
      <c r="V34" s="28"/>
      <c r="W34" s="29"/>
      <c r="X34" s="29"/>
      <c r="Y34" s="29"/>
      <c r="Z34" s="29"/>
      <c r="AA34" s="28"/>
      <c r="AB34" s="28"/>
      <c r="AC34" s="28"/>
      <c r="AD34" s="28"/>
      <c r="AE34" s="28"/>
      <c r="AF34" s="29"/>
      <c r="AG34" s="29"/>
      <c r="AH34" s="29"/>
      <c r="AI34" s="29"/>
      <c r="AJ34" s="29"/>
      <c r="AK34" s="29"/>
    </row>
    <row r="35" spans="1:39" ht="40" customHeight="1" x14ac:dyDescent="0.35">
      <c r="A35" s="90">
        <v>32</v>
      </c>
      <c r="B35" s="91" t="s">
        <v>122</v>
      </c>
      <c r="C35" s="167" t="s">
        <v>267</v>
      </c>
      <c r="D35" s="97" t="s">
        <v>138</v>
      </c>
      <c r="E35" s="101">
        <v>1602</v>
      </c>
      <c r="F35" s="105" t="s">
        <v>169</v>
      </c>
      <c r="G35" s="106" t="s">
        <v>173</v>
      </c>
      <c r="H35" s="106" t="s">
        <v>184</v>
      </c>
      <c r="I35" s="108">
        <v>150</v>
      </c>
      <c r="J35" s="8">
        <v>5</v>
      </c>
      <c r="K35" s="45">
        <f t="shared" si="1"/>
        <v>0</v>
      </c>
      <c r="L35" s="45">
        <f t="shared" si="2"/>
        <v>0</v>
      </c>
      <c r="M35" s="55"/>
      <c r="N35" s="54">
        <f t="shared" si="3"/>
        <v>1</v>
      </c>
      <c r="O35" s="55"/>
      <c r="P35" s="55"/>
      <c r="Q35" s="55"/>
      <c r="R35" s="13">
        <f t="shared" si="4"/>
        <v>5</v>
      </c>
      <c r="S35" s="14" t="str">
        <f t="shared" si="0"/>
        <v>OK</v>
      </c>
      <c r="T35" s="28"/>
      <c r="U35" s="32"/>
      <c r="V35" s="28"/>
      <c r="W35" s="29"/>
      <c r="X35" s="29"/>
      <c r="Y35" s="29"/>
      <c r="Z35" s="29"/>
      <c r="AA35" s="28"/>
      <c r="AB35" s="28"/>
      <c r="AC35" s="28"/>
      <c r="AD35" s="28"/>
      <c r="AE35" s="28"/>
      <c r="AF35" s="29"/>
      <c r="AG35" s="29"/>
      <c r="AH35" s="29"/>
      <c r="AI35" s="29"/>
      <c r="AJ35" s="29"/>
      <c r="AK35" s="29"/>
    </row>
    <row r="36" spans="1:39" ht="40" customHeight="1" x14ac:dyDescent="0.35">
      <c r="A36" s="88">
        <v>33</v>
      </c>
      <c r="B36" s="89" t="s">
        <v>122</v>
      </c>
      <c r="C36" s="166" t="s">
        <v>268</v>
      </c>
      <c r="D36" s="96" t="s">
        <v>138</v>
      </c>
      <c r="E36" s="100">
        <v>1602</v>
      </c>
      <c r="F36" s="104" t="s">
        <v>170</v>
      </c>
      <c r="G36" s="35" t="s">
        <v>173</v>
      </c>
      <c r="H36" s="35" t="s">
        <v>184</v>
      </c>
      <c r="I36" s="107">
        <v>315</v>
      </c>
      <c r="J36" s="8">
        <v>5</v>
      </c>
      <c r="K36" s="45">
        <f t="shared" si="1"/>
        <v>0</v>
      </c>
      <c r="L36" s="45">
        <f t="shared" si="2"/>
        <v>0</v>
      </c>
      <c r="M36" s="55"/>
      <c r="N36" s="54">
        <f t="shared" si="3"/>
        <v>1</v>
      </c>
      <c r="O36" s="55"/>
      <c r="P36" s="55"/>
      <c r="Q36" s="55"/>
      <c r="R36" s="13">
        <f t="shared" si="4"/>
        <v>5</v>
      </c>
      <c r="S36" s="14" t="str">
        <f t="shared" si="0"/>
        <v>OK</v>
      </c>
      <c r="T36" s="28"/>
      <c r="U36" s="32"/>
      <c r="V36" s="28"/>
      <c r="W36" s="29"/>
      <c r="X36" s="29"/>
      <c r="Y36" s="29"/>
      <c r="Z36" s="29"/>
      <c r="AA36" s="28"/>
      <c r="AB36" s="28"/>
      <c r="AC36" s="28"/>
      <c r="AD36" s="28"/>
      <c r="AE36" s="28"/>
      <c r="AF36" s="29"/>
      <c r="AG36" s="29"/>
      <c r="AH36" s="29"/>
      <c r="AI36" s="29"/>
      <c r="AJ36" s="29"/>
      <c r="AK36" s="29"/>
    </row>
    <row r="37" spans="1:39" ht="40" customHeight="1" x14ac:dyDescent="0.35">
      <c r="A37" s="94">
        <v>34</v>
      </c>
      <c r="B37" s="95" t="s">
        <v>122</v>
      </c>
      <c r="C37" s="167" t="s">
        <v>269</v>
      </c>
      <c r="D37" s="99" t="s">
        <v>138</v>
      </c>
      <c r="E37" s="103">
        <v>1806</v>
      </c>
      <c r="F37" s="105" t="s">
        <v>171</v>
      </c>
      <c r="G37" s="106" t="s">
        <v>173</v>
      </c>
      <c r="H37" s="106" t="s">
        <v>184</v>
      </c>
      <c r="I37" s="109">
        <v>780</v>
      </c>
      <c r="J37" s="8">
        <v>5</v>
      </c>
      <c r="K37" s="45">
        <f t="shared" si="1"/>
        <v>0</v>
      </c>
      <c r="L37" s="45">
        <f t="shared" si="2"/>
        <v>0</v>
      </c>
      <c r="M37" s="55"/>
      <c r="N37" s="54">
        <f t="shared" si="3"/>
        <v>1</v>
      </c>
      <c r="O37" s="55"/>
      <c r="P37" s="55"/>
      <c r="Q37" s="55"/>
      <c r="R37" s="13">
        <f t="shared" si="4"/>
        <v>5</v>
      </c>
      <c r="S37" s="14" t="str">
        <f t="shared" si="0"/>
        <v>OK</v>
      </c>
      <c r="T37" s="115"/>
      <c r="U37" s="116"/>
      <c r="V37" s="115"/>
      <c r="W37" s="117"/>
      <c r="X37" s="117"/>
      <c r="Y37" s="117"/>
      <c r="Z37" s="117"/>
      <c r="AA37" s="115"/>
      <c r="AB37" s="115"/>
      <c r="AC37" s="115"/>
      <c r="AD37" s="115"/>
      <c r="AE37" s="115"/>
      <c r="AF37" s="117"/>
      <c r="AG37" s="117"/>
      <c r="AH37" s="117"/>
      <c r="AI37" s="117"/>
      <c r="AJ37" s="117"/>
      <c r="AK37" s="117"/>
    </row>
    <row r="38" spans="1:39" ht="40" customHeight="1" x14ac:dyDescent="0.35">
      <c r="J38" s="4">
        <f>SUM(J4:J37)</f>
        <v>1466</v>
      </c>
      <c r="R38" s="16">
        <f>SUM(R4:R37)</f>
        <v>1466</v>
      </c>
      <c r="S38" s="5" t="str">
        <f t="shared" si="0"/>
        <v>OK</v>
      </c>
      <c r="T38" s="112">
        <f>SUMPRODUCT($I$4:$I$37,T4:T37)</f>
        <v>0</v>
      </c>
      <c r="U38" s="112">
        <f t="shared" ref="U38:AK38" si="5">SUMPRODUCT($I$4:$I$37,U4:U37)</f>
        <v>0</v>
      </c>
      <c r="V38" s="112">
        <f t="shared" si="5"/>
        <v>0</v>
      </c>
      <c r="W38" s="112">
        <f t="shared" si="5"/>
        <v>0</v>
      </c>
      <c r="X38" s="112">
        <f t="shared" si="5"/>
        <v>0</v>
      </c>
      <c r="Y38" s="112">
        <f t="shared" si="5"/>
        <v>0</v>
      </c>
      <c r="Z38" s="112">
        <f t="shared" si="5"/>
        <v>0</v>
      </c>
      <c r="AA38" s="112">
        <f t="shared" si="5"/>
        <v>0</v>
      </c>
      <c r="AB38" s="112">
        <f t="shared" si="5"/>
        <v>0</v>
      </c>
      <c r="AC38" s="112">
        <f t="shared" si="5"/>
        <v>0</v>
      </c>
      <c r="AD38" s="112">
        <f t="shared" si="5"/>
        <v>0</v>
      </c>
      <c r="AE38" s="112">
        <f t="shared" si="5"/>
        <v>0</v>
      </c>
      <c r="AF38" s="112">
        <f t="shared" si="5"/>
        <v>0</v>
      </c>
      <c r="AG38" s="112">
        <f t="shared" si="5"/>
        <v>0</v>
      </c>
      <c r="AH38" s="112">
        <f t="shared" si="5"/>
        <v>0</v>
      </c>
      <c r="AI38" s="112">
        <f t="shared" si="5"/>
        <v>0</v>
      </c>
      <c r="AJ38" s="112">
        <f t="shared" si="5"/>
        <v>0</v>
      </c>
      <c r="AK38" s="112">
        <f t="shared" si="5"/>
        <v>0</v>
      </c>
      <c r="AL38" s="165"/>
      <c r="AM38" s="165"/>
    </row>
    <row r="39" spans="1:39" ht="40" customHeight="1" x14ac:dyDescent="0.35">
      <c r="J39" s="83">
        <f>SUMPRODUCT($I$4:$I$37,J4:J37)</f>
        <v>18400.879999999997</v>
      </c>
      <c r="K39" s="83">
        <f>SUMPRODUCT($I$4:$I$37,K4:K37)</f>
        <v>0</v>
      </c>
      <c r="L39" s="83">
        <f>SUMPRODUCT($I$4:$I$37,L4:L37)</f>
        <v>0</v>
      </c>
      <c r="T39" s="112"/>
      <c r="U39" s="168"/>
      <c r="V39" s="113"/>
      <c r="W39" s="165"/>
      <c r="X39" s="165"/>
      <c r="Y39" s="114"/>
      <c r="Z39" s="169"/>
      <c r="AA39" s="113"/>
      <c r="AB39" s="113"/>
      <c r="AC39" s="113"/>
      <c r="AD39" s="113"/>
      <c r="AE39" s="113"/>
      <c r="AF39" s="165"/>
      <c r="AG39" s="165"/>
      <c r="AH39" s="165"/>
      <c r="AI39" s="165"/>
      <c r="AJ39" s="165"/>
      <c r="AK39" s="165"/>
      <c r="AL39" s="165"/>
      <c r="AM39" s="165"/>
    </row>
    <row r="40" spans="1:39" ht="40" customHeight="1" x14ac:dyDescent="0.35">
      <c r="T40" s="112"/>
      <c r="U40" s="168"/>
      <c r="V40" s="113"/>
      <c r="W40" s="165"/>
      <c r="X40" s="165"/>
      <c r="Y40" s="114"/>
      <c r="Z40" s="169"/>
      <c r="AA40" s="113"/>
      <c r="AB40" s="113"/>
      <c r="AC40" s="113"/>
      <c r="AD40" s="113"/>
      <c r="AE40" s="113"/>
      <c r="AF40" s="165"/>
      <c r="AG40" s="165"/>
      <c r="AH40" s="165"/>
      <c r="AI40" s="165"/>
      <c r="AJ40" s="165"/>
      <c r="AK40" s="165"/>
      <c r="AL40" s="165"/>
      <c r="AM40" s="165"/>
    </row>
    <row r="41" spans="1:39" ht="40" customHeight="1" x14ac:dyDescent="0.35">
      <c r="T41" s="112"/>
      <c r="U41" s="168"/>
      <c r="V41" s="113"/>
      <c r="W41" s="165"/>
      <c r="X41" s="165"/>
      <c r="Y41" s="114"/>
      <c r="Z41" s="169"/>
      <c r="AA41" s="113"/>
      <c r="AB41" s="113"/>
      <c r="AC41" s="113"/>
      <c r="AD41" s="113"/>
      <c r="AE41" s="113"/>
      <c r="AF41" s="165"/>
      <c r="AG41" s="165"/>
      <c r="AH41" s="165"/>
      <c r="AI41" s="165"/>
      <c r="AJ41" s="165"/>
      <c r="AK41" s="165"/>
      <c r="AL41" s="165"/>
      <c r="AM41" s="165"/>
    </row>
    <row r="42" spans="1:39" ht="40" customHeight="1" x14ac:dyDescent="0.35">
      <c r="T42" s="112"/>
      <c r="U42" s="168"/>
      <c r="V42" s="113"/>
      <c r="W42" s="165"/>
      <c r="X42" s="165"/>
      <c r="Y42" s="114"/>
      <c r="Z42" s="169"/>
      <c r="AA42" s="113"/>
      <c r="AB42" s="113"/>
      <c r="AC42" s="113"/>
      <c r="AD42" s="113"/>
      <c r="AE42" s="113"/>
      <c r="AF42" s="165"/>
      <c r="AG42" s="165"/>
      <c r="AH42" s="165"/>
      <c r="AI42" s="165"/>
      <c r="AJ42" s="165"/>
      <c r="AK42" s="165"/>
      <c r="AL42" s="165"/>
      <c r="AM42" s="165"/>
    </row>
    <row r="43" spans="1:39" ht="40" customHeight="1" x14ac:dyDescent="0.35">
      <c r="T43" s="112"/>
      <c r="U43" s="168"/>
      <c r="V43" s="113"/>
      <c r="W43" s="165"/>
      <c r="X43" s="165"/>
      <c r="Y43" s="114"/>
      <c r="Z43" s="169"/>
      <c r="AA43" s="113"/>
      <c r="AB43" s="113"/>
      <c r="AC43" s="113"/>
      <c r="AD43" s="113"/>
      <c r="AE43" s="113"/>
      <c r="AF43" s="165"/>
      <c r="AG43" s="165"/>
      <c r="AH43" s="165"/>
      <c r="AI43" s="165"/>
      <c r="AJ43" s="165"/>
      <c r="AK43" s="165"/>
      <c r="AL43" s="165"/>
      <c r="AM43" s="165"/>
    </row>
    <row r="44" spans="1:39" ht="40" customHeight="1" x14ac:dyDescent="0.35">
      <c r="T44" s="112"/>
      <c r="U44" s="168"/>
      <c r="V44" s="113"/>
      <c r="W44" s="165"/>
      <c r="X44" s="165"/>
      <c r="Y44" s="114"/>
      <c r="Z44" s="169"/>
      <c r="AA44" s="113"/>
      <c r="AB44" s="113"/>
      <c r="AC44" s="113"/>
      <c r="AD44" s="113"/>
      <c r="AE44" s="113"/>
      <c r="AF44" s="165"/>
      <c r="AG44" s="165"/>
      <c r="AH44" s="165"/>
      <c r="AI44" s="165"/>
      <c r="AJ44" s="165"/>
      <c r="AK44" s="165"/>
      <c r="AL44" s="165"/>
      <c r="AM44" s="165"/>
    </row>
    <row r="45" spans="1:39" ht="40" customHeight="1" x14ac:dyDescent="0.35">
      <c r="T45" s="112"/>
      <c r="U45" s="168"/>
      <c r="V45" s="113"/>
      <c r="W45" s="165"/>
      <c r="X45" s="165"/>
      <c r="Y45" s="114"/>
      <c r="Z45" s="169"/>
      <c r="AA45" s="113"/>
      <c r="AB45" s="113"/>
      <c r="AC45" s="113"/>
      <c r="AD45" s="113"/>
      <c r="AE45" s="113"/>
      <c r="AF45" s="165"/>
      <c r="AG45" s="165"/>
      <c r="AH45" s="165"/>
      <c r="AI45" s="165"/>
      <c r="AJ45" s="165"/>
      <c r="AK45" s="165"/>
      <c r="AL45" s="165"/>
      <c r="AM45" s="165"/>
    </row>
    <row r="46" spans="1:39" ht="40" customHeight="1" x14ac:dyDescent="0.35">
      <c r="T46" s="112"/>
      <c r="U46" s="168"/>
      <c r="V46" s="113"/>
      <c r="W46" s="165"/>
      <c r="X46" s="165"/>
      <c r="Y46" s="114"/>
      <c r="Z46" s="169"/>
      <c r="AA46" s="113"/>
      <c r="AB46" s="113"/>
      <c r="AC46" s="113"/>
      <c r="AD46" s="113"/>
      <c r="AE46" s="113"/>
      <c r="AF46" s="165"/>
      <c r="AG46" s="165"/>
      <c r="AH46" s="165"/>
      <c r="AI46" s="165"/>
      <c r="AJ46" s="165"/>
      <c r="AK46" s="165"/>
      <c r="AL46" s="165"/>
      <c r="AM46" s="165"/>
    </row>
    <row r="47" spans="1:39" ht="40" customHeight="1" x14ac:dyDescent="0.35">
      <c r="T47" s="112"/>
      <c r="U47" s="168"/>
      <c r="V47" s="113"/>
      <c r="W47" s="165"/>
      <c r="X47" s="165"/>
      <c r="Y47" s="114"/>
      <c r="Z47" s="169"/>
      <c r="AA47" s="113"/>
      <c r="AB47" s="113"/>
      <c r="AC47" s="113"/>
      <c r="AD47" s="113"/>
      <c r="AE47" s="113"/>
      <c r="AF47" s="165"/>
      <c r="AG47" s="165"/>
      <c r="AH47" s="165"/>
      <c r="AI47" s="165"/>
      <c r="AJ47" s="165"/>
      <c r="AK47" s="165"/>
      <c r="AL47" s="165"/>
      <c r="AM47" s="165"/>
    </row>
    <row r="48" spans="1:39" ht="40" customHeight="1" x14ac:dyDescent="0.35">
      <c r="T48" s="112"/>
      <c r="U48" s="168"/>
      <c r="V48" s="113"/>
      <c r="W48" s="165"/>
      <c r="X48" s="165"/>
      <c r="Y48" s="114"/>
      <c r="Z48" s="169"/>
      <c r="AA48" s="113"/>
      <c r="AB48" s="113"/>
      <c r="AC48" s="113"/>
      <c r="AD48" s="113"/>
      <c r="AE48" s="113"/>
      <c r="AF48" s="165"/>
      <c r="AG48" s="165"/>
      <c r="AH48" s="165"/>
      <c r="AI48" s="165"/>
      <c r="AJ48" s="165"/>
      <c r="AK48" s="165"/>
      <c r="AL48" s="165"/>
      <c r="AM48" s="165"/>
    </row>
    <row r="49" spans="20:39" ht="40" customHeight="1" x14ac:dyDescent="0.35">
      <c r="T49" s="112"/>
      <c r="U49" s="168"/>
      <c r="V49" s="113"/>
      <c r="W49" s="165"/>
      <c r="X49" s="165"/>
      <c r="Y49" s="114"/>
      <c r="Z49" s="169"/>
      <c r="AA49" s="113"/>
      <c r="AB49" s="113"/>
      <c r="AC49" s="113"/>
      <c r="AD49" s="113"/>
      <c r="AE49" s="113"/>
      <c r="AF49" s="165"/>
      <c r="AG49" s="165"/>
      <c r="AH49" s="165"/>
      <c r="AI49" s="165"/>
      <c r="AJ49" s="165"/>
      <c r="AK49" s="165"/>
      <c r="AL49" s="165"/>
      <c r="AM49" s="165"/>
    </row>
    <row r="50" spans="20:39" ht="40" customHeight="1" x14ac:dyDescent="0.35">
      <c r="T50" s="112"/>
      <c r="U50" s="168"/>
      <c r="V50" s="113"/>
      <c r="W50" s="165"/>
      <c r="X50" s="165"/>
      <c r="Y50" s="114"/>
      <c r="Z50" s="169"/>
      <c r="AA50" s="113"/>
      <c r="AB50" s="113"/>
      <c r="AC50" s="113"/>
      <c r="AD50" s="113"/>
      <c r="AE50" s="113"/>
      <c r="AF50" s="165"/>
      <c r="AG50" s="165"/>
      <c r="AH50" s="165"/>
      <c r="AI50" s="165"/>
      <c r="AJ50" s="165"/>
      <c r="AK50" s="165"/>
      <c r="AL50" s="165"/>
      <c r="AM50" s="165"/>
    </row>
    <row r="51" spans="20:39" ht="40" customHeight="1" x14ac:dyDescent="0.35">
      <c r="T51" s="112"/>
      <c r="U51" s="168"/>
      <c r="V51" s="113"/>
      <c r="W51" s="165"/>
      <c r="X51" s="165"/>
      <c r="Y51" s="114"/>
      <c r="Z51" s="169"/>
      <c r="AA51" s="113"/>
      <c r="AB51" s="113"/>
      <c r="AC51" s="113"/>
      <c r="AD51" s="113"/>
      <c r="AE51" s="113"/>
      <c r="AF51" s="165"/>
      <c r="AG51" s="165"/>
      <c r="AH51" s="165"/>
      <c r="AI51" s="165"/>
      <c r="AJ51" s="165"/>
      <c r="AK51" s="165"/>
      <c r="AL51" s="165"/>
      <c r="AM51" s="165"/>
    </row>
    <row r="52" spans="20:39" ht="40" customHeight="1" x14ac:dyDescent="0.35">
      <c r="T52" s="112"/>
      <c r="U52" s="168"/>
      <c r="V52" s="113"/>
      <c r="W52" s="165"/>
      <c r="X52" s="165"/>
      <c r="Y52" s="114"/>
      <c r="Z52" s="169"/>
      <c r="AA52" s="113"/>
      <c r="AB52" s="113"/>
      <c r="AC52" s="113"/>
      <c r="AD52" s="113"/>
      <c r="AE52" s="113"/>
      <c r="AF52" s="165"/>
      <c r="AG52" s="165"/>
      <c r="AH52" s="165"/>
      <c r="AI52" s="165"/>
      <c r="AJ52" s="165"/>
      <c r="AK52" s="165"/>
      <c r="AL52" s="165"/>
      <c r="AM52" s="165"/>
    </row>
    <row r="53" spans="20:39" ht="40" customHeight="1" x14ac:dyDescent="0.35">
      <c r="T53" s="112"/>
      <c r="U53" s="168"/>
      <c r="V53" s="113"/>
      <c r="W53" s="165"/>
      <c r="X53" s="165"/>
      <c r="Y53" s="114"/>
      <c r="Z53" s="169"/>
      <c r="AA53" s="113"/>
      <c r="AB53" s="113"/>
      <c r="AC53" s="113"/>
      <c r="AD53" s="113"/>
      <c r="AE53" s="113"/>
      <c r="AF53" s="165"/>
      <c r="AG53" s="165"/>
      <c r="AH53" s="165"/>
      <c r="AI53" s="165"/>
      <c r="AJ53" s="165"/>
      <c r="AK53" s="165"/>
      <c r="AL53" s="165"/>
      <c r="AM53" s="165"/>
    </row>
    <row r="54" spans="20:39" ht="40" customHeight="1" x14ac:dyDescent="0.35">
      <c r="T54" s="112"/>
      <c r="U54" s="168"/>
      <c r="V54" s="113"/>
      <c r="W54" s="165"/>
      <c r="X54" s="165"/>
      <c r="Y54" s="114"/>
      <c r="Z54" s="169"/>
      <c r="AA54" s="113"/>
      <c r="AB54" s="113"/>
      <c r="AC54" s="113"/>
      <c r="AD54" s="113"/>
      <c r="AE54" s="113"/>
      <c r="AF54" s="165"/>
      <c r="AG54" s="165"/>
      <c r="AH54" s="165"/>
      <c r="AI54" s="165"/>
      <c r="AJ54" s="165"/>
      <c r="AK54" s="165"/>
      <c r="AL54" s="165"/>
      <c r="AM54" s="165"/>
    </row>
    <row r="55" spans="20:39" ht="40" customHeight="1" x14ac:dyDescent="0.35">
      <c r="T55" s="112"/>
      <c r="U55" s="168"/>
      <c r="V55" s="113"/>
      <c r="W55" s="165"/>
      <c r="X55" s="165"/>
      <c r="Y55" s="114"/>
      <c r="Z55" s="169"/>
      <c r="AA55" s="113"/>
      <c r="AB55" s="113"/>
      <c r="AC55" s="113"/>
      <c r="AD55" s="113"/>
      <c r="AE55" s="113"/>
      <c r="AF55" s="165"/>
      <c r="AG55" s="165"/>
      <c r="AH55" s="165"/>
      <c r="AI55" s="165"/>
      <c r="AJ55" s="165"/>
      <c r="AK55" s="165"/>
      <c r="AL55" s="165"/>
      <c r="AM55" s="165"/>
    </row>
    <row r="56" spans="20:39" ht="40" customHeight="1" x14ac:dyDescent="0.35">
      <c r="T56" s="112"/>
      <c r="U56" s="168"/>
      <c r="V56" s="113"/>
      <c r="W56" s="165"/>
      <c r="X56" s="165"/>
      <c r="Y56" s="114"/>
      <c r="Z56" s="169"/>
      <c r="AA56" s="113"/>
      <c r="AB56" s="113"/>
      <c r="AC56" s="113"/>
      <c r="AD56" s="113"/>
      <c r="AE56" s="113"/>
      <c r="AF56" s="165"/>
      <c r="AG56" s="165"/>
      <c r="AH56" s="165"/>
      <c r="AI56" s="165"/>
      <c r="AJ56" s="165"/>
      <c r="AK56" s="165"/>
      <c r="AL56" s="165"/>
      <c r="AM56" s="165"/>
    </row>
    <row r="57" spans="20:39" ht="40" customHeight="1" x14ac:dyDescent="0.35">
      <c r="T57" s="112"/>
      <c r="U57" s="168"/>
      <c r="V57" s="113"/>
      <c r="W57" s="165"/>
      <c r="X57" s="165"/>
      <c r="Y57" s="114"/>
      <c r="Z57" s="169"/>
      <c r="AA57" s="113"/>
      <c r="AB57" s="113"/>
      <c r="AC57" s="113"/>
      <c r="AD57" s="113"/>
      <c r="AE57" s="113"/>
      <c r="AF57" s="165"/>
      <c r="AG57" s="165"/>
      <c r="AH57" s="165"/>
      <c r="AI57" s="165"/>
      <c r="AJ57" s="165"/>
      <c r="AK57" s="165"/>
      <c r="AL57" s="165"/>
      <c r="AM57" s="165"/>
    </row>
    <row r="58" spans="20:39" ht="40" customHeight="1" x14ac:dyDescent="0.35">
      <c r="T58" s="112"/>
      <c r="U58" s="168"/>
      <c r="V58" s="113"/>
      <c r="W58" s="165"/>
      <c r="X58" s="165"/>
      <c r="Y58" s="114"/>
      <c r="Z58" s="169"/>
      <c r="AA58" s="113"/>
      <c r="AB58" s="113"/>
      <c r="AC58" s="113"/>
      <c r="AD58" s="113"/>
      <c r="AE58" s="113"/>
      <c r="AF58" s="165"/>
      <c r="AG58" s="165"/>
      <c r="AH58" s="165"/>
      <c r="AI58" s="165"/>
      <c r="AJ58" s="165"/>
      <c r="AK58" s="165"/>
      <c r="AL58" s="165"/>
      <c r="AM58" s="165"/>
    </row>
    <row r="59" spans="20:39" ht="40" customHeight="1" x14ac:dyDescent="0.35">
      <c r="T59" s="170"/>
      <c r="U59" s="170"/>
      <c r="V59" s="170"/>
      <c r="W59" s="170"/>
      <c r="X59" s="170"/>
      <c r="Y59" s="170"/>
      <c r="Z59" s="170"/>
      <c r="AA59" s="170"/>
      <c r="AB59" s="170"/>
      <c r="AC59" s="170"/>
      <c r="AD59" s="170"/>
      <c r="AE59" s="170"/>
      <c r="AF59" s="165"/>
      <c r="AG59" s="165"/>
      <c r="AH59" s="165"/>
      <c r="AI59" s="165"/>
      <c r="AJ59" s="165"/>
      <c r="AK59" s="165"/>
      <c r="AL59" s="165"/>
      <c r="AM59" s="165"/>
    </row>
    <row r="60" spans="20:39" ht="40" customHeight="1" x14ac:dyDescent="0.35">
      <c r="T60" s="170"/>
      <c r="U60" s="170"/>
      <c r="V60" s="170"/>
      <c r="W60" s="170"/>
      <c r="X60" s="170"/>
      <c r="Y60" s="170"/>
      <c r="Z60" s="170"/>
      <c r="AA60" s="170"/>
      <c r="AB60" s="170"/>
      <c r="AC60" s="170"/>
      <c r="AD60" s="170"/>
      <c r="AE60" s="170"/>
      <c r="AF60" s="165"/>
      <c r="AG60" s="165"/>
      <c r="AH60" s="165"/>
      <c r="AI60" s="165"/>
      <c r="AJ60" s="165"/>
      <c r="AK60" s="165"/>
      <c r="AL60" s="165"/>
      <c r="AM60" s="165"/>
    </row>
    <row r="61" spans="20:39" ht="40" customHeight="1" x14ac:dyDescent="0.35">
      <c r="T61" s="170"/>
      <c r="U61" s="170"/>
      <c r="V61" s="170"/>
      <c r="W61" s="170"/>
      <c r="X61" s="170"/>
      <c r="Y61" s="170"/>
      <c r="Z61" s="170"/>
      <c r="AA61" s="170"/>
      <c r="AB61" s="170"/>
      <c r="AC61" s="170"/>
      <c r="AD61" s="170"/>
      <c r="AE61" s="170"/>
      <c r="AF61" s="165"/>
      <c r="AG61" s="165"/>
      <c r="AH61" s="165"/>
      <c r="AI61" s="165"/>
      <c r="AJ61" s="165"/>
      <c r="AK61" s="165"/>
      <c r="AL61" s="165"/>
      <c r="AM61" s="165"/>
    </row>
    <row r="62" spans="20:39" ht="40" customHeight="1" x14ac:dyDescent="0.35">
      <c r="T62" s="170"/>
      <c r="U62" s="170"/>
      <c r="V62" s="170"/>
      <c r="W62" s="170"/>
      <c r="X62" s="170"/>
      <c r="Y62" s="170"/>
      <c r="Z62" s="170"/>
      <c r="AA62" s="170"/>
      <c r="AB62" s="170"/>
      <c r="AC62" s="170"/>
      <c r="AD62" s="170"/>
      <c r="AE62" s="170"/>
      <c r="AF62" s="165"/>
      <c r="AG62" s="165"/>
      <c r="AH62" s="165"/>
      <c r="AI62" s="165"/>
      <c r="AJ62" s="165"/>
      <c r="AK62" s="165"/>
      <c r="AL62" s="165"/>
      <c r="AM62" s="165"/>
    </row>
    <row r="63" spans="20:39" ht="40" customHeight="1" x14ac:dyDescent="0.35">
      <c r="T63" s="170"/>
      <c r="U63" s="170"/>
      <c r="V63" s="170"/>
      <c r="W63" s="170"/>
      <c r="X63" s="170"/>
      <c r="Y63" s="170"/>
      <c r="Z63" s="170"/>
      <c r="AA63" s="170"/>
      <c r="AB63" s="170"/>
      <c r="AC63" s="170"/>
      <c r="AD63" s="170"/>
      <c r="AE63" s="170"/>
      <c r="AF63" s="165"/>
      <c r="AG63" s="165"/>
      <c r="AH63" s="165"/>
      <c r="AI63" s="165"/>
      <c r="AJ63" s="165"/>
      <c r="AK63" s="165"/>
      <c r="AL63" s="165"/>
      <c r="AM63" s="165"/>
    </row>
    <row r="64" spans="20:39" ht="40" customHeight="1" x14ac:dyDescent="0.35">
      <c r="T64" s="170"/>
      <c r="U64" s="170"/>
      <c r="V64" s="170"/>
      <c r="W64" s="170"/>
      <c r="X64" s="170"/>
      <c r="Y64" s="170"/>
      <c r="Z64" s="170"/>
      <c r="AA64" s="170"/>
      <c r="AB64" s="170"/>
      <c r="AC64" s="170"/>
      <c r="AD64" s="170"/>
      <c r="AE64" s="170"/>
      <c r="AF64" s="165"/>
      <c r="AG64" s="165"/>
      <c r="AH64" s="165"/>
      <c r="AI64" s="165"/>
      <c r="AJ64" s="165"/>
      <c r="AK64" s="165"/>
      <c r="AL64" s="165"/>
      <c r="AM64" s="165"/>
    </row>
    <row r="65" spans="20:39" ht="40" customHeight="1" x14ac:dyDescent="0.35">
      <c r="T65" s="170"/>
      <c r="U65" s="170"/>
      <c r="V65" s="170"/>
      <c r="W65" s="170"/>
      <c r="X65" s="170"/>
      <c r="Y65" s="170"/>
      <c r="Z65" s="170"/>
      <c r="AA65" s="170"/>
      <c r="AB65" s="170"/>
      <c r="AC65" s="170"/>
      <c r="AD65" s="170"/>
      <c r="AE65" s="170"/>
      <c r="AF65" s="165"/>
      <c r="AG65" s="165"/>
      <c r="AH65" s="165"/>
      <c r="AI65" s="165"/>
      <c r="AJ65" s="165"/>
      <c r="AK65" s="165"/>
      <c r="AL65" s="165"/>
      <c r="AM65" s="165"/>
    </row>
    <row r="66" spans="20:39" ht="40" customHeight="1" x14ac:dyDescent="0.35">
      <c r="T66" s="170"/>
      <c r="U66" s="170"/>
      <c r="V66" s="170"/>
      <c r="W66" s="170"/>
      <c r="X66" s="170"/>
      <c r="Y66" s="170"/>
      <c r="Z66" s="170"/>
      <c r="AA66" s="170"/>
      <c r="AB66" s="170"/>
      <c r="AC66" s="170"/>
      <c r="AD66" s="170"/>
      <c r="AE66" s="170"/>
      <c r="AF66" s="165"/>
      <c r="AG66" s="165"/>
      <c r="AH66" s="165"/>
      <c r="AI66" s="165"/>
      <c r="AJ66" s="165"/>
      <c r="AK66" s="165"/>
      <c r="AL66" s="165"/>
      <c r="AM66" s="165"/>
    </row>
    <row r="67" spans="20:39" ht="40" customHeight="1" x14ac:dyDescent="0.35">
      <c r="T67" s="170"/>
      <c r="U67" s="170"/>
      <c r="V67" s="170"/>
      <c r="W67" s="170"/>
      <c r="X67" s="170"/>
      <c r="Y67" s="170"/>
      <c r="Z67" s="170"/>
      <c r="AA67" s="170"/>
      <c r="AB67" s="170"/>
      <c r="AC67" s="170"/>
      <c r="AD67" s="170"/>
      <c r="AE67" s="170"/>
      <c r="AF67" s="165"/>
      <c r="AG67" s="165"/>
      <c r="AH67" s="165"/>
      <c r="AI67" s="165"/>
      <c r="AJ67" s="165"/>
      <c r="AK67" s="165"/>
      <c r="AL67" s="165"/>
      <c r="AM67" s="165"/>
    </row>
    <row r="68" spans="20:39" ht="40" customHeight="1" x14ac:dyDescent="0.35">
      <c r="T68" s="170"/>
      <c r="U68" s="170"/>
      <c r="V68" s="170"/>
      <c r="W68" s="170"/>
      <c r="X68" s="170"/>
      <c r="Y68" s="170"/>
      <c r="Z68" s="170"/>
      <c r="AA68" s="170"/>
      <c r="AB68" s="170"/>
      <c r="AC68" s="170"/>
      <c r="AD68" s="170"/>
      <c r="AE68" s="170"/>
      <c r="AF68" s="165"/>
      <c r="AG68" s="165"/>
      <c r="AH68" s="165"/>
      <c r="AI68" s="165"/>
      <c r="AJ68" s="165"/>
      <c r="AK68" s="165"/>
      <c r="AL68" s="165"/>
      <c r="AM68" s="165"/>
    </row>
    <row r="69" spans="20:39" ht="40" customHeight="1" x14ac:dyDescent="0.35">
      <c r="T69" s="170"/>
      <c r="U69" s="170"/>
      <c r="V69" s="170"/>
      <c r="W69" s="170"/>
      <c r="X69" s="170"/>
      <c r="Y69" s="170"/>
      <c r="Z69" s="170"/>
      <c r="AA69" s="170"/>
      <c r="AB69" s="170"/>
      <c r="AC69" s="170"/>
      <c r="AD69" s="170"/>
      <c r="AE69" s="170"/>
      <c r="AF69" s="165"/>
      <c r="AG69" s="165"/>
      <c r="AH69" s="165"/>
      <c r="AI69" s="165"/>
      <c r="AJ69" s="165"/>
      <c r="AK69" s="165"/>
      <c r="AL69" s="165"/>
      <c r="AM69" s="165"/>
    </row>
    <row r="70" spans="20:39" ht="40" customHeight="1" x14ac:dyDescent="0.35">
      <c r="T70" s="170"/>
      <c r="U70" s="170"/>
      <c r="V70" s="170"/>
      <c r="W70" s="170"/>
      <c r="X70" s="170"/>
      <c r="Y70" s="170"/>
      <c r="Z70" s="170"/>
      <c r="AA70" s="170"/>
      <c r="AB70" s="170"/>
      <c r="AC70" s="170"/>
      <c r="AD70" s="170"/>
      <c r="AE70" s="170"/>
      <c r="AF70" s="165"/>
      <c r="AG70" s="165"/>
      <c r="AH70" s="165"/>
      <c r="AI70" s="165"/>
      <c r="AJ70" s="165"/>
      <c r="AK70" s="165"/>
      <c r="AL70" s="165"/>
      <c r="AM70" s="165"/>
    </row>
    <row r="71" spans="20:39" ht="40" customHeight="1" x14ac:dyDescent="0.35">
      <c r="T71" s="170"/>
      <c r="U71" s="170"/>
      <c r="V71" s="170"/>
      <c r="W71" s="170"/>
      <c r="X71" s="170"/>
      <c r="Y71" s="170"/>
      <c r="Z71" s="170"/>
      <c r="AA71" s="170"/>
      <c r="AB71" s="170"/>
      <c r="AC71" s="170"/>
      <c r="AD71" s="170"/>
      <c r="AE71" s="170"/>
      <c r="AF71" s="165"/>
      <c r="AG71" s="165"/>
      <c r="AH71" s="165"/>
      <c r="AI71" s="165"/>
      <c r="AJ71" s="165"/>
      <c r="AK71" s="165"/>
      <c r="AL71" s="165"/>
      <c r="AM71" s="165"/>
    </row>
    <row r="72" spans="20:39" ht="40" customHeight="1" x14ac:dyDescent="0.35">
      <c r="T72" s="170"/>
      <c r="U72" s="170"/>
      <c r="V72" s="170"/>
      <c r="W72" s="170"/>
      <c r="X72" s="170"/>
      <c r="Y72" s="170"/>
      <c r="Z72" s="170"/>
      <c r="AA72" s="170"/>
      <c r="AB72" s="170"/>
      <c r="AC72" s="170"/>
      <c r="AD72" s="170"/>
      <c r="AE72" s="170"/>
      <c r="AF72" s="165"/>
      <c r="AG72" s="165"/>
      <c r="AH72" s="165"/>
      <c r="AI72" s="165"/>
      <c r="AJ72" s="165"/>
      <c r="AK72" s="165"/>
      <c r="AL72" s="165"/>
      <c r="AM72" s="165"/>
    </row>
    <row r="73" spans="20:39" ht="40" customHeight="1" x14ac:dyDescent="0.35">
      <c r="T73" s="170"/>
      <c r="U73" s="170"/>
      <c r="V73" s="170"/>
      <c r="W73" s="170"/>
      <c r="X73" s="170"/>
      <c r="Y73" s="170"/>
      <c r="Z73" s="170"/>
      <c r="AA73" s="170"/>
      <c r="AB73" s="170"/>
      <c r="AC73" s="170"/>
      <c r="AD73" s="170"/>
      <c r="AE73" s="170"/>
      <c r="AF73" s="165"/>
      <c r="AG73" s="165"/>
      <c r="AH73" s="165"/>
      <c r="AI73" s="165"/>
      <c r="AJ73" s="165"/>
      <c r="AK73" s="165"/>
      <c r="AL73" s="165"/>
      <c r="AM73" s="165"/>
    </row>
    <row r="74" spans="20:39" ht="40" customHeight="1" x14ac:dyDescent="0.35">
      <c r="T74" s="170"/>
      <c r="U74" s="170"/>
      <c r="V74" s="170"/>
      <c r="W74" s="170"/>
      <c r="X74" s="170"/>
      <c r="Y74" s="170"/>
      <c r="Z74" s="170"/>
      <c r="AA74" s="170"/>
      <c r="AB74" s="170"/>
      <c r="AC74" s="170"/>
      <c r="AD74" s="170"/>
      <c r="AE74" s="170"/>
      <c r="AF74" s="165"/>
      <c r="AG74" s="165"/>
      <c r="AH74" s="165"/>
      <c r="AI74" s="165"/>
      <c r="AJ74" s="165"/>
      <c r="AK74" s="165"/>
      <c r="AL74" s="165"/>
      <c r="AM74" s="165"/>
    </row>
    <row r="75" spans="20:39" ht="40" customHeight="1" x14ac:dyDescent="0.35">
      <c r="T75" s="170"/>
      <c r="U75" s="170"/>
      <c r="V75" s="170"/>
      <c r="W75" s="170"/>
      <c r="X75" s="170"/>
      <c r="Y75" s="170"/>
      <c r="Z75" s="170"/>
      <c r="AA75" s="170"/>
      <c r="AB75" s="170"/>
      <c r="AC75" s="170"/>
      <c r="AD75" s="170"/>
      <c r="AE75" s="170"/>
      <c r="AF75" s="165"/>
      <c r="AG75" s="165"/>
      <c r="AH75" s="165"/>
      <c r="AI75" s="165"/>
      <c r="AJ75" s="165"/>
      <c r="AK75" s="165"/>
      <c r="AL75" s="165"/>
      <c r="AM75" s="165"/>
    </row>
    <row r="76" spans="20:39" ht="40" customHeight="1" x14ac:dyDescent="0.35">
      <c r="T76" s="170"/>
      <c r="U76" s="170"/>
      <c r="V76" s="170"/>
      <c r="W76" s="170"/>
      <c r="X76" s="170"/>
      <c r="Y76" s="170"/>
      <c r="Z76" s="170"/>
      <c r="AA76" s="170"/>
      <c r="AB76" s="170"/>
      <c r="AC76" s="170"/>
      <c r="AD76" s="170"/>
      <c r="AE76" s="170"/>
      <c r="AF76" s="165"/>
      <c r="AG76" s="165"/>
      <c r="AH76" s="165"/>
      <c r="AI76" s="165"/>
      <c r="AJ76" s="165"/>
      <c r="AK76" s="165"/>
      <c r="AL76" s="165"/>
      <c r="AM76" s="165"/>
    </row>
    <row r="77" spans="20:39" ht="40" customHeight="1" x14ac:dyDescent="0.35">
      <c r="T77" s="170"/>
      <c r="U77" s="170"/>
      <c r="V77" s="170"/>
      <c r="W77" s="170"/>
      <c r="X77" s="170"/>
      <c r="Y77" s="170"/>
      <c r="Z77" s="170"/>
      <c r="AA77" s="170"/>
      <c r="AB77" s="170"/>
      <c r="AC77" s="170"/>
      <c r="AD77" s="170"/>
      <c r="AE77" s="170"/>
      <c r="AF77" s="165"/>
      <c r="AG77" s="165"/>
      <c r="AH77" s="165"/>
      <c r="AI77" s="165"/>
      <c r="AJ77" s="165"/>
      <c r="AK77" s="165"/>
      <c r="AL77" s="165"/>
      <c r="AM77" s="165"/>
    </row>
    <row r="78" spans="20:39" ht="40" customHeight="1" x14ac:dyDescent="0.35">
      <c r="T78" s="170"/>
      <c r="U78" s="170"/>
      <c r="V78" s="170"/>
      <c r="W78" s="170"/>
      <c r="X78" s="170"/>
      <c r="Y78" s="170"/>
      <c r="Z78" s="170"/>
      <c r="AA78" s="170"/>
      <c r="AB78" s="170"/>
      <c r="AC78" s="170"/>
      <c r="AD78" s="170"/>
      <c r="AE78" s="170"/>
      <c r="AF78" s="165"/>
      <c r="AG78" s="165"/>
      <c r="AH78" s="165"/>
      <c r="AI78" s="165"/>
      <c r="AJ78" s="165"/>
      <c r="AK78" s="165"/>
      <c r="AL78" s="165"/>
      <c r="AM78" s="165"/>
    </row>
    <row r="79" spans="20:39" ht="40" customHeight="1" x14ac:dyDescent="0.35">
      <c r="T79" s="170"/>
      <c r="U79" s="170"/>
      <c r="V79" s="170"/>
      <c r="W79" s="170"/>
      <c r="X79" s="170"/>
      <c r="Y79" s="170"/>
      <c r="Z79" s="170"/>
      <c r="AA79" s="170"/>
      <c r="AB79" s="170"/>
      <c r="AC79" s="170"/>
      <c r="AD79" s="170"/>
      <c r="AE79" s="170"/>
      <c r="AF79" s="165"/>
      <c r="AG79" s="165"/>
      <c r="AH79" s="165"/>
      <c r="AI79" s="165"/>
      <c r="AJ79" s="165"/>
      <c r="AK79" s="165"/>
      <c r="AL79" s="165"/>
      <c r="AM79" s="165"/>
    </row>
    <row r="80" spans="20:39" ht="40" customHeight="1" x14ac:dyDescent="0.35">
      <c r="T80" s="170"/>
      <c r="U80" s="170"/>
      <c r="V80" s="170"/>
      <c r="W80" s="170"/>
      <c r="X80" s="170"/>
      <c r="Y80" s="170"/>
      <c r="Z80" s="170"/>
      <c r="AA80" s="170"/>
      <c r="AB80" s="170"/>
      <c r="AC80" s="170"/>
      <c r="AD80" s="170"/>
      <c r="AE80" s="170"/>
      <c r="AF80" s="165"/>
      <c r="AG80" s="165"/>
      <c r="AH80" s="165"/>
      <c r="AI80" s="165"/>
      <c r="AJ80" s="165"/>
      <c r="AK80" s="165"/>
      <c r="AL80" s="165"/>
      <c r="AM80" s="165"/>
    </row>
    <row r="81" spans="20:39" ht="40" customHeight="1" x14ac:dyDescent="0.35">
      <c r="T81" s="170"/>
      <c r="U81" s="170"/>
      <c r="V81" s="170"/>
      <c r="W81" s="170"/>
      <c r="X81" s="170"/>
      <c r="Y81" s="170"/>
      <c r="Z81" s="170"/>
      <c r="AA81" s="170"/>
      <c r="AB81" s="170"/>
      <c r="AC81" s="170"/>
      <c r="AD81" s="170"/>
      <c r="AE81" s="170"/>
      <c r="AF81" s="165"/>
      <c r="AG81" s="165"/>
      <c r="AH81" s="165"/>
      <c r="AI81" s="165"/>
      <c r="AJ81" s="165"/>
      <c r="AK81" s="165"/>
      <c r="AL81" s="165"/>
      <c r="AM81" s="165"/>
    </row>
    <row r="82" spans="20:39" ht="40" customHeight="1" x14ac:dyDescent="0.35">
      <c r="T82" s="170"/>
      <c r="U82" s="170"/>
      <c r="V82" s="170"/>
      <c r="W82" s="170"/>
      <c r="X82" s="170"/>
      <c r="Y82" s="170"/>
      <c r="Z82" s="170"/>
      <c r="AA82" s="170"/>
      <c r="AB82" s="170"/>
      <c r="AC82" s="170"/>
      <c r="AD82" s="170"/>
      <c r="AE82" s="170"/>
      <c r="AF82" s="165"/>
      <c r="AG82" s="165"/>
      <c r="AH82" s="165"/>
      <c r="AI82" s="165"/>
      <c r="AJ82" s="165"/>
      <c r="AK82" s="165"/>
      <c r="AL82" s="165"/>
      <c r="AM82" s="165"/>
    </row>
    <row r="83" spans="20:39" ht="40" customHeight="1" x14ac:dyDescent="0.35">
      <c r="T83" s="170"/>
      <c r="U83" s="170"/>
      <c r="V83" s="170"/>
      <c r="W83" s="170"/>
      <c r="X83" s="170"/>
      <c r="Y83" s="170"/>
      <c r="Z83" s="170"/>
      <c r="AA83" s="170"/>
      <c r="AB83" s="170"/>
      <c r="AC83" s="170"/>
      <c r="AD83" s="170"/>
      <c r="AE83" s="170"/>
      <c r="AF83" s="165"/>
      <c r="AG83" s="165"/>
      <c r="AH83" s="165"/>
      <c r="AI83" s="165"/>
      <c r="AJ83" s="165"/>
      <c r="AK83" s="165"/>
      <c r="AL83" s="165"/>
      <c r="AM83" s="165"/>
    </row>
    <row r="84" spans="20:39" ht="40" customHeight="1" x14ac:dyDescent="0.35">
      <c r="T84" s="170"/>
      <c r="U84" s="170"/>
      <c r="V84" s="170"/>
      <c r="W84" s="170"/>
      <c r="X84" s="170"/>
      <c r="Y84" s="170"/>
      <c r="Z84" s="170"/>
      <c r="AA84" s="170"/>
      <c r="AB84" s="170"/>
      <c r="AC84" s="170"/>
      <c r="AD84" s="170"/>
      <c r="AE84" s="170"/>
      <c r="AF84" s="165"/>
      <c r="AG84" s="165"/>
      <c r="AH84" s="165"/>
      <c r="AI84" s="165"/>
      <c r="AJ84" s="165"/>
      <c r="AK84" s="165"/>
      <c r="AL84" s="165"/>
      <c r="AM84" s="165"/>
    </row>
    <row r="85" spans="20:39" ht="40" customHeight="1" x14ac:dyDescent="0.35">
      <c r="T85" s="170"/>
      <c r="U85" s="170"/>
      <c r="V85" s="170"/>
      <c r="W85" s="170"/>
      <c r="X85" s="170"/>
      <c r="Y85" s="170"/>
      <c r="Z85" s="170"/>
      <c r="AA85" s="170"/>
      <c r="AB85" s="170"/>
      <c r="AC85" s="170"/>
      <c r="AD85" s="170"/>
      <c r="AE85" s="170"/>
      <c r="AF85" s="165"/>
      <c r="AG85" s="165"/>
      <c r="AH85" s="165"/>
      <c r="AI85" s="165"/>
      <c r="AJ85" s="165"/>
      <c r="AK85" s="165"/>
      <c r="AL85" s="165"/>
      <c r="AM85" s="165"/>
    </row>
    <row r="86" spans="20:39" ht="40" customHeight="1" x14ac:dyDescent="0.35">
      <c r="T86" s="170"/>
      <c r="U86" s="170"/>
      <c r="V86" s="170"/>
      <c r="W86" s="170"/>
      <c r="X86" s="170"/>
      <c r="Y86" s="170"/>
      <c r="Z86" s="170"/>
      <c r="AA86" s="170"/>
      <c r="AB86" s="170"/>
      <c r="AC86" s="170"/>
      <c r="AD86" s="170"/>
      <c r="AE86" s="170"/>
      <c r="AF86" s="165"/>
      <c r="AG86" s="165"/>
      <c r="AH86" s="165"/>
      <c r="AI86" s="165"/>
      <c r="AJ86" s="165"/>
      <c r="AK86" s="165"/>
      <c r="AL86" s="165"/>
      <c r="AM86" s="165"/>
    </row>
    <row r="87" spans="20:39" ht="40" customHeight="1" x14ac:dyDescent="0.35">
      <c r="T87" s="170"/>
      <c r="U87" s="170"/>
      <c r="V87" s="170"/>
      <c r="W87" s="170"/>
      <c r="X87" s="170"/>
      <c r="Y87" s="170"/>
      <c r="Z87" s="170"/>
      <c r="AA87" s="170"/>
      <c r="AB87" s="170"/>
      <c r="AC87" s="170"/>
      <c r="AD87" s="170"/>
      <c r="AE87" s="170"/>
      <c r="AF87" s="165"/>
      <c r="AG87" s="165"/>
      <c r="AH87" s="165"/>
      <c r="AI87" s="165"/>
      <c r="AJ87" s="165"/>
      <c r="AK87" s="165"/>
      <c r="AL87" s="165"/>
      <c r="AM87" s="165"/>
    </row>
    <row r="88" spans="20:39" ht="40" customHeight="1" x14ac:dyDescent="0.35">
      <c r="T88" s="170"/>
      <c r="U88" s="170"/>
      <c r="V88" s="170"/>
      <c r="W88" s="170"/>
      <c r="X88" s="170"/>
      <c r="Y88" s="170"/>
      <c r="Z88" s="170"/>
      <c r="AA88" s="170"/>
      <c r="AB88" s="170"/>
      <c r="AC88" s="170"/>
      <c r="AD88" s="170"/>
      <c r="AE88" s="170"/>
      <c r="AF88" s="165"/>
      <c r="AG88" s="165"/>
      <c r="AH88" s="165"/>
      <c r="AI88" s="165"/>
      <c r="AJ88" s="165"/>
      <c r="AK88" s="165"/>
      <c r="AL88" s="165"/>
      <c r="AM88" s="165"/>
    </row>
    <row r="89" spans="20:39" ht="40" customHeight="1" x14ac:dyDescent="0.35">
      <c r="T89" s="170"/>
      <c r="U89" s="170"/>
      <c r="V89" s="170"/>
      <c r="W89" s="170"/>
      <c r="X89" s="170"/>
      <c r="Y89" s="170"/>
      <c r="Z89" s="170"/>
      <c r="AA89" s="170"/>
      <c r="AB89" s="170"/>
      <c r="AC89" s="170"/>
      <c r="AD89" s="170"/>
      <c r="AE89" s="170"/>
      <c r="AF89" s="165"/>
      <c r="AG89" s="165"/>
      <c r="AH89" s="165"/>
      <c r="AI89" s="165"/>
      <c r="AJ89" s="165"/>
      <c r="AK89" s="165"/>
      <c r="AL89" s="165"/>
      <c r="AM89" s="165"/>
    </row>
    <row r="90" spans="20:39" ht="40" customHeight="1" x14ac:dyDescent="0.35">
      <c r="T90" s="170"/>
      <c r="U90" s="170"/>
      <c r="V90" s="170"/>
      <c r="W90" s="170"/>
      <c r="X90" s="170"/>
      <c r="Y90" s="170"/>
      <c r="Z90" s="170"/>
      <c r="AA90" s="170"/>
      <c r="AB90" s="170"/>
      <c r="AC90" s="170"/>
      <c r="AD90" s="170"/>
      <c r="AE90" s="170"/>
      <c r="AF90" s="165"/>
      <c r="AG90" s="165"/>
      <c r="AH90" s="165"/>
      <c r="AI90" s="165"/>
      <c r="AJ90" s="165"/>
      <c r="AK90" s="165"/>
      <c r="AL90" s="165"/>
      <c r="AM90" s="165"/>
    </row>
    <row r="91" spans="20:39" ht="40" customHeight="1" x14ac:dyDescent="0.35">
      <c r="T91" s="170"/>
      <c r="U91" s="170"/>
      <c r="V91" s="170"/>
      <c r="W91" s="170"/>
      <c r="X91" s="170"/>
      <c r="Y91" s="170"/>
      <c r="Z91" s="170"/>
      <c r="AA91" s="170"/>
      <c r="AB91" s="170"/>
      <c r="AC91" s="170"/>
      <c r="AD91" s="170"/>
      <c r="AE91" s="170"/>
      <c r="AF91" s="165"/>
      <c r="AG91" s="165"/>
      <c r="AH91" s="165"/>
      <c r="AI91" s="165"/>
      <c r="AJ91" s="165"/>
      <c r="AK91" s="165"/>
      <c r="AL91" s="165"/>
      <c r="AM91" s="165"/>
    </row>
    <row r="92" spans="20:39" ht="40" customHeight="1" x14ac:dyDescent="0.35">
      <c r="T92" s="170"/>
      <c r="U92" s="170"/>
      <c r="V92" s="170"/>
      <c r="W92" s="170"/>
      <c r="X92" s="170"/>
      <c r="Y92" s="170"/>
      <c r="Z92" s="170"/>
      <c r="AA92" s="170"/>
      <c r="AB92" s="170"/>
      <c r="AC92" s="170"/>
      <c r="AD92" s="170"/>
      <c r="AE92" s="170"/>
      <c r="AF92" s="165"/>
      <c r="AG92" s="165"/>
      <c r="AH92" s="165"/>
      <c r="AI92" s="165"/>
      <c r="AJ92" s="165"/>
      <c r="AK92" s="165"/>
      <c r="AL92" s="165"/>
      <c r="AM92" s="165"/>
    </row>
    <row r="93" spans="20:39" ht="40" customHeight="1" x14ac:dyDescent="0.35">
      <c r="T93" s="170"/>
      <c r="U93" s="170"/>
      <c r="V93" s="170"/>
      <c r="W93" s="170"/>
      <c r="X93" s="170"/>
      <c r="Y93" s="170"/>
      <c r="Z93" s="170"/>
      <c r="AA93" s="170"/>
      <c r="AB93" s="170"/>
      <c r="AC93" s="170"/>
      <c r="AD93" s="170"/>
      <c r="AE93" s="170"/>
      <c r="AF93" s="165"/>
      <c r="AG93" s="165"/>
      <c r="AH93" s="165"/>
      <c r="AI93" s="165"/>
      <c r="AJ93" s="165"/>
      <c r="AK93" s="165"/>
      <c r="AL93" s="165"/>
      <c r="AM93" s="165"/>
    </row>
    <row r="94" spans="20:39" ht="40" customHeight="1" x14ac:dyDescent="0.35">
      <c r="T94" s="170"/>
      <c r="U94" s="170"/>
      <c r="V94" s="170"/>
      <c r="W94" s="170"/>
      <c r="X94" s="170"/>
      <c r="Y94" s="170"/>
      <c r="Z94" s="170"/>
      <c r="AA94" s="170"/>
      <c r="AB94" s="170"/>
      <c r="AC94" s="170"/>
      <c r="AD94" s="170"/>
      <c r="AE94" s="170"/>
      <c r="AF94" s="165"/>
      <c r="AG94" s="165"/>
      <c r="AH94" s="165"/>
      <c r="AI94" s="165"/>
      <c r="AJ94" s="165"/>
      <c r="AK94" s="165"/>
      <c r="AL94" s="165"/>
      <c r="AM94" s="165"/>
    </row>
    <row r="95" spans="20:39" ht="40" customHeight="1" x14ac:dyDescent="0.35">
      <c r="T95" s="170"/>
      <c r="U95" s="170"/>
      <c r="V95" s="170"/>
      <c r="W95" s="170"/>
      <c r="X95" s="170"/>
      <c r="Y95" s="170"/>
      <c r="Z95" s="170"/>
      <c r="AA95" s="170"/>
      <c r="AB95" s="170"/>
      <c r="AC95" s="170"/>
      <c r="AD95" s="170"/>
      <c r="AE95" s="170"/>
      <c r="AF95" s="165"/>
      <c r="AG95" s="165"/>
      <c r="AH95" s="165"/>
      <c r="AI95" s="165"/>
      <c r="AJ95" s="165"/>
      <c r="AK95" s="165"/>
      <c r="AL95" s="165"/>
      <c r="AM95" s="165"/>
    </row>
    <row r="96" spans="20:39" ht="40" customHeight="1" x14ac:dyDescent="0.35">
      <c r="T96" s="170"/>
      <c r="U96" s="170"/>
      <c r="V96" s="170"/>
      <c r="W96" s="170"/>
      <c r="X96" s="170"/>
      <c r="Y96" s="170"/>
      <c r="Z96" s="170"/>
      <c r="AA96" s="170"/>
      <c r="AB96" s="170"/>
      <c r="AC96" s="170"/>
      <c r="AD96" s="170"/>
      <c r="AE96" s="170"/>
      <c r="AF96" s="165"/>
      <c r="AG96" s="165"/>
      <c r="AH96" s="165"/>
      <c r="AI96" s="165"/>
      <c r="AJ96" s="165"/>
      <c r="AK96" s="165"/>
      <c r="AL96" s="165"/>
      <c r="AM96" s="165"/>
    </row>
    <row r="97" spans="20:39" ht="40" customHeight="1" x14ac:dyDescent="0.35">
      <c r="T97" s="170"/>
      <c r="U97" s="170"/>
      <c r="V97" s="170"/>
      <c r="W97" s="170"/>
      <c r="X97" s="170"/>
      <c r="Y97" s="170"/>
      <c r="Z97" s="170"/>
      <c r="AA97" s="170"/>
      <c r="AB97" s="170"/>
      <c r="AC97" s="170"/>
      <c r="AD97" s="170"/>
      <c r="AE97" s="170"/>
      <c r="AF97" s="165"/>
      <c r="AG97" s="165"/>
      <c r="AH97" s="165"/>
      <c r="AI97" s="165"/>
      <c r="AJ97" s="165"/>
      <c r="AK97" s="165"/>
      <c r="AL97" s="165"/>
      <c r="AM97" s="165"/>
    </row>
    <row r="98" spans="20:39" ht="40" customHeight="1" x14ac:dyDescent="0.35">
      <c r="T98" s="170"/>
      <c r="U98" s="170"/>
      <c r="V98" s="170"/>
      <c r="W98" s="170"/>
      <c r="X98" s="170"/>
      <c r="Y98" s="170"/>
      <c r="Z98" s="170"/>
      <c r="AA98" s="170"/>
      <c r="AB98" s="170"/>
      <c r="AC98" s="170"/>
      <c r="AD98" s="170"/>
      <c r="AE98" s="170"/>
      <c r="AF98" s="165"/>
      <c r="AG98" s="165"/>
      <c r="AH98" s="165"/>
      <c r="AI98" s="165"/>
      <c r="AJ98" s="165"/>
      <c r="AK98" s="165"/>
      <c r="AL98" s="165"/>
      <c r="AM98" s="165"/>
    </row>
    <row r="99" spans="20:39" ht="40" customHeight="1" x14ac:dyDescent="0.35">
      <c r="T99" s="170"/>
      <c r="U99" s="170"/>
      <c r="V99" s="170"/>
      <c r="W99" s="170"/>
      <c r="X99" s="170"/>
      <c r="Y99" s="170"/>
      <c r="Z99" s="170"/>
      <c r="AA99" s="170"/>
      <c r="AB99" s="170"/>
      <c r="AC99" s="170"/>
      <c r="AD99" s="170"/>
      <c r="AE99" s="170"/>
      <c r="AF99" s="165"/>
      <c r="AG99" s="165"/>
      <c r="AH99" s="165"/>
      <c r="AI99" s="165"/>
      <c r="AJ99" s="165"/>
      <c r="AK99" s="165"/>
      <c r="AL99" s="165"/>
      <c r="AM99" s="165"/>
    </row>
    <row r="100" spans="20:39" ht="40" customHeight="1" x14ac:dyDescent="0.35">
      <c r="T100" s="170"/>
      <c r="U100" s="170"/>
      <c r="V100" s="170"/>
      <c r="W100" s="170"/>
      <c r="X100" s="170"/>
      <c r="Y100" s="170"/>
      <c r="Z100" s="170"/>
      <c r="AA100" s="170"/>
      <c r="AB100" s="170"/>
      <c r="AC100" s="170"/>
      <c r="AD100" s="170"/>
      <c r="AE100" s="170"/>
      <c r="AF100" s="165"/>
      <c r="AG100" s="165"/>
      <c r="AH100" s="165"/>
      <c r="AI100" s="165"/>
      <c r="AJ100" s="165"/>
      <c r="AK100" s="165"/>
      <c r="AL100" s="165"/>
      <c r="AM100" s="165"/>
    </row>
    <row r="101" spans="20:39" ht="40" customHeight="1" x14ac:dyDescent="0.35">
      <c r="T101" s="170"/>
      <c r="U101" s="170"/>
      <c r="V101" s="170"/>
      <c r="W101" s="170"/>
      <c r="X101" s="170"/>
      <c r="Y101" s="170"/>
      <c r="Z101" s="170"/>
      <c r="AA101" s="170"/>
      <c r="AB101" s="170"/>
      <c r="AC101" s="170"/>
      <c r="AD101" s="170"/>
      <c r="AE101" s="170"/>
      <c r="AF101" s="165"/>
      <c r="AG101" s="165"/>
      <c r="AH101" s="165"/>
      <c r="AI101" s="165"/>
      <c r="AJ101" s="165"/>
      <c r="AK101" s="165"/>
      <c r="AL101" s="165"/>
      <c r="AM101" s="165"/>
    </row>
    <row r="102" spans="20:39" ht="40" customHeight="1" x14ac:dyDescent="0.35">
      <c r="T102" s="170"/>
      <c r="U102" s="170"/>
      <c r="V102" s="170"/>
      <c r="W102" s="170"/>
      <c r="X102" s="170"/>
      <c r="Y102" s="170"/>
      <c r="Z102" s="170"/>
      <c r="AA102" s="170"/>
      <c r="AB102" s="170"/>
      <c r="AC102" s="170"/>
      <c r="AD102" s="170"/>
      <c r="AE102" s="170"/>
      <c r="AF102" s="165"/>
      <c r="AG102" s="165"/>
      <c r="AH102" s="165"/>
      <c r="AI102" s="165"/>
      <c r="AJ102" s="165"/>
      <c r="AK102" s="165"/>
      <c r="AL102" s="165"/>
      <c r="AM102" s="165"/>
    </row>
    <row r="103" spans="20:39" ht="40" customHeight="1" x14ac:dyDescent="0.35">
      <c r="T103" s="170"/>
      <c r="U103" s="170"/>
      <c r="V103" s="170"/>
      <c r="W103" s="170"/>
      <c r="X103" s="170"/>
      <c r="Y103" s="170"/>
      <c r="Z103" s="170"/>
      <c r="AA103" s="170"/>
      <c r="AB103" s="170"/>
      <c r="AC103" s="170"/>
      <c r="AD103" s="170"/>
      <c r="AE103" s="170"/>
      <c r="AF103" s="165"/>
      <c r="AG103" s="165"/>
      <c r="AH103" s="165"/>
      <c r="AI103" s="165"/>
      <c r="AJ103" s="165"/>
      <c r="AK103" s="165"/>
      <c r="AL103" s="165"/>
      <c r="AM103" s="165"/>
    </row>
    <row r="104" spans="20:39" ht="40" customHeight="1" x14ac:dyDescent="0.35">
      <c r="T104" s="170"/>
      <c r="U104" s="170"/>
      <c r="V104" s="170"/>
      <c r="W104" s="170"/>
      <c r="X104" s="170"/>
      <c r="Y104" s="170"/>
      <c r="Z104" s="170"/>
      <c r="AA104" s="170"/>
      <c r="AB104" s="170"/>
      <c r="AC104" s="170"/>
      <c r="AD104" s="170"/>
      <c r="AE104" s="170"/>
      <c r="AF104" s="165"/>
      <c r="AG104" s="165"/>
      <c r="AH104" s="165"/>
      <c r="AI104" s="165"/>
      <c r="AJ104" s="165"/>
      <c r="AK104" s="165"/>
      <c r="AL104" s="165"/>
      <c r="AM104" s="165"/>
    </row>
    <row r="105" spans="20:39" ht="40" customHeight="1" x14ac:dyDescent="0.35">
      <c r="T105" s="170"/>
      <c r="U105" s="170"/>
      <c r="V105" s="170"/>
      <c r="W105" s="170"/>
      <c r="X105" s="170"/>
      <c r="Y105" s="170"/>
      <c r="Z105" s="170"/>
      <c r="AA105" s="170"/>
      <c r="AB105" s="170"/>
      <c r="AC105" s="170"/>
      <c r="AD105" s="170"/>
      <c r="AE105" s="170"/>
      <c r="AF105" s="165"/>
      <c r="AG105" s="165"/>
      <c r="AH105" s="165"/>
      <c r="AI105" s="165"/>
      <c r="AJ105" s="165"/>
      <c r="AK105" s="165"/>
      <c r="AL105" s="165"/>
      <c r="AM105" s="165"/>
    </row>
    <row r="106" spans="20:39" ht="40" customHeight="1" x14ac:dyDescent="0.35">
      <c r="T106" s="170"/>
      <c r="U106" s="170"/>
      <c r="V106" s="170"/>
      <c r="W106" s="170"/>
      <c r="X106" s="170"/>
      <c r="Y106" s="170"/>
      <c r="Z106" s="170"/>
      <c r="AA106" s="170"/>
      <c r="AB106" s="170"/>
      <c r="AC106" s="170"/>
      <c r="AD106" s="170"/>
      <c r="AE106" s="170"/>
      <c r="AF106" s="165"/>
      <c r="AG106" s="165"/>
      <c r="AH106" s="165"/>
      <c r="AI106" s="165"/>
      <c r="AJ106" s="165"/>
      <c r="AK106" s="165"/>
      <c r="AL106" s="165"/>
      <c r="AM106" s="165"/>
    </row>
    <row r="107" spans="20:39" ht="40" customHeight="1" x14ac:dyDescent="0.35">
      <c r="T107" s="170"/>
      <c r="U107" s="170"/>
      <c r="V107" s="170"/>
      <c r="W107" s="170"/>
      <c r="X107" s="170"/>
      <c r="Y107" s="170"/>
      <c r="Z107" s="170"/>
      <c r="AA107" s="170"/>
      <c r="AB107" s="170"/>
      <c r="AC107" s="170"/>
      <c r="AD107" s="170"/>
      <c r="AE107" s="170"/>
      <c r="AF107" s="165"/>
      <c r="AG107" s="165"/>
      <c r="AH107" s="165"/>
      <c r="AI107" s="165"/>
      <c r="AJ107" s="165"/>
      <c r="AK107" s="165"/>
      <c r="AL107" s="165"/>
      <c r="AM107" s="165"/>
    </row>
    <row r="108" spans="20:39" ht="40" customHeight="1" x14ac:dyDescent="0.35">
      <c r="T108" s="170"/>
      <c r="U108" s="170"/>
      <c r="V108" s="170"/>
      <c r="W108" s="170"/>
      <c r="X108" s="170"/>
      <c r="Y108" s="170"/>
      <c r="Z108" s="170"/>
      <c r="AA108" s="170"/>
      <c r="AB108" s="170"/>
      <c r="AC108" s="170"/>
      <c r="AD108" s="170"/>
      <c r="AE108" s="170"/>
      <c r="AF108" s="165"/>
      <c r="AG108" s="165"/>
      <c r="AH108" s="165"/>
      <c r="AI108" s="165"/>
      <c r="AJ108" s="165"/>
      <c r="AK108" s="165"/>
      <c r="AL108" s="165"/>
      <c r="AM108" s="165"/>
    </row>
    <row r="109" spans="20:39" ht="40" customHeight="1" x14ac:dyDescent="0.35">
      <c r="T109" s="170"/>
      <c r="U109" s="170"/>
      <c r="V109" s="170"/>
      <c r="W109" s="170"/>
      <c r="X109" s="170"/>
      <c r="Y109" s="170"/>
      <c r="Z109" s="170"/>
      <c r="AA109" s="170"/>
      <c r="AB109" s="170"/>
      <c r="AC109" s="170"/>
      <c r="AD109" s="170"/>
      <c r="AE109" s="170"/>
      <c r="AF109" s="165"/>
      <c r="AG109" s="165"/>
      <c r="AH109" s="165"/>
      <c r="AI109" s="165"/>
      <c r="AJ109" s="165"/>
      <c r="AK109" s="165"/>
      <c r="AL109" s="165"/>
      <c r="AM109" s="165"/>
    </row>
    <row r="110" spans="20:39" ht="40" customHeight="1" x14ac:dyDescent="0.35">
      <c r="T110" s="170"/>
      <c r="U110" s="170"/>
      <c r="V110" s="170"/>
      <c r="W110" s="170"/>
      <c r="X110" s="170"/>
      <c r="Y110" s="170"/>
      <c r="Z110" s="170"/>
      <c r="AA110" s="170"/>
      <c r="AB110" s="170"/>
      <c r="AC110" s="170"/>
      <c r="AD110" s="170"/>
      <c r="AE110" s="170"/>
      <c r="AF110" s="165"/>
      <c r="AG110" s="165"/>
      <c r="AH110" s="165"/>
      <c r="AI110" s="165"/>
      <c r="AJ110" s="165"/>
      <c r="AK110" s="165"/>
      <c r="AL110" s="165"/>
      <c r="AM110" s="165"/>
    </row>
    <row r="111" spans="20:39" ht="40" customHeight="1" x14ac:dyDescent="0.35">
      <c r="T111" s="170"/>
      <c r="U111" s="170"/>
      <c r="V111" s="170"/>
      <c r="W111" s="170"/>
      <c r="X111" s="170"/>
      <c r="Y111" s="170"/>
      <c r="Z111" s="170"/>
      <c r="AA111" s="170"/>
      <c r="AB111" s="170"/>
      <c r="AC111" s="170"/>
      <c r="AD111" s="170"/>
      <c r="AE111" s="170"/>
      <c r="AF111" s="165"/>
      <c r="AG111" s="165"/>
      <c r="AH111" s="165"/>
      <c r="AI111" s="165"/>
      <c r="AJ111" s="165"/>
      <c r="AK111" s="165"/>
      <c r="AL111" s="165"/>
      <c r="AM111" s="165"/>
    </row>
    <row r="112" spans="20:39" ht="40" customHeight="1" x14ac:dyDescent="0.35">
      <c r="T112" s="170"/>
      <c r="U112" s="170"/>
      <c r="V112" s="170"/>
      <c r="W112" s="170"/>
      <c r="X112" s="170"/>
      <c r="Y112" s="170"/>
      <c r="Z112" s="170"/>
      <c r="AA112" s="170"/>
      <c r="AB112" s="170"/>
      <c r="AC112" s="170"/>
      <c r="AD112" s="170"/>
      <c r="AE112" s="170"/>
      <c r="AF112" s="165"/>
      <c r="AG112" s="165"/>
      <c r="AH112" s="165"/>
      <c r="AI112" s="165"/>
      <c r="AJ112" s="165"/>
      <c r="AK112" s="165"/>
      <c r="AL112" s="165"/>
      <c r="AM112" s="165"/>
    </row>
    <row r="113" spans="20:39" ht="40" customHeight="1" x14ac:dyDescent="0.35">
      <c r="T113" s="170"/>
      <c r="U113" s="170"/>
      <c r="V113" s="170"/>
      <c r="W113" s="170"/>
      <c r="X113" s="170"/>
      <c r="Y113" s="170"/>
      <c r="Z113" s="170"/>
      <c r="AA113" s="170"/>
      <c r="AB113" s="170"/>
      <c r="AC113" s="170"/>
      <c r="AD113" s="170"/>
      <c r="AE113" s="170"/>
      <c r="AF113" s="165"/>
      <c r="AG113" s="165"/>
      <c r="AH113" s="165"/>
      <c r="AI113" s="165"/>
      <c r="AJ113" s="165"/>
      <c r="AK113" s="165"/>
      <c r="AL113" s="165"/>
      <c r="AM113" s="165"/>
    </row>
    <row r="114" spans="20:39" ht="40" customHeight="1" x14ac:dyDescent="0.35">
      <c r="T114" s="170"/>
      <c r="U114" s="170"/>
      <c r="V114" s="170"/>
      <c r="W114" s="170"/>
      <c r="X114" s="170"/>
      <c r="Y114" s="170"/>
      <c r="Z114" s="170"/>
      <c r="AA114" s="170"/>
      <c r="AB114" s="170"/>
      <c r="AC114" s="170"/>
      <c r="AD114" s="170"/>
      <c r="AE114" s="170"/>
      <c r="AF114" s="165"/>
      <c r="AG114" s="165"/>
      <c r="AH114" s="165"/>
      <c r="AI114" s="165"/>
      <c r="AJ114" s="165"/>
      <c r="AK114" s="165"/>
      <c r="AL114" s="165"/>
      <c r="AM114" s="165"/>
    </row>
    <row r="115" spans="20:39" ht="40" customHeight="1" x14ac:dyDescent="0.35">
      <c r="T115" s="170"/>
      <c r="U115" s="170"/>
      <c r="V115" s="170"/>
      <c r="W115" s="170"/>
      <c r="X115" s="170"/>
      <c r="Y115" s="170"/>
      <c r="Z115" s="170"/>
      <c r="AA115" s="170"/>
      <c r="AB115" s="170"/>
      <c r="AC115" s="170"/>
      <c r="AD115" s="170"/>
      <c r="AE115" s="170"/>
      <c r="AF115" s="165"/>
      <c r="AG115" s="165"/>
      <c r="AH115" s="165"/>
      <c r="AI115" s="165"/>
      <c r="AJ115" s="165"/>
      <c r="AK115" s="165"/>
      <c r="AL115" s="165"/>
      <c r="AM115" s="165"/>
    </row>
    <row r="116" spans="20:39" ht="40" customHeight="1" x14ac:dyDescent="0.35">
      <c r="T116" s="170"/>
      <c r="U116" s="170"/>
      <c r="V116" s="170"/>
      <c r="W116" s="170"/>
      <c r="X116" s="170"/>
      <c r="Y116" s="170"/>
      <c r="Z116" s="170"/>
      <c r="AA116" s="170"/>
      <c r="AB116" s="170"/>
      <c r="AC116" s="170"/>
      <c r="AD116" s="170"/>
      <c r="AE116" s="170"/>
      <c r="AF116" s="165"/>
      <c r="AG116" s="165"/>
      <c r="AH116" s="165"/>
      <c r="AI116" s="165"/>
      <c r="AJ116" s="165"/>
      <c r="AK116" s="165"/>
      <c r="AL116" s="165"/>
      <c r="AM116" s="165"/>
    </row>
    <row r="117" spans="20:39" ht="40" customHeight="1" x14ac:dyDescent="0.35">
      <c r="T117" s="170"/>
      <c r="U117" s="170"/>
      <c r="V117" s="170"/>
      <c r="W117" s="170"/>
      <c r="X117" s="170"/>
      <c r="Y117" s="170"/>
      <c r="Z117" s="170"/>
      <c r="AA117" s="170"/>
      <c r="AB117" s="170"/>
      <c r="AC117" s="170"/>
      <c r="AD117" s="170"/>
      <c r="AE117" s="170"/>
      <c r="AF117" s="165"/>
      <c r="AG117" s="165"/>
      <c r="AH117" s="165"/>
      <c r="AI117" s="165"/>
      <c r="AJ117" s="165"/>
      <c r="AK117" s="165"/>
      <c r="AL117" s="165"/>
      <c r="AM117" s="165"/>
    </row>
    <row r="118" spans="20:39" ht="40" customHeight="1" x14ac:dyDescent="0.35">
      <c r="T118" s="170"/>
      <c r="U118" s="170"/>
      <c r="V118" s="170"/>
      <c r="W118" s="170"/>
      <c r="X118" s="170"/>
      <c r="Y118" s="170"/>
      <c r="Z118" s="170"/>
      <c r="AA118" s="170"/>
      <c r="AB118" s="170"/>
      <c r="AC118" s="170"/>
      <c r="AD118" s="170"/>
      <c r="AE118" s="170"/>
      <c r="AF118" s="165"/>
      <c r="AG118" s="165"/>
      <c r="AH118" s="165"/>
      <c r="AI118" s="165"/>
      <c r="AJ118" s="165"/>
      <c r="AK118" s="165"/>
      <c r="AL118" s="165"/>
      <c r="AM118" s="165"/>
    </row>
    <row r="119" spans="20:39" ht="40" customHeight="1" x14ac:dyDescent="0.35">
      <c r="T119" s="170"/>
      <c r="U119" s="170"/>
      <c r="V119" s="170"/>
      <c r="W119" s="170"/>
      <c r="X119" s="170"/>
      <c r="Y119" s="170"/>
      <c r="Z119" s="170"/>
      <c r="AA119" s="170"/>
      <c r="AB119" s="170"/>
      <c r="AC119" s="170"/>
      <c r="AD119" s="170"/>
      <c r="AE119" s="170"/>
      <c r="AF119" s="165"/>
      <c r="AG119" s="165"/>
      <c r="AH119" s="165"/>
      <c r="AI119" s="165"/>
      <c r="AJ119" s="165"/>
      <c r="AK119" s="165"/>
      <c r="AL119" s="165"/>
      <c r="AM119" s="165"/>
    </row>
    <row r="120" spans="20:39" ht="40" customHeight="1" x14ac:dyDescent="0.35">
      <c r="T120" s="170"/>
      <c r="U120" s="170"/>
      <c r="V120" s="170"/>
      <c r="W120" s="170"/>
      <c r="X120" s="170"/>
      <c r="Y120" s="170"/>
      <c r="Z120" s="170"/>
      <c r="AA120" s="170"/>
      <c r="AB120" s="170"/>
      <c r="AC120" s="170"/>
      <c r="AD120" s="170"/>
      <c r="AE120" s="170"/>
      <c r="AF120" s="165"/>
      <c r="AG120" s="165"/>
      <c r="AH120" s="165"/>
      <c r="AI120" s="165"/>
      <c r="AJ120" s="165"/>
      <c r="AK120" s="165"/>
      <c r="AL120" s="165"/>
      <c r="AM120" s="165"/>
    </row>
    <row r="121" spans="20:39" ht="40" customHeight="1" x14ac:dyDescent="0.35">
      <c r="T121" s="170"/>
      <c r="U121" s="170"/>
      <c r="V121" s="170"/>
      <c r="W121" s="170"/>
      <c r="X121" s="170"/>
      <c r="Y121" s="170"/>
      <c r="Z121" s="170"/>
      <c r="AA121" s="170"/>
      <c r="AB121" s="170"/>
      <c r="AC121" s="170"/>
      <c r="AD121" s="170"/>
      <c r="AE121" s="170"/>
      <c r="AF121" s="165"/>
      <c r="AG121" s="165"/>
      <c r="AH121" s="165"/>
      <c r="AI121" s="165"/>
      <c r="AJ121" s="165"/>
      <c r="AK121" s="165"/>
      <c r="AL121" s="165"/>
      <c r="AM121" s="165"/>
    </row>
    <row r="122" spans="20:39" ht="40" customHeight="1" x14ac:dyDescent="0.35">
      <c r="T122" s="170"/>
      <c r="U122" s="170"/>
      <c r="V122" s="170"/>
      <c r="W122" s="170"/>
      <c r="X122" s="170"/>
      <c r="Y122" s="170"/>
      <c r="Z122" s="170"/>
      <c r="AA122" s="170"/>
      <c r="AB122" s="170"/>
      <c r="AC122" s="170"/>
      <c r="AD122" s="170"/>
      <c r="AE122" s="170"/>
      <c r="AF122" s="165"/>
      <c r="AG122" s="165"/>
      <c r="AH122" s="165"/>
      <c r="AI122" s="165"/>
      <c r="AJ122" s="165"/>
      <c r="AK122" s="165"/>
      <c r="AL122" s="165"/>
      <c r="AM122" s="165"/>
    </row>
    <row r="123" spans="20:39" ht="40" customHeight="1" x14ac:dyDescent="0.35">
      <c r="T123" s="170"/>
      <c r="U123" s="170"/>
      <c r="V123" s="170"/>
      <c r="W123" s="170"/>
      <c r="X123" s="170"/>
      <c r="Y123" s="170"/>
      <c r="Z123" s="170"/>
      <c r="AA123" s="170"/>
      <c r="AB123" s="170"/>
      <c r="AC123" s="170"/>
      <c r="AD123" s="170"/>
      <c r="AE123" s="170"/>
      <c r="AF123" s="165"/>
      <c r="AG123" s="165"/>
      <c r="AH123" s="165"/>
      <c r="AI123" s="165"/>
      <c r="AJ123" s="165"/>
      <c r="AK123" s="165"/>
      <c r="AL123" s="165"/>
      <c r="AM123" s="165"/>
    </row>
    <row r="124" spans="20:39" ht="40" customHeight="1" x14ac:dyDescent="0.35">
      <c r="T124" s="170"/>
      <c r="U124" s="170"/>
      <c r="V124" s="170"/>
      <c r="W124" s="170"/>
      <c r="X124" s="170"/>
      <c r="Y124" s="170"/>
      <c r="Z124" s="170"/>
      <c r="AA124" s="170"/>
      <c r="AB124" s="170"/>
      <c r="AC124" s="170"/>
      <c r="AD124" s="170"/>
      <c r="AE124" s="170"/>
      <c r="AF124" s="165"/>
      <c r="AG124" s="165"/>
      <c r="AH124" s="165"/>
      <c r="AI124" s="165"/>
      <c r="AJ124" s="165"/>
      <c r="AK124" s="165"/>
      <c r="AL124" s="165"/>
      <c r="AM124" s="165"/>
    </row>
    <row r="125" spans="20:39" ht="40" customHeight="1" x14ac:dyDescent="0.35">
      <c r="T125" s="170"/>
      <c r="U125" s="170"/>
      <c r="V125" s="170"/>
      <c r="W125" s="170"/>
      <c r="X125" s="170"/>
      <c r="Y125" s="170"/>
      <c r="Z125" s="170"/>
      <c r="AA125" s="170"/>
      <c r="AB125" s="170"/>
      <c r="AC125" s="170"/>
      <c r="AD125" s="170"/>
      <c r="AE125" s="170"/>
      <c r="AF125" s="165"/>
      <c r="AG125" s="165"/>
      <c r="AH125" s="165"/>
      <c r="AI125" s="165"/>
      <c r="AJ125" s="165"/>
      <c r="AK125" s="165"/>
      <c r="AL125" s="165"/>
      <c r="AM125" s="165"/>
    </row>
    <row r="126" spans="20:39" ht="40" customHeight="1" x14ac:dyDescent="0.35">
      <c r="T126" s="170"/>
      <c r="U126" s="170"/>
      <c r="V126" s="170"/>
      <c r="W126" s="170"/>
      <c r="X126" s="170"/>
      <c r="Y126" s="170"/>
      <c r="Z126" s="170"/>
      <c r="AA126" s="170"/>
      <c r="AB126" s="170"/>
      <c r="AC126" s="170"/>
      <c r="AD126" s="170"/>
      <c r="AE126" s="170"/>
      <c r="AF126" s="165"/>
      <c r="AG126" s="165"/>
      <c r="AH126" s="165"/>
      <c r="AI126" s="165"/>
      <c r="AJ126" s="165"/>
      <c r="AK126" s="165"/>
      <c r="AL126" s="165"/>
      <c r="AM126" s="165"/>
    </row>
    <row r="127" spans="20:39" ht="40" customHeight="1" x14ac:dyDescent="0.35">
      <c r="T127" s="170"/>
      <c r="U127" s="170"/>
      <c r="V127" s="170"/>
      <c r="W127" s="170"/>
      <c r="X127" s="170"/>
      <c r="Y127" s="170"/>
      <c r="Z127" s="170"/>
      <c r="AA127" s="170"/>
      <c r="AB127" s="170"/>
      <c r="AC127" s="170"/>
      <c r="AD127" s="170"/>
      <c r="AE127" s="170"/>
      <c r="AF127" s="165"/>
      <c r="AG127" s="165"/>
      <c r="AH127" s="165"/>
      <c r="AI127" s="165"/>
      <c r="AJ127" s="165"/>
      <c r="AK127" s="165"/>
      <c r="AL127" s="165"/>
      <c r="AM127" s="165"/>
    </row>
    <row r="128" spans="20:39" ht="40" customHeight="1" x14ac:dyDescent="0.35">
      <c r="T128" s="170"/>
      <c r="U128" s="170"/>
      <c r="V128" s="170"/>
      <c r="W128" s="170"/>
      <c r="X128" s="170"/>
      <c r="Y128" s="170"/>
      <c r="Z128" s="170"/>
      <c r="AA128" s="170"/>
      <c r="AB128" s="170"/>
      <c r="AC128" s="170"/>
      <c r="AD128" s="170"/>
      <c r="AE128" s="170"/>
      <c r="AF128" s="165"/>
      <c r="AG128" s="165"/>
      <c r="AH128" s="165"/>
      <c r="AI128" s="165"/>
      <c r="AJ128" s="165"/>
      <c r="AK128" s="165"/>
      <c r="AL128" s="165"/>
      <c r="AM128" s="165"/>
    </row>
    <row r="129" spans="20:39" ht="40" customHeight="1" x14ac:dyDescent="0.35">
      <c r="T129" s="170"/>
      <c r="U129" s="170"/>
      <c r="V129" s="170"/>
      <c r="W129" s="170"/>
      <c r="X129" s="170"/>
      <c r="Y129" s="170"/>
      <c r="Z129" s="170"/>
      <c r="AA129" s="170"/>
      <c r="AB129" s="170"/>
      <c r="AC129" s="170"/>
      <c r="AD129" s="170"/>
      <c r="AE129" s="170"/>
      <c r="AF129" s="165"/>
      <c r="AG129" s="165"/>
      <c r="AH129" s="165"/>
      <c r="AI129" s="165"/>
      <c r="AJ129" s="165"/>
      <c r="AK129" s="165"/>
      <c r="AL129" s="165"/>
      <c r="AM129" s="165"/>
    </row>
    <row r="130" spans="20:39" ht="40" customHeight="1" x14ac:dyDescent="0.35">
      <c r="T130" s="170"/>
      <c r="U130" s="170"/>
      <c r="V130" s="170"/>
      <c r="W130" s="170"/>
      <c r="X130" s="170"/>
      <c r="Y130" s="170"/>
      <c r="Z130" s="170"/>
      <c r="AA130" s="170"/>
      <c r="AB130" s="170"/>
      <c r="AC130" s="170"/>
      <c r="AD130" s="170"/>
      <c r="AE130" s="170"/>
      <c r="AF130" s="165"/>
      <c r="AG130" s="165"/>
      <c r="AH130" s="165"/>
      <c r="AI130" s="165"/>
      <c r="AJ130" s="165"/>
      <c r="AK130" s="165"/>
      <c r="AL130" s="165"/>
      <c r="AM130" s="165"/>
    </row>
    <row r="131" spans="20:39" ht="40" customHeight="1" x14ac:dyDescent="0.35">
      <c r="T131" s="170"/>
      <c r="U131" s="170"/>
      <c r="V131" s="170"/>
      <c r="W131" s="170"/>
      <c r="X131" s="170"/>
      <c r="Y131" s="170"/>
      <c r="Z131" s="170"/>
      <c r="AA131" s="170"/>
      <c r="AB131" s="170"/>
      <c r="AC131" s="170"/>
      <c r="AD131" s="170"/>
      <c r="AE131" s="170"/>
      <c r="AF131" s="165"/>
      <c r="AG131" s="165"/>
      <c r="AH131" s="165"/>
      <c r="AI131" s="165"/>
      <c r="AJ131" s="165"/>
      <c r="AK131" s="165"/>
      <c r="AL131" s="165"/>
      <c r="AM131" s="165"/>
    </row>
    <row r="132" spans="20:39" ht="40" customHeight="1" x14ac:dyDescent="0.35">
      <c r="T132" s="170"/>
      <c r="U132" s="170"/>
      <c r="V132" s="170"/>
      <c r="W132" s="170"/>
      <c r="X132" s="170"/>
      <c r="Y132" s="170"/>
      <c r="Z132" s="170"/>
      <c r="AA132" s="170"/>
      <c r="AB132" s="170"/>
      <c r="AC132" s="170"/>
      <c r="AD132" s="170"/>
      <c r="AE132" s="170"/>
      <c r="AF132" s="165"/>
      <c r="AG132" s="165"/>
      <c r="AH132" s="165"/>
      <c r="AI132" s="165"/>
      <c r="AJ132" s="165"/>
      <c r="AK132" s="165"/>
      <c r="AL132" s="165"/>
      <c r="AM132" s="165"/>
    </row>
    <row r="133" spans="20:39" ht="40" customHeight="1" x14ac:dyDescent="0.35">
      <c r="T133" s="170"/>
      <c r="U133" s="170"/>
      <c r="V133" s="170"/>
      <c r="W133" s="170"/>
      <c r="X133" s="170"/>
      <c r="Y133" s="170"/>
      <c r="Z133" s="170"/>
      <c r="AA133" s="170"/>
      <c r="AB133" s="170"/>
      <c r="AC133" s="170"/>
      <c r="AD133" s="170"/>
      <c r="AE133" s="170"/>
      <c r="AF133" s="165"/>
      <c r="AG133" s="165"/>
      <c r="AH133" s="165"/>
      <c r="AI133" s="165"/>
      <c r="AJ133" s="165"/>
      <c r="AK133" s="165"/>
      <c r="AL133" s="165"/>
      <c r="AM133" s="165"/>
    </row>
    <row r="134" spans="20:39" ht="40" customHeight="1" x14ac:dyDescent="0.35">
      <c r="T134" s="170"/>
      <c r="U134" s="170"/>
      <c r="V134" s="170"/>
      <c r="W134" s="170"/>
      <c r="X134" s="170"/>
      <c r="Y134" s="170"/>
      <c r="Z134" s="170"/>
      <c r="AA134" s="170"/>
      <c r="AB134" s="170"/>
      <c r="AC134" s="170"/>
      <c r="AD134" s="170"/>
      <c r="AE134" s="170"/>
      <c r="AF134" s="165"/>
      <c r="AG134" s="165"/>
      <c r="AH134" s="165"/>
      <c r="AI134" s="165"/>
      <c r="AJ134" s="165"/>
      <c r="AK134" s="165"/>
      <c r="AL134" s="165"/>
      <c r="AM134" s="165"/>
    </row>
    <row r="135" spans="20:39" ht="40" customHeight="1" x14ac:dyDescent="0.35">
      <c r="T135" s="170"/>
      <c r="U135" s="170"/>
      <c r="V135" s="170"/>
      <c r="W135" s="170"/>
      <c r="X135" s="170"/>
      <c r="Y135" s="170"/>
      <c r="Z135" s="170"/>
      <c r="AA135" s="170"/>
      <c r="AB135" s="170"/>
      <c r="AC135" s="170"/>
      <c r="AD135" s="170"/>
      <c r="AE135" s="170"/>
      <c r="AF135" s="165"/>
      <c r="AG135" s="165"/>
      <c r="AH135" s="165"/>
      <c r="AI135" s="165"/>
      <c r="AJ135" s="165"/>
      <c r="AK135" s="165"/>
      <c r="AL135" s="165"/>
      <c r="AM135" s="165"/>
    </row>
    <row r="136" spans="20:39" ht="40" customHeight="1" x14ac:dyDescent="0.35">
      <c r="T136" s="170"/>
      <c r="U136" s="170"/>
      <c r="V136" s="170"/>
      <c r="W136" s="170"/>
      <c r="X136" s="170"/>
      <c r="Y136" s="170"/>
      <c r="Z136" s="170"/>
      <c r="AA136" s="170"/>
      <c r="AB136" s="170"/>
      <c r="AC136" s="170"/>
      <c r="AD136" s="170"/>
      <c r="AE136" s="170"/>
      <c r="AF136" s="165"/>
      <c r="AG136" s="165"/>
      <c r="AH136" s="165"/>
      <c r="AI136" s="165"/>
      <c r="AJ136" s="165"/>
      <c r="AK136" s="165"/>
      <c r="AL136" s="165"/>
      <c r="AM136" s="165"/>
    </row>
    <row r="137" spans="20:39" ht="40" customHeight="1" x14ac:dyDescent="0.35">
      <c r="T137" s="170"/>
      <c r="U137" s="170"/>
      <c r="V137" s="170"/>
      <c r="W137" s="170"/>
      <c r="X137" s="170"/>
      <c r="Y137" s="170"/>
      <c r="Z137" s="170"/>
      <c r="AA137" s="170"/>
      <c r="AB137" s="170"/>
      <c r="AC137" s="170"/>
      <c r="AD137" s="170"/>
      <c r="AE137" s="170"/>
      <c r="AF137" s="165"/>
      <c r="AG137" s="165"/>
      <c r="AH137" s="165"/>
      <c r="AI137" s="165"/>
      <c r="AJ137" s="165"/>
      <c r="AK137" s="165"/>
      <c r="AL137" s="165"/>
      <c r="AM137" s="165"/>
    </row>
    <row r="138" spans="20:39" ht="40" customHeight="1" x14ac:dyDescent="0.35">
      <c r="T138" s="170"/>
      <c r="U138" s="170"/>
      <c r="V138" s="170"/>
      <c r="W138" s="170"/>
      <c r="X138" s="170"/>
      <c r="Y138" s="170"/>
      <c r="Z138" s="170"/>
      <c r="AA138" s="170"/>
      <c r="AB138" s="170"/>
      <c r="AC138" s="170"/>
      <c r="AD138" s="170"/>
      <c r="AE138" s="170"/>
      <c r="AF138" s="165"/>
      <c r="AG138" s="165"/>
      <c r="AH138" s="165"/>
      <c r="AI138" s="165"/>
      <c r="AJ138" s="165"/>
      <c r="AK138" s="165"/>
      <c r="AL138" s="165"/>
      <c r="AM138" s="165"/>
    </row>
    <row r="139" spans="20:39" ht="40" customHeight="1" x14ac:dyDescent="0.35">
      <c r="T139" s="170"/>
      <c r="U139" s="170"/>
      <c r="V139" s="170"/>
      <c r="W139" s="170"/>
      <c r="X139" s="170"/>
      <c r="Y139" s="170"/>
      <c r="Z139" s="170"/>
      <c r="AA139" s="170"/>
      <c r="AB139" s="170"/>
      <c r="AC139" s="170"/>
      <c r="AD139" s="170"/>
      <c r="AE139" s="170"/>
      <c r="AF139" s="165"/>
      <c r="AG139" s="165"/>
      <c r="AH139" s="165"/>
      <c r="AI139" s="165"/>
      <c r="AJ139" s="165"/>
      <c r="AK139" s="165"/>
      <c r="AL139" s="165"/>
      <c r="AM139" s="165"/>
    </row>
    <row r="140" spans="20:39" ht="40" customHeight="1" x14ac:dyDescent="0.35">
      <c r="T140" s="170"/>
      <c r="U140" s="170"/>
      <c r="V140" s="170"/>
      <c r="W140" s="170"/>
      <c r="X140" s="170"/>
      <c r="Y140" s="170"/>
      <c r="Z140" s="170"/>
      <c r="AA140" s="170"/>
      <c r="AB140" s="170"/>
      <c r="AC140" s="170"/>
      <c r="AD140" s="170"/>
      <c r="AE140" s="170"/>
      <c r="AF140" s="165"/>
      <c r="AG140" s="165"/>
      <c r="AH140" s="165"/>
      <c r="AI140" s="165"/>
      <c r="AJ140" s="165"/>
      <c r="AK140" s="165"/>
      <c r="AL140" s="165"/>
      <c r="AM140" s="165"/>
    </row>
    <row r="141" spans="20:39" ht="40" customHeight="1" x14ac:dyDescent="0.35">
      <c r="T141" s="170"/>
      <c r="U141" s="170"/>
      <c r="V141" s="170"/>
      <c r="W141" s="170"/>
      <c r="X141" s="170"/>
      <c r="Y141" s="170"/>
      <c r="Z141" s="170"/>
      <c r="AA141" s="170"/>
      <c r="AB141" s="170"/>
      <c r="AC141" s="170"/>
      <c r="AD141" s="170"/>
      <c r="AE141" s="170"/>
      <c r="AF141" s="165"/>
      <c r="AG141" s="165"/>
      <c r="AH141" s="165"/>
      <c r="AI141" s="165"/>
      <c r="AJ141" s="165"/>
      <c r="AK141" s="165"/>
      <c r="AL141" s="165"/>
      <c r="AM141" s="165"/>
    </row>
    <row r="142" spans="20:39" ht="40" customHeight="1" x14ac:dyDescent="0.35">
      <c r="T142" s="170"/>
      <c r="U142" s="170"/>
      <c r="V142" s="170"/>
      <c r="W142" s="170"/>
      <c r="X142" s="170"/>
      <c r="Y142" s="170"/>
      <c r="Z142" s="170"/>
      <c r="AA142" s="170"/>
      <c r="AB142" s="170"/>
      <c r="AC142" s="170"/>
      <c r="AD142" s="170"/>
      <c r="AE142" s="170"/>
      <c r="AF142" s="165"/>
      <c r="AG142" s="165"/>
      <c r="AH142" s="165"/>
      <c r="AI142" s="165"/>
      <c r="AJ142" s="165"/>
      <c r="AK142" s="165"/>
      <c r="AL142" s="165"/>
      <c r="AM142" s="165"/>
    </row>
    <row r="143" spans="20:39" ht="40" customHeight="1" x14ac:dyDescent="0.35">
      <c r="T143" s="170"/>
      <c r="U143" s="170"/>
      <c r="V143" s="170"/>
      <c r="W143" s="170"/>
      <c r="X143" s="170"/>
      <c r="Y143" s="170"/>
      <c r="Z143" s="170"/>
      <c r="AA143" s="170"/>
      <c r="AB143" s="170"/>
      <c r="AC143" s="170"/>
      <c r="AD143" s="170"/>
      <c r="AE143" s="170"/>
      <c r="AF143" s="165"/>
      <c r="AG143" s="165"/>
      <c r="AH143" s="165"/>
      <c r="AI143" s="165"/>
      <c r="AJ143" s="165"/>
      <c r="AK143" s="165"/>
      <c r="AL143" s="165"/>
      <c r="AM143" s="165"/>
    </row>
    <row r="144" spans="20:39" ht="40" customHeight="1" x14ac:dyDescent="0.35">
      <c r="T144" s="170"/>
      <c r="U144" s="170"/>
      <c r="V144" s="170"/>
      <c r="W144" s="170"/>
      <c r="X144" s="170"/>
      <c r="Y144" s="170"/>
      <c r="Z144" s="170"/>
      <c r="AA144" s="170"/>
      <c r="AB144" s="170"/>
      <c r="AC144" s="170"/>
      <c r="AD144" s="170"/>
      <c r="AE144" s="170"/>
      <c r="AF144" s="165"/>
      <c r="AG144" s="165"/>
      <c r="AH144" s="165"/>
      <c r="AI144" s="165"/>
      <c r="AJ144" s="165"/>
      <c r="AK144" s="165"/>
      <c r="AL144" s="165"/>
      <c r="AM144" s="165"/>
    </row>
    <row r="145" ht="40" customHeight="1" x14ac:dyDescent="0.35"/>
    <row r="146" ht="40" customHeight="1" x14ac:dyDescent="0.35"/>
    <row r="147" ht="40" customHeight="1" x14ac:dyDescent="0.35"/>
    <row r="148" ht="40" customHeight="1" x14ac:dyDescent="0.35"/>
    <row r="149" ht="40" customHeight="1" x14ac:dyDescent="0.35"/>
    <row r="150" ht="40" customHeight="1" x14ac:dyDescent="0.35"/>
    <row r="151" ht="40" customHeight="1" x14ac:dyDescent="0.35"/>
    <row r="152" ht="40" customHeight="1" x14ac:dyDescent="0.35"/>
    <row r="153" ht="40" customHeight="1" x14ac:dyDescent="0.35"/>
    <row r="154" ht="40" customHeight="1" x14ac:dyDescent="0.35"/>
    <row r="155" ht="40" customHeight="1" x14ac:dyDescent="0.35"/>
    <row r="156" ht="40" customHeight="1" x14ac:dyDescent="0.35"/>
    <row r="157" ht="40" customHeight="1" x14ac:dyDescent="0.35"/>
    <row r="158" ht="40" customHeight="1" x14ac:dyDescent="0.35"/>
    <row r="159" ht="40" customHeight="1" x14ac:dyDescent="0.35"/>
    <row r="160" ht="40" customHeight="1" x14ac:dyDescent="0.35"/>
    <row r="161" ht="40" customHeight="1" x14ac:dyDescent="0.35"/>
    <row r="162" ht="40" customHeight="1" x14ac:dyDescent="0.35"/>
    <row r="163" ht="40" customHeight="1" x14ac:dyDescent="0.35"/>
    <row r="164" ht="40" customHeight="1" x14ac:dyDescent="0.35"/>
    <row r="165" ht="40" customHeight="1" x14ac:dyDescent="0.35"/>
    <row r="166" ht="40" customHeight="1" x14ac:dyDescent="0.35"/>
    <row r="167" ht="40" customHeight="1" x14ac:dyDescent="0.35"/>
    <row r="168" ht="40" customHeight="1" x14ac:dyDescent="0.35"/>
    <row r="169" ht="40" customHeight="1" x14ac:dyDescent="0.35"/>
    <row r="170" ht="40" customHeight="1" x14ac:dyDescent="0.35"/>
    <row r="171" ht="40" customHeight="1" x14ac:dyDescent="0.35"/>
    <row r="172" ht="40" customHeight="1" x14ac:dyDescent="0.35"/>
    <row r="173" ht="40" customHeight="1" x14ac:dyDescent="0.35"/>
    <row r="174" ht="40" customHeight="1" x14ac:dyDescent="0.35"/>
    <row r="175" ht="40" customHeight="1" x14ac:dyDescent="0.35"/>
    <row r="176" ht="40" customHeight="1" x14ac:dyDescent="0.35"/>
    <row r="177" ht="40" customHeight="1" x14ac:dyDescent="0.35"/>
    <row r="178" ht="40" customHeight="1" x14ac:dyDescent="0.35"/>
    <row r="179" ht="40" customHeight="1" x14ac:dyDescent="0.35"/>
    <row r="180" ht="40" customHeight="1" x14ac:dyDescent="0.35"/>
    <row r="181" ht="40" customHeight="1" x14ac:dyDescent="0.35"/>
    <row r="182" ht="40" customHeight="1" x14ac:dyDescent="0.35"/>
    <row r="183" ht="40" customHeight="1" x14ac:dyDescent="0.35"/>
    <row r="184" ht="40" customHeight="1" x14ac:dyDescent="0.35"/>
    <row r="185" ht="40" customHeight="1" x14ac:dyDescent="0.35"/>
    <row r="186" ht="40" customHeight="1" x14ac:dyDescent="0.35"/>
    <row r="187" ht="40" customHeight="1" x14ac:dyDescent="0.35"/>
    <row r="188" ht="40" customHeight="1" x14ac:dyDescent="0.35"/>
    <row r="189" ht="40" customHeight="1" x14ac:dyDescent="0.35"/>
    <row r="190" ht="40" customHeight="1" x14ac:dyDescent="0.35"/>
    <row r="191" ht="40" customHeight="1" x14ac:dyDescent="0.35"/>
    <row r="192" ht="40" customHeight="1" x14ac:dyDescent="0.35"/>
    <row r="193" ht="40" customHeight="1" x14ac:dyDescent="0.35"/>
    <row r="194" ht="40" customHeight="1" x14ac:dyDescent="0.35"/>
    <row r="195" ht="40" customHeight="1" x14ac:dyDescent="0.35"/>
    <row r="196" ht="40" customHeight="1" x14ac:dyDescent="0.35"/>
    <row r="197" ht="40" customHeight="1" x14ac:dyDescent="0.35"/>
    <row r="198" ht="40" customHeight="1" x14ac:dyDescent="0.35"/>
    <row r="199" ht="40" customHeight="1" x14ac:dyDescent="0.35"/>
    <row r="200" ht="40" customHeight="1" x14ac:dyDescent="0.35"/>
    <row r="201" ht="40" customHeight="1" x14ac:dyDescent="0.35"/>
    <row r="202" ht="40" customHeight="1" x14ac:dyDescent="0.35"/>
    <row r="203" ht="40" customHeight="1" x14ac:dyDescent="0.35"/>
    <row r="204" ht="40" customHeight="1" x14ac:dyDescent="0.35"/>
    <row r="205" ht="40" customHeight="1" x14ac:dyDescent="0.35"/>
    <row r="206" ht="40" customHeight="1" x14ac:dyDescent="0.35"/>
    <row r="207" ht="40" customHeight="1" x14ac:dyDescent="0.35"/>
    <row r="208" ht="40" customHeight="1" x14ac:dyDescent="0.35"/>
    <row r="209" ht="40" customHeight="1" x14ac:dyDescent="0.35"/>
    <row r="210" ht="40" customHeight="1" x14ac:dyDescent="0.35"/>
    <row r="211" ht="40" customHeight="1" x14ac:dyDescent="0.35"/>
    <row r="212" ht="40" customHeight="1" x14ac:dyDescent="0.35"/>
    <row r="213" ht="40" customHeight="1" x14ac:dyDescent="0.35"/>
    <row r="214" ht="40" customHeight="1" x14ac:dyDescent="0.35"/>
    <row r="215" ht="40" customHeight="1" x14ac:dyDescent="0.35"/>
    <row r="216" ht="40" customHeight="1" x14ac:dyDescent="0.35"/>
    <row r="217" ht="40" customHeight="1" x14ac:dyDescent="0.35"/>
    <row r="218" ht="40" customHeight="1" x14ac:dyDescent="0.35"/>
    <row r="219" ht="40" customHeight="1" x14ac:dyDescent="0.35"/>
    <row r="220" ht="40" customHeight="1" x14ac:dyDescent="0.35"/>
    <row r="221" ht="40" customHeight="1" x14ac:dyDescent="0.35"/>
    <row r="222" ht="40" customHeight="1" x14ac:dyDescent="0.35"/>
    <row r="223" ht="40" customHeight="1" x14ac:dyDescent="0.35"/>
    <row r="224" ht="40" customHeight="1" x14ac:dyDescent="0.35"/>
    <row r="225" ht="40" customHeight="1" x14ac:dyDescent="0.35"/>
    <row r="226" ht="40" customHeight="1" x14ac:dyDescent="0.35"/>
    <row r="227" ht="40" customHeight="1" x14ac:dyDescent="0.35"/>
    <row r="228" ht="40" customHeight="1" x14ac:dyDescent="0.35"/>
    <row r="229" ht="40" customHeight="1" x14ac:dyDescent="0.35"/>
    <row r="230" ht="40" customHeight="1" x14ac:dyDescent="0.35"/>
    <row r="231" ht="40" customHeight="1" x14ac:dyDescent="0.35"/>
    <row r="232" ht="40" customHeight="1" x14ac:dyDescent="0.35"/>
    <row r="233" ht="40" customHeight="1" x14ac:dyDescent="0.35"/>
    <row r="234" ht="40" customHeight="1" x14ac:dyDescent="0.35"/>
    <row r="235" ht="40" customHeight="1" x14ac:dyDescent="0.35"/>
    <row r="236" ht="40" customHeight="1" x14ac:dyDescent="0.35"/>
    <row r="237" ht="40" customHeight="1" x14ac:dyDescent="0.35"/>
    <row r="238" ht="40" customHeight="1" x14ac:dyDescent="0.35"/>
    <row r="239" ht="40" customHeight="1" x14ac:dyDescent="0.35"/>
    <row r="240" ht="40" customHeight="1" x14ac:dyDescent="0.35"/>
    <row r="241" ht="40" customHeight="1" x14ac:dyDescent="0.35"/>
    <row r="242" ht="40" customHeight="1" x14ac:dyDescent="0.35"/>
    <row r="243" ht="40" customHeight="1" x14ac:dyDescent="0.35"/>
    <row r="244" ht="40" customHeight="1" x14ac:dyDescent="0.35"/>
    <row r="245" ht="40" customHeight="1" x14ac:dyDescent="0.35"/>
    <row r="246" ht="40" customHeight="1" x14ac:dyDescent="0.35"/>
    <row r="247" ht="40" customHeight="1" x14ac:dyDescent="0.35"/>
    <row r="248" ht="40" customHeight="1" x14ac:dyDescent="0.35"/>
    <row r="249" ht="40" customHeight="1" x14ac:dyDescent="0.35"/>
    <row r="250" ht="40" customHeight="1" x14ac:dyDescent="0.35"/>
    <row r="251" ht="40" customHeight="1" x14ac:dyDescent="0.35"/>
    <row r="252" ht="40" customHeight="1" x14ac:dyDescent="0.35"/>
    <row r="253" ht="40" customHeight="1" x14ac:dyDescent="0.35"/>
    <row r="254" ht="40" customHeight="1" x14ac:dyDescent="0.35"/>
    <row r="255" ht="40" customHeight="1" x14ac:dyDescent="0.35"/>
    <row r="256" ht="40" customHeight="1" x14ac:dyDescent="0.35"/>
    <row r="257" ht="40" customHeight="1" x14ac:dyDescent="0.35"/>
    <row r="258" ht="40" customHeight="1" x14ac:dyDescent="0.35"/>
    <row r="259" ht="40" customHeight="1" x14ac:dyDescent="0.35"/>
    <row r="260" ht="40" customHeight="1" x14ac:dyDescent="0.35"/>
    <row r="261" ht="40" customHeight="1" x14ac:dyDescent="0.35"/>
    <row r="262" ht="40" customHeight="1" x14ac:dyDescent="0.35"/>
    <row r="263" ht="40" customHeight="1" x14ac:dyDescent="0.35"/>
    <row r="264" ht="40" customHeight="1" x14ac:dyDescent="0.35"/>
    <row r="265" ht="40" customHeight="1" x14ac:dyDescent="0.35"/>
    <row r="266" ht="40" customHeight="1" x14ac:dyDescent="0.35"/>
    <row r="267" ht="40" customHeight="1" x14ac:dyDescent="0.35"/>
    <row r="268" ht="40" customHeight="1" x14ac:dyDescent="0.35"/>
    <row r="269" ht="40" customHeight="1" x14ac:dyDescent="0.35"/>
    <row r="270" ht="40" customHeight="1" x14ac:dyDescent="0.35"/>
    <row r="271" ht="40" customHeight="1" x14ac:dyDescent="0.35"/>
    <row r="272" ht="40" customHeight="1" x14ac:dyDescent="0.35"/>
    <row r="273" ht="40" customHeight="1" x14ac:dyDescent="0.35"/>
    <row r="274" ht="40" customHeight="1" x14ac:dyDescent="0.35"/>
    <row r="275" ht="40" customHeight="1" x14ac:dyDescent="0.35"/>
    <row r="276" ht="40" customHeight="1" x14ac:dyDescent="0.35"/>
    <row r="277" ht="40" customHeight="1" x14ac:dyDescent="0.35"/>
    <row r="278" ht="40" customHeight="1" x14ac:dyDescent="0.35"/>
    <row r="279" ht="40" customHeight="1" x14ac:dyDescent="0.35"/>
    <row r="280" ht="40" customHeight="1" x14ac:dyDescent="0.35"/>
    <row r="281" ht="40" customHeight="1" x14ac:dyDescent="0.35"/>
    <row r="282" ht="40" customHeight="1" x14ac:dyDescent="0.35"/>
    <row r="283" ht="40" customHeight="1" x14ac:dyDescent="0.35"/>
    <row r="284" ht="40" customHeight="1" x14ac:dyDescent="0.35"/>
    <row r="285" ht="40" customHeight="1" x14ac:dyDescent="0.35"/>
    <row r="286" ht="40" customHeight="1" x14ac:dyDescent="0.35"/>
    <row r="287" ht="40" customHeight="1" x14ac:dyDescent="0.35"/>
    <row r="288" ht="40" customHeight="1" x14ac:dyDescent="0.35"/>
    <row r="289" ht="40" customHeight="1" x14ac:dyDescent="0.35"/>
    <row r="290" ht="40" customHeight="1" x14ac:dyDescent="0.35"/>
    <row r="291" ht="40" customHeight="1" x14ac:dyDescent="0.35"/>
    <row r="292" ht="40" customHeight="1" x14ac:dyDescent="0.35"/>
    <row r="293" ht="40" customHeight="1" x14ac:dyDescent="0.35"/>
    <row r="294" ht="40" customHeight="1" x14ac:dyDescent="0.35"/>
    <row r="295" ht="40" customHeight="1" x14ac:dyDescent="0.35"/>
    <row r="296" ht="40" customHeight="1" x14ac:dyDescent="0.35"/>
    <row r="297" ht="40" customHeight="1" x14ac:dyDescent="0.35"/>
    <row r="298" ht="40" customHeight="1" x14ac:dyDescent="0.35"/>
    <row r="299" ht="40" customHeight="1" x14ac:dyDescent="0.35"/>
    <row r="300" ht="40" customHeight="1" x14ac:dyDescent="0.35"/>
    <row r="301" ht="40" customHeight="1" x14ac:dyDescent="0.35"/>
    <row r="302" ht="40" customHeight="1" x14ac:dyDescent="0.35"/>
    <row r="303" ht="40" customHeight="1" x14ac:dyDescent="0.35"/>
    <row r="304" ht="40" customHeight="1" x14ac:dyDescent="0.35"/>
    <row r="305" ht="40" customHeight="1" x14ac:dyDescent="0.35"/>
    <row r="306" ht="40" customHeight="1" x14ac:dyDescent="0.35"/>
    <row r="307" ht="40" customHeight="1" x14ac:dyDescent="0.35"/>
    <row r="308" ht="40" customHeight="1" x14ac:dyDescent="0.35"/>
    <row r="309" ht="40" customHeight="1" x14ac:dyDescent="0.35"/>
    <row r="310" ht="40" customHeight="1" x14ac:dyDescent="0.35"/>
    <row r="311" ht="40" customHeight="1" x14ac:dyDescent="0.35"/>
    <row r="312" ht="40" customHeight="1" x14ac:dyDescent="0.35"/>
    <row r="313" ht="40" customHeight="1" x14ac:dyDescent="0.35"/>
    <row r="314" ht="40" customHeight="1" x14ac:dyDescent="0.35"/>
    <row r="315" ht="40" customHeight="1" x14ac:dyDescent="0.35"/>
    <row r="316" ht="40" customHeight="1" x14ac:dyDescent="0.35"/>
    <row r="317" ht="40" customHeight="1" x14ac:dyDescent="0.35"/>
    <row r="318" ht="40" customHeight="1" x14ac:dyDescent="0.35"/>
    <row r="319" ht="40" customHeight="1" x14ac:dyDescent="0.35"/>
    <row r="320" ht="40" customHeight="1" x14ac:dyDescent="0.35"/>
    <row r="321" ht="40" customHeight="1" x14ac:dyDescent="0.35"/>
    <row r="322" ht="40" customHeight="1" x14ac:dyDescent="0.35"/>
    <row r="323" ht="40" customHeight="1" x14ac:dyDescent="0.35"/>
    <row r="324" ht="40" customHeight="1" x14ac:dyDescent="0.35"/>
    <row r="325" ht="40" customHeight="1" x14ac:dyDescent="0.35"/>
    <row r="326" ht="40" customHeight="1" x14ac:dyDescent="0.35"/>
    <row r="327" ht="40" customHeight="1" x14ac:dyDescent="0.35"/>
    <row r="328" ht="40" customHeight="1" x14ac:dyDescent="0.35"/>
    <row r="329" ht="40" customHeight="1" x14ac:dyDescent="0.35"/>
    <row r="330" ht="40" customHeight="1" x14ac:dyDescent="0.35"/>
    <row r="331" ht="40" customHeight="1" x14ac:dyDescent="0.35"/>
    <row r="332" ht="40" customHeight="1" x14ac:dyDescent="0.35"/>
    <row r="333" ht="40" customHeight="1" x14ac:dyDescent="0.35"/>
    <row r="334" ht="40" customHeight="1" x14ac:dyDescent="0.35"/>
    <row r="335" ht="40" customHeight="1" x14ac:dyDescent="0.35"/>
    <row r="336" ht="40" customHeight="1" x14ac:dyDescent="0.35"/>
    <row r="337" ht="40" customHeight="1" x14ac:dyDescent="0.35"/>
    <row r="338" ht="40" customHeight="1" x14ac:dyDescent="0.35"/>
    <row r="339" ht="40" customHeight="1" x14ac:dyDescent="0.35"/>
    <row r="340" ht="40" customHeight="1" x14ac:dyDescent="0.35"/>
    <row r="341" ht="40" customHeight="1" x14ac:dyDescent="0.35"/>
    <row r="342" ht="40" customHeight="1" x14ac:dyDescent="0.35"/>
    <row r="343" ht="40" customHeight="1" x14ac:dyDescent="0.35"/>
    <row r="344" ht="40" customHeight="1" x14ac:dyDescent="0.35"/>
    <row r="345" ht="40" customHeight="1" x14ac:dyDescent="0.35"/>
    <row r="346" ht="40" customHeight="1" x14ac:dyDescent="0.35"/>
    <row r="347" ht="40" customHeight="1" x14ac:dyDescent="0.35"/>
    <row r="348" ht="40" customHeight="1" x14ac:dyDescent="0.35"/>
    <row r="349" ht="40" customHeight="1" x14ac:dyDescent="0.35"/>
    <row r="350" ht="40" customHeight="1" x14ac:dyDescent="0.35"/>
    <row r="351" ht="40" customHeight="1" x14ac:dyDescent="0.35"/>
    <row r="352" ht="40" customHeight="1" x14ac:dyDescent="0.35"/>
    <row r="353" ht="40" customHeight="1" x14ac:dyDescent="0.35"/>
    <row r="354" ht="40" customHeight="1" x14ac:dyDescent="0.35"/>
    <row r="355" ht="40" customHeight="1" x14ac:dyDescent="0.35"/>
    <row r="356" ht="40" customHeight="1" x14ac:dyDescent="0.35"/>
    <row r="357" ht="40" customHeight="1" x14ac:dyDescent="0.35"/>
    <row r="358" ht="40" customHeight="1" x14ac:dyDescent="0.35"/>
    <row r="359" ht="40" customHeight="1" x14ac:dyDescent="0.35"/>
    <row r="360" ht="40" customHeight="1" x14ac:dyDescent="0.35"/>
    <row r="361" ht="40" customHeight="1" x14ac:dyDescent="0.35"/>
    <row r="362" ht="40" customHeight="1" x14ac:dyDescent="0.35"/>
    <row r="363" ht="40" customHeight="1" x14ac:dyDescent="0.35"/>
    <row r="364" ht="40" customHeight="1" x14ac:dyDescent="0.35"/>
    <row r="365" ht="40" customHeight="1" x14ac:dyDescent="0.35"/>
    <row r="366" ht="40" customHeight="1" x14ac:dyDescent="0.35"/>
    <row r="367" ht="40" customHeight="1" x14ac:dyDescent="0.35"/>
    <row r="368" ht="40" customHeight="1" x14ac:dyDescent="0.35"/>
    <row r="369" ht="40" customHeight="1" x14ac:dyDescent="0.35"/>
    <row r="370" ht="40" customHeight="1" x14ac:dyDescent="0.35"/>
    <row r="371" ht="40" customHeight="1" x14ac:dyDescent="0.35"/>
    <row r="372" ht="40" customHeight="1" x14ac:dyDescent="0.35"/>
    <row r="373" ht="40" customHeight="1" x14ac:dyDescent="0.35"/>
    <row r="374" ht="40" customHeight="1" x14ac:dyDescent="0.35"/>
    <row r="375" ht="40" customHeight="1" x14ac:dyDescent="0.35"/>
    <row r="376" ht="40" customHeight="1" x14ac:dyDescent="0.35"/>
    <row r="377" ht="40" customHeight="1" x14ac:dyDescent="0.35"/>
    <row r="378" ht="40" customHeight="1" x14ac:dyDescent="0.35"/>
    <row r="379" ht="40" customHeight="1" x14ac:dyDescent="0.35"/>
    <row r="380" ht="40" customHeight="1" x14ac:dyDescent="0.35"/>
    <row r="381" ht="40" customHeight="1" x14ac:dyDescent="0.35"/>
    <row r="382" ht="40" customHeight="1" x14ac:dyDescent="0.35"/>
    <row r="383" ht="40" customHeight="1" x14ac:dyDescent="0.35"/>
    <row r="384" ht="40" customHeight="1" x14ac:dyDescent="0.35"/>
    <row r="385" ht="40" customHeight="1" x14ac:dyDescent="0.35"/>
    <row r="386" ht="40" customHeight="1" x14ac:dyDescent="0.35"/>
    <row r="387" ht="40" customHeight="1" x14ac:dyDescent="0.35"/>
    <row r="388" ht="40" customHeight="1" x14ac:dyDescent="0.35"/>
    <row r="389" ht="40" customHeight="1" x14ac:dyDescent="0.35"/>
    <row r="390" ht="40" customHeight="1" x14ac:dyDescent="0.35"/>
    <row r="391" ht="40" customHeight="1" x14ac:dyDescent="0.35"/>
    <row r="392" ht="40" customHeight="1" x14ac:dyDescent="0.35"/>
    <row r="393" ht="40" customHeight="1" x14ac:dyDescent="0.35"/>
    <row r="394" ht="40" customHeight="1" x14ac:dyDescent="0.35"/>
    <row r="395" ht="40" customHeight="1" x14ac:dyDescent="0.35"/>
    <row r="396" ht="40" customHeight="1" x14ac:dyDescent="0.35"/>
    <row r="397" ht="40" customHeight="1" x14ac:dyDescent="0.35"/>
    <row r="398" ht="40" customHeight="1" x14ac:dyDescent="0.35"/>
    <row r="399" ht="40" customHeight="1" x14ac:dyDescent="0.35"/>
    <row r="400" ht="40" customHeight="1" x14ac:dyDescent="0.35"/>
    <row r="401" ht="40" customHeight="1" x14ac:dyDescent="0.35"/>
    <row r="402" ht="40" customHeight="1" x14ac:dyDescent="0.35"/>
    <row r="403" ht="40" customHeight="1" x14ac:dyDescent="0.35"/>
    <row r="404" ht="40" customHeight="1" x14ac:dyDescent="0.35"/>
    <row r="405" ht="40" customHeight="1" x14ac:dyDescent="0.35"/>
    <row r="406" ht="40" customHeight="1" x14ac:dyDescent="0.35"/>
    <row r="407" ht="40" customHeight="1" x14ac:dyDescent="0.35"/>
    <row r="408" ht="40" customHeight="1" x14ac:dyDescent="0.35"/>
    <row r="409" ht="40" customHeight="1" x14ac:dyDescent="0.35"/>
    <row r="410" ht="40" customHeight="1" x14ac:dyDescent="0.35"/>
    <row r="411" ht="40" customHeight="1" x14ac:dyDescent="0.35"/>
    <row r="412" ht="40" customHeight="1" x14ac:dyDescent="0.35"/>
    <row r="413" ht="40" customHeight="1" x14ac:dyDescent="0.35"/>
    <row r="414" ht="40" customHeight="1" x14ac:dyDescent="0.35"/>
    <row r="415" ht="40" customHeight="1" x14ac:dyDescent="0.35"/>
    <row r="416" ht="40" customHeight="1" x14ac:dyDescent="0.35"/>
    <row r="417" ht="40" customHeight="1" x14ac:dyDescent="0.35"/>
    <row r="418" ht="40" customHeight="1" x14ac:dyDescent="0.35"/>
    <row r="419" ht="40" customHeight="1" x14ac:dyDescent="0.35"/>
    <row r="420" ht="40" customHeight="1" x14ac:dyDescent="0.35"/>
    <row r="421" ht="40" customHeight="1" x14ac:dyDescent="0.35"/>
    <row r="422" ht="40" customHeight="1" x14ac:dyDescent="0.35"/>
    <row r="423" ht="40" customHeight="1" x14ac:dyDescent="0.35"/>
    <row r="424" ht="40" customHeight="1" x14ac:dyDescent="0.35"/>
    <row r="425" ht="40" customHeight="1" x14ac:dyDescent="0.35"/>
    <row r="426" ht="40" customHeight="1" x14ac:dyDescent="0.35"/>
    <row r="427" ht="40" customHeight="1" x14ac:dyDescent="0.35"/>
    <row r="428" ht="40" customHeight="1" x14ac:dyDescent="0.35"/>
    <row r="429" ht="40" customHeight="1" x14ac:dyDescent="0.35"/>
    <row r="430" ht="40" customHeight="1" x14ac:dyDescent="0.35"/>
    <row r="431" ht="40" customHeight="1" x14ac:dyDescent="0.35"/>
    <row r="432" ht="40" customHeight="1" x14ac:dyDescent="0.35"/>
    <row r="433" ht="40" customHeight="1" x14ac:dyDescent="0.35"/>
    <row r="434" ht="40" customHeight="1" x14ac:dyDescent="0.35"/>
    <row r="435" ht="40" customHeight="1" x14ac:dyDescent="0.35"/>
    <row r="436" ht="40" customHeight="1" x14ac:dyDescent="0.35"/>
    <row r="437" ht="40" customHeight="1" x14ac:dyDescent="0.35"/>
    <row r="438" ht="40" customHeight="1" x14ac:dyDescent="0.35"/>
    <row r="439" ht="40" customHeight="1" x14ac:dyDescent="0.35"/>
    <row r="440" ht="40" customHeight="1" x14ac:dyDescent="0.35"/>
    <row r="441" ht="40" customHeight="1" x14ac:dyDescent="0.35"/>
    <row r="442" ht="40" customHeight="1" x14ac:dyDescent="0.35"/>
    <row r="443" ht="40" customHeight="1" x14ac:dyDescent="0.35"/>
    <row r="444" ht="40" customHeight="1" x14ac:dyDescent="0.35"/>
    <row r="445" ht="40" customHeight="1" x14ac:dyDescent="0.35"/>
    <row r="446" ht="40" customHeight="1" x14ac:dyDescent="0.35"/>
    <row r="447" ht="40" customHeight="1" x14ac:dyDescent="0.35"/>
    <row r="448" ht="40" customHeight="1" x14ac:dyDescent="0.35"/>
    <row r="449" ht="40" customHeight="1" x14ac:dyDescent="0.35"/>
    <row r="450" ht="40" customHeight="1" x14ac:dyDescent="0.35"/>
    <row r="451" ht="40" customHeight="1" x14ac:dyDescent="0.35"/>
    <row r="452" ht="40" customHeight="1" x14ac:dyDescent="0.35"/>
    <row r="453" ht="40" customHeight="1" x14ac:dyDescent="0.35"/>
    <row r="454" ht="40" customHeight="1" x14ac:dyDescent="0.35"/>
    <row r="455" ht="40" customHeight="1" x14ac:dyDescent="0.35"/>
    <row r="456" ht="40" customHeight="1" x14ac:dyDescent="0.35"/>
    <row r="457" ht="40" customHeight="1" x14ac:dyDescent="0.35"/>
    <row r="458" ht="40" customHeight="1" x14ac:dyDescent="0.35"/>
    <row r="459" ht="40" customHeight="1" x14ac:dyDescent="0.35"/>
    <row r="460" ht="40" customHeight="1" x14ac:dyDescent="0.35"/>
    <row r="461" ht="40" customHeight="1" x14ac:dyDescent="0.35"/>
    <row r="462" ht="40" customHeight="1" x14ac:dyDescent="0.35"/>
    <row r="463" ht="40" customHeight="1" x14ac:dyDescent="0.35"/>
    <row r="464" ht="40" customHeight="1" x14ac:dyDescent="0.35"/>
    <row r="465" ht="40" customHeight="1" x14ac:dyDescent="0.35"/>
    <row r="466" ht="40" customHeight="1" x14ac:dyDescent="0.35"/>
    <row r="467" ht="40" customHeight="1" x14ac:dyDescent="0.35"/>
    <row r="468" ht="40" customHeight="1" x14ac:dyDescent="0.35"/>
    <row r="469" ht="40" customHeight="1" x14ac:dyDescent="0.35"/>
    <row r="470" ht="40" customHeight="1" x14ac:dyDescent="0.35"/>
    <row r="471" ht="40" customHeight="1" x14ac:dyDescent="0.35"/>
    <row r="472" ht="40" customHeight="1" x14ac:dyDescent="0.35"/>
    <row r="473" ht="40" customHeight="1" x14ac:dyDescent="0.35"/>
    <row r="474" ht="40" customHeight="1" x14ac:dyDescent="0.35"/>
    <row r="475" ht="40" customHeight="1" x14ac:dyDescent="0.35"/>
    <row r="476" ht="40" customHeight="1" x14ac:dyDescent="0.35"/>
    <row r="477" ht="40" customHeight="1" x14ac:dyDescent="0.35"/>
    <row r="478" ht="40" customHeight="1" x14ac:dyDescent="0.35"/>
    <row r="479" ht="40" customHeight="1" x14ac:dyDescent="0.35"/>
    <row r="480" ht="40" customHeight="1" x14ac:dyDescent="0.35"/>
    <row r="481" ht="40" customHeight="1" x14ac:dyDescent="0.35"/>
    <row r="482" ht="40" customHeight="1" x14ac:dyDescent="0.35"/>
    <row r="483" ht="40" customHeight="1" x14ac:dyDescent="0.35"/>
    <row r="484" ht="40" customHeight="1" x14ac:dyDescent="0.35"/>
    <row r="485" ht="40" customHeight="1" x14ac:dyDescent="0.35"/>
    <row r="486" ht="40" customHeight="1" x14ac:dyDescent="0.35"/>
    <row r="487" ht="40" customHeight="1" x14ac:dyDescent="0.35"/>
    <row r="488" ht="40" customHeight="1" x14ac:dyDescent="0.35"/>
    <row r="489" ht="40" customHeight="1" x14ac:dyDescent="0.35"/>
    <row r="490" ht="40" customHeight="1" x14ac:dyDescent="0.35"/>
    <row r="491" ht="40" customHeight="1" x14ac:dyDescent="0.35"/>
    <row r="492" ht="40" customHeight="1" x14ac:dyDescent="0.35"/>
    <row r="493" ht="40" customHeight="1" x14ac:dyDescent="0.35"/>
    <row r="494" ht="40" customHeight="1" x14ac:dyDescent="0.35"/>
    <row r="495" ht="40" customHeight="1" x14ac:dyDescent="0.35"/>
    <row r="496" ht="40" customHeight="1" x14ac:dyDescent="0.35"/>
    <row r="497" ht="40" customHeight="1" x14ac:dyDescent="0.35"/>
    <row r="498" ht="40" customHeight="1" x14ac:dyDescent="0.35"/>
    <row r="499" ht="40" customHeight="1" x14ac:dyDescent="0.35"/>
    <row r="500" ht="40" customHeight="1" x14ac:dyDescent="0.35"/>
    <row r="501" ht="40" customHeight="1" x14ac:dyDescent="0.35"/>
    <row r="502" ht="40" customHeight="1" x14ac:dyDescent="0.35"/>
    <row r="503" ht="40" customHeight="1" x14ac:dyDescent="0.35"/>
    <row r="504" ht="40" customHeight="1" x14ac:dyDescent="0.35"/>
    <row r="505" ht="40" customHeight="1" x14ac:dyDescent="0.35"/>
    <row r="506" ht="40" customHeight="1" x14ac:dyDescent="0.35"/>
    <row r="507" ht="40" customHeight="1" x14ac:dyDescent="0.35"/>
    <row r="508" ht="40" customHeight="1" x14ac:dyDescent="0.35"/>
    <row r="509" ht="40" customHeight="1" x14ac:dyDescent="0.35"/>
    <row r="510" ht="40" customHeight="1" x14ac:dyDescent="0.35"/>
    <row r="511" ht="40" customHeight="1" x14ac:dyDescent="0.35"/>
    <row r="512" ht="40" customHeight="1" x14ac:dyDescent="0.35"/>
    <row r="513" ht="40" customHeight="1" x14ac:dyDescent="0.35"/>
    <row r="514" ht="40" customHeight="1" x14ac:dyDescent="0.35"/>
    <row r="515" ht="40" customHeight="1" x14ac:dyDescent="0.35"/>
    <row r="516" ht="40" customHeight="1" x14ac:dyDescent="0.35"/>
    <row r="517" ht="40" customHeight="1" x14ac:dyDescent="0.35"/>
    <row r="518" ht="40" customHeight="1" x14ac:dyDescent="0.35"/>
    <row r="519" ht="40" customHeight="1" x14ac:dyDescent="0.35"/>
    <row r="520" ht="40" customHeight="1" x14ac:dyDescent="0.35"/>
    <row r="521" ht="40" customHeight="1" x14ac:dyDescent="0.35"/>
    <row r="522" ht="40" customHeight="1" x14ac:dyDescent="0.35"/>
    <row r="523" ht="40" customHeight="1" x14ac:dyDescent="0.35"/>
    <row r="524" ht="40" customHeight="1" x14ac:dyDescent="0.35"/>
    <row r="525" ht="40" customHeight="1" x14ac:dyDescent="0.35"/>
    <row r="526" ht="40" customHeight="1" x14ac:dyDescent="0.35"/>
    <row r="527" ht="40" customHeight="1" x14ac:dyDescent="0.35"/>
    <row r="528" ht="40" customHeight="1" x14ac:dyDescent="0.35"/>
    <row r="529" ht="40" customHeight="1" x14ac:dyDescent="0.35"/>
    <row r="530" ht="40" customHeight="1" x14ac:dyDescent="0.35"/>
    <row r="531" ht="40" customHeight="1" x14ac:dyDescent="0.35"/>
    <row r="532" ht="40" customHeight="1" x14ac:dyDescent="0.35"/>
    <row r="533" ht="40" customHeight="1" x14ac:dyDescent="0.35"/>
    <row r="534" ht="40" customHeight="1" x14ac:dyDescent="0.35"/>
    <row r="535" ht="40" customHeight="1" x14ac:dyDescent="0.35"/>
    <row r="536" ht="40" customHeight="1" x14ac:dyDescent="0.35"/>
    <row r="537" ht="40" customHeight="1" x14ac:dyDescent="0.35"/>
    <row r="538" ht="40" customHeight="1" x14ac:dyDescent="0.35"/>
    <row r="539" ht="40" customHeight="1" x14ac:dyDescent="0.35"/>
    <row r="540" ht="40" customHeight="1" x14ac:dyDescent="0.35"/>
    <row r="541" ht="40" customHeight="1" x14ac:dyDescent="0.35"/>
    <row r="542" ht="40" customHeight="1" x14ac:dyDescent="0.35"/>
    <row r="543" ht="40" customHeight="1" x14ac:dyDescent="0.35"/>
    <row r="544" ht="40" customHeight="1" x14ac:dyDescent="0.35"/>
    <row r="545" ht="40" customHeight="1" x14ac:dyDescent="0.35"/>
    <row r="546" ht="40" customHeight="1" x14ac:dyDescent="0.35"/>
    <row r="547" ht="40" customHeight="1" x14ac:dyDescent="0.35"/>
    <row r="548" ht="40" customHeight="1" x14ac:dyDescent="0.35"/>
    <row r="549" ht="40" customHeight="1" x14ac:dyDescent="0.35"/>
    <row r="550" ht="40" customHeight="1" x14ac:dyDescent="0.35"/>
    <row r="551" ht="40" customHeight="1" x14ac:dyDescent="0.35"/>
    <row r="552" ht="40" customHeight="1" x14ac:dyDescent="0.35"/>
    <row r="553" ht="40" customHeight="1" x14ac:dyDescent="0.35"/>
    <row r="554" ht="40" customHeight="1" x14ac:dyDescent="0.35"/>
    <row r="555" ht="40" customHeight="1" x14ac:dyDescent="0.35"/>
    <row r="556" ht="40" customHeight="1" x14ac:dyDescent="0.35"/>
    <row r="557" ht="40" customHeight="1" x14ac:dyDescent="0.35"/>
    <row r="558" ht="40" customHeight="1" x14ac:dyDescent="0.35"/>
    <row r="559" ht="40" customHeight="1" x14ac:dyDescent="0.35"/>
    <row r="560" ht="40" customHeight="1" x14ac:dyDescent="0.35"/>
    <row r="561" ht="40" customHeight="1" x14ac:dyDescent="0.35"/>
    <row r="562" ht="40" customHeight="1" x14ac:dyDescent="0.35"/>
    <row r="563" ht="40" customHeight="1" x14ac:dyDescent="0.35"/>
    <row r="564" ht="40" customHeight="1" x14ac:dyDescent="0.35"/>
    <row r="565" ht="40" customHeight="1" x14ac:dyDescent="0.35"/>
    <row r="566" ht="40" customHeight="1" x14ac:dyDescent="0.35"/>
    <row r="567" ht="40" customHeight="1" x14ac:dyDescent="0.35"/>
    <row r="568" ht="40" customHeight="1" x14ac:dyDescent="0.35"/>
    <row r="569" ht="40" customHeight="1" x14ac:dyDescent="0.35"/>
    <row r="570" ht="40" customHeight="1" x14ac:dyDescent="0.35"/>
    <row r="571" ht="40" customHeight="1" x14ac:dyDescent="0.35"/>
    <row r="572" ht="40" customHeight="1" x14ac:dyDescent="0.35"/>
    <row r="573" ht="40" customHeight="1" x14ac:dyDescent="0.35"/>
    <row r="574" ht="40" customHeight="1" x14ac:dyDescent="0.35"/>
    <row r="575" ht="40" customHeight="1" x14ac:dyDescent="0.35"/>
    <row r="576" ht="40" customHeight="1" x14ac:dyDescent="0.35"/>
    <row r="577" ht="40" customHeight="1" x14ac:dyDescent="0.35"/>
    <row r="578" ht="40" customHeight="1" x14ac:dyDescent="0.35"/>
    <row r="579" ht="40" customHeight="1" x14ac:dyDescent="0.35"/>
    <row r="580" ht="40" customHeight="1" x14ac:dyDescent="0.35"/>
    <row r="581" ht="40" customHeight="1" x14ac:dyDescent="0.35"/>
    <row r="582" ht="40" customHeight="1" x14ac:dyDescent="0.35"/>
    <row r="583" ht="40" customHeight="1" x14ac:dyDescent="0.35"/>
    <row r="584" ht="40" customHeight="1" x14ac:dyDescent="0.35"/>
    <row r="585" ht="40" customHeight="1" x14ac:dyDescent="0.35"/>
    <row r="586" ht="40" customHeight="1" x14ac:dyDescent="0.35"/>
    <row r="587" ht="40" customHeight="1" x14ac:dyDescent="0.35"/>
    <row r="588" ht="40" customHeight="1" x14ac:dyDescent="0.35"/>
    <row r="589" ht="40" customHeight="1" x14ac:dyDescent="0.35"/>
    <row r="590" ht="40" customHeight="1" x14ac:dyDescent="0.35"/>
    <row r="591" ht="40" customHeight="1" x14ac:dyDescent="0.35"/>
    <row r="592" ht="40" customHeight="1" x14ac:dyDescent="0.35"/>
    <row r="593" ht="40" customHeight="1" x14ac:dyDescent="0.35"/>
    <row r="594" ht="40" customHeight="1" x14ac:dyDescent="0.35"/>
    <row r="595" ht="40" customHeight="1" x14ac:dyDescent="0.35"/>
    <row r="596" ht="40" customHeight="1" x14ac:dyDescent="0.35"/>
    <row r="597" ht="40" customHeight="1" x14ac:dyDescent="0.35"/>
    <row r="598" ht="40" customHeight="1" x14ac:dyDescent="0.35"/>
    <row r="599" ht="40" customHeight="1" x14ac:dyDescent="0.35"/>
    <row r="600" ht="40" customHeight="1" x14ac:dyDescent="0.35"/>
    <row r="601" ht="40" customHeight="1" x14ac:dyDescent="0.35"/>
    <row r="602" ht="40" customHeight="1" x14ac:dyDescent="0.35"/>
    <row r="603" ht="40" customHeight="1" x14ac:dyDescent="0.35"/>
    <row r="604" ht="40" customHeight="1" x14ac:dyDescent="0.35"/>
    <row r="605" ht="40" customHeight="1" x14ac:dyDescent="0.35"/>
    <row r="606" ht="40" customHeight="1" x14ac:dyDescent="0.35"/>
    <row r="607" ht="40" customHeight="1" x14ac:dyDescent="0.35"/>
    <row r="608" ht="40" customHeight="1" x14ac:dyDescent="0.35"/>
    <row r="609" ht="40" customHeight="1" x14ac:dyDescent="0.35"/>
    <row r="610" ht="40" customHeight="1" x14ac:dyDescent="0.35"/>
    <row r="611" ht="40" customHeight="1" x14ac:dyDescent="0.35"/>
    <row r="612" ht="40" customHeight="1" x14ac:dyDescent="0.35"/>
    <row r="613" ht="40" customHeight="1" x14ac:dyDescent="0.35"/>
    <row r="614" ht="40" customHeight="1" x14ac:dyDescent="0.35"/>
    <row r="615" ht="40" customHeight="1" x14ac:dyDescent="0.35"/>
    <row r="616" ht="40" customHeight="1" x14ac:dyDescent="0.35"/>
    <row r="617" ht="40" customHeight="1" x14ac:dyDescent="0.35"/>
    <row r="618" ht="40" customHeight="1" x14ac:dyDescent="0.35"/>
    <row r="619" ht="40" customHeight="1" x14ac:dyDescent="0.35"/>
    <row r="620" ht="40" customHeight="1" x14ac:dyDescent="0.35"/>
    <row r="621" ht="40" customHeight="1" x14ac:dyDescent="0.35"/>
    <row r="622" ht="40" customHeight="1" x14ac:dyDescent="0.35"/>
    <row r="623" ht="40" customHeight="1" x14ac:dyDescent="0.35"/>
    <row r="624" ht="40" customHeight="1" x14ac:dyDescent="0.35"/>
    <row r="625" ht="40" customHeight="1" x14ac:dyDescent="0.35"/>
    <row r="626" ht="40" customHeight="1" x14ac:dyDescent="0.35"/>
    <row r="627" ht="40" customHeight="1" x14ac:dyDescent="0.35"/>
    <row r="628" ht="40" customHeight="1" x14ac:dyDescent="0.35"/>
    <row r="629" ht="40" customHeight="1" x14ac:dyDescent="0.35"/>
    <row r="630" ht="40" customHeight="1" x14ac:dyDescent="0.35"/>
    <row r="631" ht="40" customHeight="1" x14ac:dyDescent="0.35"/>
    <row r="632" ht="40" customHeight="1" x14ac:dyDescent="0.35"/>
    <row r="633" ht="40" customHeight="1" x14ac:dyDescent="0.35"/>
    <row r="634" ht="40" customHeight="1" x14ac:dyDescent="0.35"/>
    <row r="635" ht="40" customHeight="1" x14ac:dyDescent="0.35"/>
    <row r="636" ht="40" customHeight="1" x14ac:dyDescent="0.35"/>
    <row r="637" ht="40" customHeight="1" x14ac:dyDescent="0.35"/>
    <row r="638" ht="40" customHeight="1" x14ac:dyDescent="0.35"/>
    <row r="639" ht="40" customHeight="1" x14ac:dyDescent="0.35"/>
    <row r="640" ht="40" customHeight="1" x14ac:dyDescent="0.35"/>
    <row r="641" ht="40" customHeight="1" x14ac:dyDescent="0.35"/>
    <row r="642" ht="40" customHeight="1" x14ac:dyDescent="0.35"/>
    <row r="643" ht="40" customHeight="1" x14ac:dyDescent="0.35"/>
    <row r="644" ht="40" customHeight="1" x14ac:dyDescent="0.35"/>
    <row r="645" ht="40" customHeight="1" x14ac:dyDescent="0.35"/>
    <row r="646" ht="40" customHeight="1" x14ac:dyDescent="0.35"/>
    <row r="647" ht="40" customHeight="1" x14ac:dyDescent="0.35"/>
    <row r="648" ht="40" customHeight="1" x14ac:dyDescent="0.35"/>
    <row r="649" ht="40" customHeight="1" x14ac:dyDescent="0.35"/>
  </sheetData>
  <mergeCells count="22">
    <mergeCell ref="K1:S1"/>
    <mergeCell ref="T1:T2"/>
    <mergeCell ref="U1:U2"/>
    <mergeCell ref="V1:V2"/>
    <mergeCell ref="A1:B1"/>
    <mergeCell ref="C1:I1"/>
    <mergeCell ref="AI1:AI2"/>
    <mergeCell ref="AJ1:AJ2"/>
    <mergeCell ref="AK1:AK2"/>
    <mergeCell ref="A2:S2"/>
    <mergeCell ref="AC1:AC2"/>
    <mergeCell ref="AD1:AD2"/>
    <mergeCell ref="AE1:AE2"/>
    <mergeCell ref="AF1:AF2"/>
    <mergeCell ref="AG1:AG2"/>
    <mergeCell ref="AH1:AH2"/>
    <mergeCell ref="W1:W2"/>
    <mergeCell ref="X1:X2"/>
    <mergeCell ref="Y1:Y2"/>
    <mergeCell ref="Z1:Z2"/>
    <mergeCell ref="AA1:AA2"/>
    <mergeCell ref="AB1:AB2"/>
  </mergeCells>
  <conditionalFormatting sqref="T4:V37 Z4:AE37 T38:AK38 T39:V58 Z39:AE58">
    <cfRule type="cellIs" dxfId="5" priority="1" stopIfTrue="1" operator="greaterThan">
      <formula>0</formula>
    </cfRule>
    <cfRule type="cellIs" dxfId="4" priority="2" stopIfTrue="1" operator="greaterThan">
      <formula>0</formula>
    </cfRule>
    <cfRule type="cellIs" dxfId="3" priority="3" stopIfTrue="1" operator="greaterThan">
      <formula>0</formula>
    </cfRule>
  </conditionalFormatting>
  <hyperlinks>
    <hyperlink ref="D478" r:id="rId1" display="https://www.havan.com.br/mangueira-para-gas-de-cozinha-glp-1-20m-durin-05207.html" xr:uid="{7AD042A4-D146-468E-BAB2-163112D7C22C}"/>
  </hyperlinks>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V115"/>
  <sheetViews>
    <sheetView tabSelected="1" zoomScale="70" zoomScaleNormal="70" workbookViewId="0">
      <selection activeCell="L20" sqref="L20"/>
    </sheetView>
  </sheetViews>
  <sheetFormatPr defaultColWidth="9.7265625" defaultRowHeight="40" customHeight="1" x14ac:dyDescent="0.35"/>
  <cols>
    <col min="1" max="1" width="10" style="1" customWidth="1"/>
    <col min="2" max="2" width="29" style="1" customWidth="1"/>
    <col min="3" max="3" width="15.81640625" style="1" customWidth="1"/>
    <col min="4" max="4" width="11.26953125" style="1" customWidth="1"/>
    <col min="5" max="5" width="10.26953125" style="1" customWidth="1"/>
    <col min="6" max="6" width="13.54296875" style="1" customWidth="1"/>
    <col min="7" max="8" width="13.1796875" style="1" customWidth="1"/>
    <col min="9" max="10" width="12.54296875" style="4" customWidth="1"/>
    <col min="11" max="11" width="13.26953125" style="16" customWidth="1"/>
    <col min="12" max="12" width="16.453125" style="16" bestFit="1" customWidth="1"/>
    <col min="13" max="13" width="16.453125" style="16" customWidth="1"/>
    <col min="14" max="14" width="12.54296875" style="5" customWidth="1"/>
    <col min="15" max="15" width="16" style="2" customWidth="1"/>
    <col min="16" max="17" width="17.453125" style="2" customWidth="1"/>
    <col min="18" max="18" width="20" style="2" customWidth="1"/>
    <col min="19" max="16384" width="9.7265625" style="2"/>
  </cols>
  <sheetData>
    <row r="1" spans="1:22" ht="34" customHeight="1" x14ac:dyDescent="0.35">
      <c r="A1" s="336" t="s">
        <v>109</v>
      </c>
      <c r="B1" s="338"/>
      <c r="C1" s="336" t="s">
        <v>186</v>
      </c>
      <c r="D1" s="337"/>
      <c r="E1" s="337"/>
      <c r="F1" s="337"/>
      <c r="G1" s="337"/>
      <c r="H1" s="338"/>
      <c r="I1" s="336" t="s">
        <v>188</v>
      </c>
      <c r="J1" s="337"/>
      <c r="K1" s="337"/>
      <c r="L1" s="337"/>
      <c r="M1" s="337"/>
      <c r="N1" s="337"/>
      <c r="O1" s="337"/>
      <c r="P1" s="337"/>
      <c r="Q1" s="337"/>
      <c r="R1" s="338"/>
    </row>
    <row r="2" spans="1:22" ht="27" customHeight="1" x14ac:dyDescent="0.35">
      <c r="A2" s="339" t="s">
        <v>518</v>
      </c>
      <c r="B2" s="339"/>
      <c r="C2" s="339"/>
      <c r="D2" s="339"/>
      <c r="E2" s="340"/>
      <c r="F2" s="340"/>
      <c r="G2" s="339"/>
      <c r="H2" s="340"/>
      <c r="I2" s="339"/>
      <c r="J2" s="340"/>
      <c r="K2" s="339"/>
      <c r="L2" s="340"/>
      <c r="M2" s="340"/>
      <c r="N2" s="339"/>
      <c r="O2" s="339"/>
      <c r="P2" s="339"/>
      <c r="Q2" s="340"/>
      <c r="R2" s="339"/>
      <c r="S2" s="334" t="s">
        <v>20</v>
      </c>
      <c r="T2" s="335"/>
      <c r="U2" s="335"/>
      <c r="V2" s="335"/>
    </row>
    <row r="3" spans="1:22" s="3" customFormat="1" ht="40" customHeight="1" x14ac:dyDescent="0.25">
      <c r="A3" s="20" t="s">
        <v>10</v>
      </c>
      <c r="B3" s="21" t="s">
        <v>6</v>
      </c>
      <c r="C3" s="20" t="s">
        <v>21</v>
      </c>
      <c r="D3" s="20" t="s">
        <v>13</v>
      </c>
      <c r="E3" s="21" t="s">
        <v>14</v>
      </c>
      <c r="F3" s="21" t="s">
        <v>15</v>
      </c>
      <c r="G3" s="21" t="s">
        <v>16</v>
      </c>
      <c r="H3" s="21" t="s">
        <v>7</v>
      </c>
      <c r="I3" s="11" t="s">
        <v>4</v>
      </c>
      <c r="J3" s="80" t="s">
        <v>107</v>
      </c>
      <c r="K3" s="12" t="s">
        <v>106</v>
      </c>
      <c r="L3" s="46" t="s">
        <v>24</v>
      </c>
      <c r="M3" s="46" t="s">
        <v>23</v>
      </c>
      <c r="N3" s="10" t="s">
        <v>3</v>
      </c>
      <c r="O3" s="18" t="s">
        <v>8</v>
      </c>
      <c r="P3" s="18" t="s">
        <v>9</v>
      </c>
      <c r="Q3" s="47" t="s">
        <v>56</v>
      </c>
      <c r="R3" s="18" t="s">
        <v>5</v>
      </c>
      <c r="S3" s="47" t="s">
        <v>25</v>
      </c>
      <c r="T3" s="47" t="s">
        <v>26</v>
      </c>
      <c r="U3" s="47" t="s">
        <v>27</v>
      </c>
      <c r="V3" s="36" t="s">
        <v>17</v>
      </c>
    </row>
    <row r="4" spans="1:22" ht="40" customHeight="1" x14ac:dyDescent="0.35">
      <c r="A4" s="88">
        <v>1</v>
      </c>
      <c r="B4" s="89" t="s">
        <v>111</v>
      </c>
      <c r="C4" s="171" t="s">
        <v>281</v>
      </c>
      <c r="D4" s="96" t="s">
        <v>123</v>
      </c>
      <c r="E4" s="100">
        <v>1703</v>
      </c>
      <c r="F4" s="104">
        <v>504220643</v>
      </c>
      <c r="G4" s="35" t="s">
        <v>172</v>
      </c>
      <c r="H4" s="35" t="s">
        <v>181</v>
      </c>
      <c r="I4" s="110">
        <f>'Reitoria - SEAL'!J4+ESAG!J4+CEART!J4+FAED!J4+CEAD!J4+CEFID!J4+CERES!J4+CESFI!J4+CCT!J4+CEPLAN!J4+CEAVI!J4+CAV!J4+CEO!J4+CESMO!J4</f>
        <v>18304</v>
      </c>
      <c r="J4" s="111">
        <f>'Reitoria - SEAL'!K4+ESAG!K4+CEART!K4+FAED!K4+CEAD!K4+CEFID!K4+CERES!K4+CESFI!K4+CCT!K4+CEPLAN!K4+CEAVI!K4+CAV!K4+CEO!K4+CESMO!K4</f>
        <v>4888</v>
      </c>
      <c r="K4" s="111">
        <f>'Reitoria - SEAL'!L4+ESAG!L4+CEART!L4+FAED!L4+CEAD!L4+CEFID!L4+CERES!L4+CESFI!L4+CCT!L4+CEPLAN!L4+CEAVI!L4+CAV!L4+CEO!L4+CESMO!L4</f>
        <v>4888</v>
      </c>
      <c r="L4" s="85">
        <f>I4*0.25-0.5-M4</f>
        <v>4575.5</v>
      </c>
      <c r="M4" s="86">
        <f>'Reitoria - SEAL'!O4+'Reitoria - SEAL'!P4+ESAG!Q4+ESAG!P4+CEART!P4+CEART!Q4+FAED!P4+FAED!Q4+CEAD!P4+CEAD!Q4+CEFID!P4+CEFID!Q4+CERES!P4+CERES!Q4+CESFI!P4+CESFI!Q4+CCT!P4+CCT!Q4+CEPLAN!P4+CEPLAN!Q4+CEAVI!P4+CEAVI!Q4+CEPLAN!P4+CEPLAN!Q4+CEAVI!P4+CEAVI!Q4+CAV!P4+CAV!Q4+CEO!P4+CEO!Q4+CESMO!P4+CESMO!Q4</f>
        <v>0</v>
      </c>
      <c r="N4" s="87">
        <f>I4+M4-K4</f>
        <v>13416</v>
      </c>
      <c r="O4" s="9">
        <v>7.5</v>
      </c>
      <c r="P4" s="9">
        <f>O4*I4</f>
        <v>137280</v>
      </c>
      <c r="Q4" s="44">
        <f>M4*O4</f>
        <v>0</v>
      </c>
      <c r="R4" s="7">
        <f>O4*K4</f>
        <v>36660</v>
      </c>
      <c r="S4" s="34"/>
      <c r="T4" s="34"/>
      <c r="U4" s="34"/>
      <c r="V4" s="37"/>
    </row>
    <row r="5" spans="1:22" ht="40" customHeight="1" x14ac:dyDescent="0.35">
      <c r="A5" s="90">
        <v>2</v>
      </c>
      <c r="B5" s="91" t="s">
        <v>112</v>
      </c>
      <c r="C5" s="172" t="s">
        <v>282</v>
      </c>
      <c r="D5" s="97" t="s">
        <v>124</v>
      </c>
      <c r="E5" s="101">
        <v>1703</v>
      </c>
      <c r="F5" s="105" t="s">
        <v>139</v>
      </c>
      <c r="G5" s="106" t="s">
        <v>173</v>
      </c>
      <c r="H5" s="106" t="s">
        <v>181</v>
      </c>
      <c r="I5" s="110">
        <f>'Reitoria - SEAL'!J5+ESAG!J5+CEART!J5+FAED!J5+CEAD!J5+CEFID!J5+CERES!J5+CESFI!J5+CCT!J5+CEPLAN!J5+CEAVI!J5+CAV!J5+CEO!J5+CESMO!J5</f>
        <v>16863</v>
      </c>
      <c r="J5" s="111">
        <f>'Reitoria - SEAL'!K5+ESAG!K5+CEART!K5+FAED!K5+CEAD!K5+CEFID!K5+CERES!K5+CESFI!K5+CCT!K5+CEPLAN!K5+CEAVI!K5+CAV!K5+CEO!K5+CESMO!K5</f>
        <v>8636</v>
      </c>
      <c r="K5" s="111">
        <f>'Reitoria - SEAL'!L5+ESAG!L5+CEART!L5+FAED!L5+CEAD!L5+CEFID!L5+CERES!L5+CESFI!L5+CCT!L5+CEPLAN!L5+CEAVI!L5+CAV!L5+CEO!L5+CESMO!L5</f>
        <v>8636</v>
      </c>
      <c r="L5" s="85">
        <f t="shared" ref="L5:L37" si="0">I5*0.25-0.5-M5</f>
        <v>4215.25</v>
      </c>
      <c r="M5" s="86">
        <f>'Reitoria - SEAL'!O5+'Reitoria - SEAL'!P5+ESAG!Q5+ESAG!P5+CEART!P5+CEART!Q5+FAED!P5+FAED!Q5+CEAD!P5+CEAD!Q5+CEFID!P5+CEFID!Q5+CERES!P5+CERES!Q5+CESFI!P5+CESFI!Q5+CCT!P5+CCT!Q5+CEPLAN!P5+CEPLAN!Q5+CEAVI!P5+CEAVI!Q5+CEPLAN!P5+CEPLAN!Q5+CEAVI!P5+CEAVI!Q5+CAV!P5+CAV!Q5+CEO!P5+CEO!Q5+CESMO!P5+CESMO!Q5</f>
        <v>0</v>
      </c>
      <c r="N5" s="87">
        <f t="shared" ref="N5:N37" si="1">I5+M5-K5</f>
        <v>8227</v>
      </c>
      <c r="O5" s="9">
        <v>16.600000000000001</v>
      </c>
      <c r="P5" s="9">
        <f t="shared" ref="P5:P37" si="2">O5*I5</f>
        <v>279925.80000000005</v>
      </c>
      <c r="Q5" s="44">
        <f t="shared" ref="Q5:Q37" si="3">M5*O5</f>
        <v>0</v>
      </c>
      <c r="R5" s="7">
        <f t="shared" ref="R5:R37" si="4">O5*K5</f>
        <v>143357.6</v>
      </c>
      <c r="S5" s="34"/>
      <c r="T5" s="34"/>
      <c r="U5" s="34"/>
      <c r="V5" s="37"/>
    </row>
    <row r="6" spans="1:22" ht="40" customHeight="1" x14ac:dyDescent="0.35">
      <c r="A6" s="92">
        <v>3</v>
      </c>
      <c r="B6" s="93" t="s">
        <v>113</v>
      </c>
      <c r="C6" s="171" t="s">
        <v>283</v>
      </c>
      <c r="D6" s="96" t="s">
        <v>124</v>
      </c>
      <c r="E6" s="102">
        <v>1703</v>
      </c>
      <c r="F6" s="104" t="s">
        <v>140</v>
      </c>
      <c r="G6" s="35" t="s">
        <v>172</v>
      </c>
      <c r="H6" s="35" t="s">
        <v>181</v>
      </c>
      <c r="I6" s="110">
        <f>'Reitoria - SEAL'!J6+ESAG!J6+CEART!J6+FAED!J6+CEAD!J6+CEFID!J6+CERES!J6+CESFI!J6+CCT!J6+CEPLAN!J6+CEAVI!J6+CAV!J6+CEO!J6+CESMO!J6</f>
        <v>9392</v>
      </c>
      <c r="J6" s="111">
        <f>'Reitoria - SEAL'!K6+ESAG!K6+CEART!K6+FAED!K6+CEAD!K6+CEFID!K6+CERES!K6+CESFI!K6+CCT!K6+CEPLAN!K6+CEAVI!K6+CAV!K6+CEO!K6+CESMO!K6</f>
        <v>2940</v>
      </c>
      <c r="K6" s="111">
        <f>'Reitoria - SEAL'!L6+ESAG!L6+CEART!L6+FAED!L6+CEAD!L6+CEFID!L6+CERES!L6+CESFI!L6+CCT!L6+CEPLAN!L6+CEAVI!L6+CAV!L6+CEO!L6+CESMO!L6</f>
        <v>2940</v>
      </c>
      <c r="L6" s="85">
        <f t="shared" si="0"/>
        <v>2347.5</v>
      </c>
      <c r="M6" s="86">
        <f>'Reitoria - SEAL'!O6+'Reitoria - SEAL'!P6+ESAG!Q6+ESAG!P6+CEART!P6+CEART!Q6+FAED!P6+FAED!Q6+CEAD!P6+CEAD!Q6+CEFID!P6+CEFID!Q6+CERES!P6+CERES!Q6+CESFI!P6+CESFI!Q6+CCT!P6+CCT!Q6+CEPLAN!P6+CEPLAN!Q6+CEAVI!P6+CEAVI!Q6+CEPLAN!P6+CEPLAN!Q6+CEAVI!P6+CEAVI!Q6+CAV!P6+CAV!Q6+CEO!P6+CEO!Q6+CESMO!P6+CESMO!Q6</f>
        <v>0</v>
      </c>
      <c r="N6" s="87">
        <f t="shared" si="1"/>
        <v>6452</v>
      </c>
      <c r="O6" s="9">
        <v>5.9</v>
      </c>
      <c r="P6" s="9">
        <f t="shared" si="2"/>
        <v>55412.800000000003</v>
      </c>
      <c r="Q6" s="44">
        <f t="shared" si="3"/>
        <v>0</v>
      </c>
      <c r="R6" s="7">
        <f t="shared" si="4"/>
        <v>17346</v>
      </c>
      <c r="S6" s="34"/>
      <c r="T6" s="34"/>
      <c r="U6" s="34"/>
      <c r="V6" s="37"/>
    </row>
    <row r="7" spans="1:22" ht="40" customHeight="1" x14ac:dyDescent="0.35">
      <c r="A7" s="90">
        <v>4</v>
      </c>
      <c r="B7" s="91" t="s">
        <v>114</v>
      </c>
      <c r="C7" s="172" t="s">
        <v>284</v>
      </c>
      <c r="D7" s="97" t="s">
        <v>125</v>
      </c>
      <c r="E7" s="101">
        <v>1701</v>
      </c>
      <c r="F7" s="105" t="s">
        <v>141</v>
      </c>
      <c r="G7" s="106" t="s">
        <v>173</v>
      </c>
      <c r="H7" s="106" t="s">
        <v>181</v>
      </c>
      <c r="I7" s="110">
        <f>'Reitoria - SEAL'!J7+ESAG!J7+CEART!J7+FAED!J7+CEAD!J7+CEFID!J7+CERES!J7+CESFI!J7+CCT!J7+CEPLAN!J7+CEAVI!J7+CAV!J7+CEO!J7+CESMO!J7</f>
        <v>927</v>
      </c>
      <c r="J7" s="111">
        <f>'Reitoria - SEAL'!K7+ESAG!K7+CEART!K7+FAED!K7+CEAD!K7+CEFID!K7+CERES!K7+CESFI!K7+CCT!K7+CEPLAN!K7+CEAVI!K7+CAV!K7+CEO!K7+CESMO!K7</f>
        <v>187</v>
      </c>
      <c r="K7" s="111">
        <f>'Reitoria - SEAL'!L7+ESAG!L7+CEART!L7+FAED!L7+CEAD!L7+CEFID!L7+CERES!L7+CESFI!L7+CCT!L7+CEPLAN!L7+CEAVI!L7+CAV!L7+CEO!L7+CESMO!L7</f>
        <v>187</v>
      </c>
      <c r="L7" s="85">
        <f t="shared" si="0"/>
        <v>231.25</v>
      </c>
      <c r="M7" s="86">
        <f>'Reitoria - SEAL'!O7+'Reitoria - SEAL'!P7+ESAG!Q7+ESAG!P7+CEART!P7+CEART!Q7+FAED!P7+FAED!Q7+CEAD!P7+CEAD!Q7+CEFID!P7+CEFID!Q7+CERES!P7+CERES!Q7+CESFI!P7+CESFI!Q7+CCT!P7+CCT!Q7+CEPLAN!P7+CEPLAN!Q7+CEAVI!P7+CEAVI!Q7+CEPLAN!P7+CEPLAN!Q7+CEAVI!P7+CEAVI!Q7+CAV!P7+CAV!Q7+CEO!P7+CEO!Q7+CESMO!P7+CESMO!Q7</f>
        <v>0</v>
      </c>
      <c r="N7" s="87">
        <f t="shared" si="1"/>
        <v>740</v>
      </c>
      <c r="O7" s="9">
        <v>7.7</v>
      </c>
      <c r="P7" s="9">
        <f t="shared" si="2"/>
        <v>7137.9000000000005</v>
      </c>
      <c r="Q7" s="44">
        <f t="shared" si="3"/>
        <v>0</v>
      </c>
      <c r="R7" s="7">
        <f t="shared" si="4"/>
        <v>1439.9</v>
      </c>
      <c r="S7" s="34"/>
      <c r="T7" s="34"/>
      <c r="U7" s="34"/>
      <c r="V7" s="37"/>
    </row>
    <row r="8" spans="1:22" ht="40" customHeight="1" x14ac:dyDescent="0.35">
      <c r="A8" s="92">
        <v>5</v>
      </c>
      <c r="B8" s="93" t="s">
        <v>114</v>
      </c>
      <c r="C8" s="171" t="s">
        <v>285</v>
      </c>
      <c r="D8" s="96" t="s">
        <v>125</v>
      </c>
      <c r="E8" s="102">
        <v>1701</v>
      </c>
      <c r="F8" s="104" t="s">
        <v>142</v>
      </c>
      <c r="G8" s="35" t="s">
        <v>174</v>
      </c>
      <c r="H8" s="35" t="s">
        <v>181</v>
      </c>
      <c r="I8" s="110">
        <f>'Reitoria - SEAL'!J8+ESAG!J8+CEART!J8+FAED!J8+CEAD!J8+CEFID!J8+CERES!J8+CESFI!J8+CCT!J8+CEPLAN!J8+CEAVI!J8+CAV!J8+CEO!J8+CESMO!J8</f>
        <v>1140</v>
      </c>
      <c r="J8" s="111">
        <f>'Reitoria - SEAL'!K8+ESAG!K8+CEART!K8+FAED!K8+CEAD!K8+CEFID!K8+CERES!K8+CESFI!K8+CCT!K8+CEPLAN!K8+CEAVI!K8+CAV!K8+CEO!K8+CESMO!K8</f>
        <v>391</v>
      </c>
      <c r="K8" s="111">
        <f>'Reitoria - SEAL'!L8+ESAG!L8+CEART!L8+FAED!L8+CEAD!L8+CEFID!L8+CERES!L8+CESFI!L8+CCT!L8+CEPLAN!L8+CEAVI!L8+CAV!L8+CEO!L8+CESMO!L8</f>
        <v>391</v>
      </c>
      <c r="L8" s="85">
        <f t="shared" si="0"/>
        <v>284.5</v>
      </c>
      <c r="M8" s="86">
        <f>'Reitoria - SEAL'!O8+'Reitoria - SEAL'!P8+ESAG!Q8+ESAG!P8+CEART!P8+CEART!Q8+FAED!P8+FAED!Q8+CEAD!P8+CEAD!Q8+CEFID!P8+CEFID!Q8+CERES!P8+CERES!Q8+CESFI!P8+CESFI!Q8+CCT!P8+CCT!Q8+CEPLAN!P8+CEPLAN!Q8+CEAVI!P8+CEAVI!Q8+CEPLAN!P8+CEPLAN!Q8+CEAVI!P8+CEAVI!Q8+CAV!P8+CAV!Q8+CEO!P8+CEO!Q8+CESMO!P8+CESMO!Q8</f>
        <v>0</v>
      </c>
      <c r="N8" s="87">
        <f t="shared" si="1"/>
        <v>749</v>
      </c>
      <c r="O8" s="9">
        <v>15.99</v>
      </c>
      <c r="P8" s="9">
        <f t="shared" si="2"/>
        <v>18228.599999999999</v>
      </c>
      <c r="Q8" s="44">
        <f t="shared" si="3"/>
        <v>0</v>
      </c>
      <c r="R8" s="7">
        <f t="shared" si="4"/>
        <v>6252.09</v>
      </c>
      <c r="S8" s="34"/>
      <c r="T8" s="34"/>
      <c r="U8" s="34"/>
      <c r="V8" s="37"/>
    </row>
    <row r="9" spans="1:22" ht="40" customHeight="1" x14ac:dyDescent="0.35">
      <c r="A9" s="90">
        <v>6</v>
      </c>
      <c r="B9" s="91" t="s">
        <v>114</v>
      </c>
      <c r="C9" s="172" t="s">
        <v>286</v>
      </c>
      <c r="D9" s="97" t="s">
        <v>125</v>
      </c>
      <c r="E9" s="101">
        <v>1701</v>
      </c>
      <c r="F9" s="105" t="s">
        <v>143</v>
      </c>
      <c r="G9" s="106" t="s">
        <v>173</v>
      </c>
      <c r="H9" s="106" t="s">
        <v>181</v>
      </c>
      <c r="I9" s="110">
        <f>'Reitoria - SEAL'!J9+ESAG!J9+CEART!J9+FAED!J9+CEAD!J9+CEFID!J9+CERES!J9+CESFI!J9+CCT!J9+CEPLAN!J9+CEAVI!J9+CAV!J9+CEO!J9+CESMO!J9</f>
        <v>150</v>
      </c>
      <c r="J9" s="111">
        <f>'Reitoria - SEAL'!K9+ESAG!K9+CEART!K9+FAED!K9+CEAD!K9+CEFID!K9+CERES!K9+CESFI!K9+CCT!K9+CEPLAN!K9+CEAVI!K9+CAV!K9+CEO!K9+CESMO!K9</f>
        <v>0</v>
      </c>
      <c r="K9" s="111">
        <f>'Reitoria - SEAL'!L9+ESAG!L9+CEART!L9+FAED!L9+CEAD!L9+CEFID!L9+CERES!L9+CESFI!L9+CCT!L9+CEPLAN!L9+CEAVI!L9+CAV!L9+CEO!L9+CESMO!L9</f>
        <v>0</v>
      </c>
      <c r="L9" s="85">
        <f t="shared" si="0"/>
        <v>37</v>
      </c>
      <c r="M9" s="86">
        <f>'Reitoria - SEAL'!O9+'Reitoria - SEAL'!P9+ESAG!Q9+ESAG!P9+CEART!P9+CEART!Q9+FAED!P9+FAED!Q9+CEAD!P9+CEAD!Q9+CEFID!P9+CEFID!Q9+CERES!P9+CERES!Q9+CESFI!P9+CESFI!Q9+CCT!P9+CCT!Q9+CEPLAN!P9+CEPLAN!Q9+CEAVI!P9+CEAVI!Q9+CEPLAN!P9+CEPLAN!Q9+CEAVI!P9+CEAVI!Q9+CAV!P9+CAV!Q9+CEO!P9+CEO!Q9+CESMO!P9+CESMO!Q9</f>
        <v>0</v>
      </c>
      <c r="N9" s="87">
        <f t="shared" si="1"/>
        <v>150</v>
      </c>
      <c r="O9" s="9">
        <v>6.85</v>
      </c>
      <c r="P9" s="9">
        <f t="shared" si="2"/>
        <v>1027.5</v>
      </c>
      <c r="Q9" s="44">
        <f t="shared" si="3"/>
        <v>0</v>
      </c>
      <c r="R9" s="7">
        <f t="shared" si="4"/>
        <v>0</v>
      </c>
      <c r="S9" s="34"/>
      <c r="T9" s="34"/>
      <c r="U9" s="34"/>
      <c r="V9" s="37"/>
    </row>
    <row r="10" spans="1:22" ht="40" customHeight="1" x14ac:dyDescent="0.35">
      <c r="A10" s="92">
        <v>7</v>
      </c>
      <c r="B10" s="93" t="s">
        <v>115</v>
      </c>
      <c r="C10" s="171" t="s">
        <v>287</v>
      </c>
      <c r="D10" s="96" t="s">
        <v>126</v>
      </c>
      <c r="E10" s="102">
        <v>1801</v>
      </c>
      <c r="F10" s="104" t="s">
        <v>144</v>
      </c>
      <c r="G10" s="35" t="s">
        <v>175</v>
      </c>
      <c r="H10" s="35" t="s">
        <v>181</v>
      </c>
      <c r="I10" s="110">
        <f>'Reitoria - SEAL'!J10+ESAG!J10+CEART!J10+FAED!J10+CEAD!J10+CEFID!J10+CERES!J10+CESFI!J10+CCT!J10+CEPLAN!J10+CEAVI!J10+CAV!J10+CEO!J10+CESMO!J10</f>
        <v>11094</v>
      </c>
      <c r="J10" s="111">
        <f>'Reitoria - SEAL'!K10+ESAG!K10+CEART!K10+FAED!K10+CEAD!K10+CEFID!K10+CERES!K10+CESFI!K10+CCT!K10+CEPLAN!K10+CEAVI!K10+CAV!K10+CEO!K10+CESMO!K10</f>
        <v>5484</v>
      </c>
      <c r="K10" s="111">
        <f>'Reitoria - SEAL'!L10+ESAG!L10+CEART!L10+FAED!L10+CEAD!L10+CEFID!L10+CERES!L10+CESFI!L10+CCT!L10+CEPLAN!L10+CEAVI!L10+CAV!L10+CEO!L10+CESMO!L10</f>
        <v>5484</v>
      </c>
      <c r="L10" s="85">
        <f t="shared" si="0"/>
        <v>2773</v>
      </c>
      <c r="M10" s="86">
        <f>'Reitoria - SEAL'!O10+'Reitoria - SEAL'!P10+ESAG!Q10+ESAG!P10+CEART!P10+CEART!Q10+FAED!P10+FAED!Q10+CEAD!P10+CEAD!Q10+CEFID!P10+CEFID!Q10+CERES!P10+CERES!Q10+CESFI!P10+CESFI!Q10+CCT!P10+CCT!Q10+CEPLAN!P10+CEPLAN!Q10+CEAVI!P10+CEAVI!Q10+CEPLAN!P10+CEPLAN!Q10+CEAVI!P10+CEAVI!Q10+CAV!P10+CAV!Q10+CEO!P10+CEO!Q10+CESMO!P10+CESMO!Q10</f>
        <v>0</v>
      </c>
      <c r="N10" s="87">
        <f t="shared" si="1"/>
        <v>5610</v>
      </c>
      <c r="O10" s="9">
        <v>2.59</v>
      </c>
      <c r="P10" s="9">
        <f t="shared" si="2"/>
        <v>28733.46</v>
      </c>
      <c r="Q10" s="44">
        <f t="shared" si="3"/>
        <v>0</v>
      </c>
      <c r="R10" s="7">
        <f t="shared" si="4"/>
        <v>14203.56</v>
      </c>
      <c r="S10" s="34"/>
      <c r="T10" s="34"/>
      <c r="U10" s="34"/>
      <c r="V10" s="37"/>
    </row>
    <row r="11" spans="1:22" ht="40" customHeight="1" x14ac:dyDescent="0.35">
      <c r="A11" s="90">
        <v>8</v>
      </c>
      <c r="B11" s="91" t="s">
        <v>116</v>
      </c>
      <c r="C11" s="172" t="s">
        <v>288</v>
      </c>
      <c r="D11" s="97" t="s">
        <v>127</v>
      </c>
      <c r="E11" s="101">
        <v>1807</v>
      </c>
      <c r="F11" s="105" t="s">
        <v>145</v>
      </c>
      <c r="G11" s="106" t="s">
        <v>174</v>
      </c>
      <c r="H11" s="106" t="s">
        <v>181</v>
      </c>
      <c r="I11" s="110">
        <f>'Reitoria - SEAL'!J11+ESAG!J11+CEART!J11+FAED!J11+CEAD!J11+CEFID!J11+CERES!J11+CESFI!J11+CCT!J11+CEPLAN!J11+CEAVI!J11+CAV!J11+CEO!J11+CESMO!J11</f>
        <v>197</v>
      </c>
      <c r="J11" s="111">
        <f>'Reitoria - SEAL'!K11+ESAG!K11+CEART!K11+FAED!K11+CEAD!K11+CEFID!K11+CERES!K11+CESFI!K11+CCT!K11+CEPLAN!K11+CEAVI!K11+CAV!K11+CEO!K11+CESMO!K11</f>
        <v>69</v>
      </c>
      <c r="K11" s="111">
        <f>'Reitoria - SEAL'!L11+ESAG!L11+CEART!L11+FAED!L11+CEAD!L11+CEFID!L11+CERES!L11+CESFI!L11+CCT!L11+CEPLAN!L11+CEAVI!L11+CAV!L11+CEO!L11+CESMO!L11</f>
        <v>69</v>
      </c>
      <c r="L11" s="85">
        <f t="shared" si="0"/>
        <v>48.75</v>
      </c>
      <c r="M11" s="86">
        <f>'Reitoria - SEAL'!O11+'Reitoria - SEAL'!P11+ESAG!Q11+ESAG!P11+CEART!P11+CEART!Q11+FAED!P11+FAED!Q11+CEAD!P11+CEAD!Q11+CEFID!P11+CEFID!Q11+CERES!P11+CERES!Q11+CESFI!P11+CESFI!Q11+CCT!P11+CCT!Q11+CEPLAN!P11+CEPLAN!Q11+CEAVI!P11+CEAVI!Q11+CEPLAN!P11+CEPLAN!Q11+CEAVI!P11+CEAVI!Q11+CAV!P11+CAV!Q11+CEO!P11+CEO!Q11+CESMO!P11+CESMO!Q11</f>
        <v>0</v>
      </c>
      <c r="N11" s="87">
        <f t="shared" si="1"/>
        <v>128</v>
      </c>
      <c r="O11" s="9">
        <v>51.7</v>
      </c>
      <c r="P11" s="9">
        <f t="shared" si="2"/>
        <v>10184.900000000001</v>
      </c>
      <c r="Q11" s="44">
        <f t="shared" si="3"/>
        <v>0</v>
      </c>
      <c r="R11" s="7">
        <f t="shared" si="4"/>
        <v>3567.3</v>
      </c>
      <c r="S11" s="34"/>
      <c r="T11" s="34"/>
      <c r="U11" s="34"/>
      <c r="V11" s="37"/>
    </row>
    <row r="12" spans="1:22" ht="40" customHeight="1" x14ac:dyDescent="0.35">
      <c r="A12" s="88">
        <v>9</v>
      </c>
      <c r="B12" s="89" t="s">
        <v>116</v>
      </c>
      <c r="C12" s="171" t="s">
        <v>289</v>
      </c>
      <c r="D12" s="96" t="s">
        <v>128</v>
      </c>
      <c r="E12" s="100">
        <v>1807</v>
      </c>
      <c r="F12" s="104" t="s">
        <v>146</v>
      </c>
      <c r="G12" s="35" t="s">
        <v>174</v>
      </c>
      <c r="H12" s="35" t="s">
        <v>181</v>
      </c>
      <c r="I12" s="110">
        <f>'Reitoria - SEAL'!J12+ESAG!J12+CEART!J12+FAED!J12+CEAD!J12+CEFID!J12+CERES!J12+CESFI!J12+CCT!J12+CEPLAN!J12+CEAVI!J12+CAV!J12+CEO!J12+CESMO!J12</f>
        <v>109</v>
      </c>
      <c r="J12" s="111">
        <f>'Reitoria - SEAL'!K12+ESAG!K12+CEART!K12+FAED!K12+CEAD!K12+CEFID!K12+CERES!K12+CESFI!K12+CCT!K12+CEPLAN!K12+CEAVI!K12+CAV!K12+CEO!K12+CESMO!K12</f>
        <v>19</v>
      </c>
      <c r="K12" s="111">
        <f>'Reitoria - SEAL'!L12+ESAG!L12+CEART!L12+FAED!L12+CEAD!L12+CEFID!L12+CERES!L12+CESFI!L12+CCT!L12+CEPLAN!L12+CEAVI!L12+CAV!L12+CEO!L12+CESMO!L12</f>
        <v>19</v>
      </c>
      <c r="L12" s="85">
        <f t="shared" si="0"/>
        <v>26.75</v>
      </c>
      <c r="M12" s="86">
        <f>'Reitoria - SEAL'!O12+'Reitoria - SEAL'!P12+ESAG!Q12+ESAG!P12+CEART!P12+CEART!Q12+FAED!P12+FAED!Q12+CEAD!P12+CEAD!Q12+CEFID!P12+CEFID!Q12+CERES!P12+CERES!Q12+CESFI!P12+CESFI!Q12+CCT!P12+CCT!Q12+CEPLAN!P12+CEPLAN!Q12+CEAVI!P12+CEAVI!Q12+CEPLAN!P12+CEPLAN!Q12+CEAVI!P12+CEAVI!Q12+CAV!P12+CAV!Q12+CEO!P12+CEO!Q12+CESMO!P12+CESMO!Q12</f>
        <v>0</v>
      </c>
      <c r="N12" s="87">
        <f t="shared" si="1"/>
        <v>90</v>
      </c>
      <c r="O12" s="9">
        <v>77</v>
      </c>
      <c r="P12" s="9">
        <f t="shared" si="2"/>
        <v>8393</v>
      </c>
      <c r="Q12" s="44">
        <f t="shared" si="3"/>
        <v>0</v>
      </c>
      <c r="R12" s="7">
        <f t="shared" si="4"/>
        <v>1463</v>
      </c>
      <c r="S12" s="34"/>
      <c r="T12" s="34"/>
      <c r="U12" s="34"/>
      <c r="V12" s="37"/>
    </row>
    <row r="13" spans="1:22" ht="40" customHeight="1" x14ac:dyDescent="0.35">
      <c r="A13" s="90">
        <v>10</v>
      </c>
      <c r="B13" s="91" t="s">
        <v>116</v>
      </c>
      <c r="C13" s="172" t="s">
        <v>290</v>
      </c>
      <c r="D13" s="97" t="s">
        <v>129</v>
      </c>
      <c r="E13" s="101">
        <v>1801</v>
      </c>
      <c r="F13" s="105" t="s">
        <v>147</v>
      </c>
      <c r="G13" s="106" t="s">
        <v>174</v>
      </c>
      <c r="H13" s="106" t="s">
        <v>181</v>
      </c>
      <c r="I13" s="110">
        <f>'Reitoria - SEAL'!J13+ESAG!J13+CEART!J13+FAED!J13+CEAD!J13+CEFID!J13+CERES!J13+CESFI!J13+CCT!J13+CEPLAN!J13+CEAVI!J13+CAV!J13+CEO!J13+CESMO!J13</f>
        <v>552</v>
      </c>
      <c r="J13" s="111">
        <f>'Reitoria - SEAL'!K13+ESAG!K13+CEART!K13+FAED!K13+CEAD!K13+CEFID!K13+CERES!K13+CESFI!K13+CCT!K13+CEPLAN!K13+CEAVI!K13+CAV!K13+CEO!K13+CESMO!K13</f>
        <v>127</v>
      </c>
      <c r="K13" s="111">
        <f>'Reitoria - SEAL'!L13+ESAG!L13+CEART!L13+FAED!L13+CEAD!L13+CEFID!L13+CERES!L13+CESFI!L13+CCT!L13+CEPLAN!L13+CEAVI!L13+CAV!L13+CEO!L13+CESMO!L13</f>
        <v>127</v>
      </c>
      <c r="L13" s="85">
        <f t="shared" si="0"/>
        <v>137.5</v>
      </c>
      <c r="M13" s="86">
        <f>'Reitoria - SEAL'!O13+'Reitoria - SEAL'!P13+ESAG!Q13+ESAG!P13+CEART!P13+CEART!Q13+FAED!P13+FAED!Q13+CEAD!P13+CEAD!Q13+CEFID!P13+CEFID!Q13+CERES!P13+CERES!Q13+CESFI!P13+CESFI!Q13+CCT!P13+CCT!Q13+CEPLAN!P13+CEPLAN!Q13+CEAVI!P13+CEAVI!Q13+CEPLAN!P13+CEPLAN!Q13+CEAVI!P13+CEAVI!Q13+CAV!P13+CAV!Q13+CEO!P13+CEO!Q13+CESMO!P13+CESMO!Q13</f>
        <v>0</v>
      </c>
      <c r="N13" s="87">
        <f t="shared" si="1"/>
        <v>425</v>
      </c>
      <c r="O13" s="9">
        <v>22.26</v>
      </c>
      <c r="P13" s="9">
        <f t="shared" si="2"/>
        <v>12287.52</v>
      </c>
      <c r="Q13" s="44">
        <f t="shared" si="3"/>
        <v>0</v>
      </c>
      <c r="R13" s="7">
        <f t="shared" si="4"/>
        <v>2827.02</v>
      </c>
      <c r="S13" s="34"/>
      <c r="T13" s="34"/>
      <c r="U13" s="34"/>
      <c r="V13" s="37"/>
    </row>
    <row r="14" spans="1:22" ht="40" customHeight="1" x14ac:dyDescent="0.35">
      <c r="A14" s="88">
        <v>11</v>
      </c>
      <c r="B14" s="89" t="s">
        <v>114</v>
      </c>
      <c r="C14" s="171" t="s">
        <v>291</v>
      </c>
      <c r="D14" s="96" t="s">
        <v>125</v>
      </c>
      <c r="E14" s="100">
        <v>1801</v>
      </c>
      <c r="F14" s="104" t="s">
        <v>148</v>
      </c>
      <c r="G14" s="35" t="s">
        <v>174</v>
      </c>
      <c r="H14" s="35" t="s">
        <v>181</v>
      </c>
      <c r="I14" s="110">
        <f>'Reitoria - SEAL'!J14+ESAG!J14+CEART!J14+FAED!J14+CEAD!J14+CEFID!J14+CERES!J14+CESFI!J14+CCT!J14+CEPLAN!J14+CEAVI!J14+CAV!J14+CEO!J14+CESMO!J14</f>
        <v>784</v>
      </c>
      <c r="J14" s="111">
        <f>'Reitoria - SEAL'!K14+ESAG!K14+CEART!K14+FAED!K14+CEAD!K14+CEFID!K14+CERES!K14+CESFI!K14+CCT!K14+CEPLAN!K14+CEAVI!K14+CAV!K14+CEO!K14+CESMO!K14</f>
        <v>515</v>
      </c>
      <c r="K14" s="111">
        <f>'Reitoria - SEAL'!L14+ESAG!L14+CEART!L14+FAED!L14+CEAD!L14+CEFID!L14+CERES!L14+CESFI!L14+CCT!L14+CEPLAN!L14+CEAVI!L14+CAV!L14+CEO!L14+CESMO!L14</f>
        <v>515</v>
      </c>
      <c r="L14" s="85">
        <f t="shared" si="0"/>
        <v>195.5</v>
      </c>
      <c r="M14" s="86">
        <f>'Reitoria - SEAL'!O14+'Reitoria - SEAL'!P14+ESAG!Q14+ESAG!P14+CEART!P14+CEART!Q14+FAED!P14+FAED!Q14+CEAD!P14+CEAD!Q14+CEFID!P14+CEFID!Q14+CERES!P14+CERES!Q14+CESFI!P14+CESFI!Q14+CCT!P14+CCT!Q14+CEPLAN!P14+CEPLAN!Q14+CEAVI!P14+CEAVI!Q14+CEPLAN!P14+CEPLAN!Q14+CEAVI!P14+CEAVI!Q14+CAV!P14+CAV!Q14+CEO!P14+CEO!Q14+CESMO!P14+CESMO!Q14</f>
        <v>0</v>
      </c>
      <c r="N14" s="87">
        <f t="shared" si="1"/>
        <v>269</v>
      </c>
      <c r="O14" s="9">
        <v>13.49</v>
      </c>
      <c r="P14" s="9">
        <f t="shared" si="2"/>
        <v>10576.16</v>
      </c>
      <c r="Q14" s="44">
        <f t="shared" si="3"/>
        <v>0</v>
      </c>
      <c r="R14" s="7">
        <f t="shared" si="4"/>
        <v>6947.35</v>
      </c>
      <c r="S14" s="34"/>
      <c r="T14" s="34"/>
      <c r="U14" s="34"/>
      <c r="V14" s="37"/>
    </row>
    <row r="15" spans="1:22" ht="40" customHeight="1" x14ac:dyDescent="0.35">
      <c r="A15" s="90">
        <v>12</v>
      </c>
      <c r="B15" s="91" t="s">
        <v>114</v>
      </c>
      <c r="C15" s="172" t="s">
        <v>292</v>
      </c>
      <c r="D15" s="97" t="s">
        <v>125</v>
      </c>
      <c r="E15" s="101">
        <v>1801</v>
      </c>
      <c r="F15" s="105" t="s">
        <v>149</v>
      </c>
      <c r="G15" s="106" t="s">
        <v>173</v>
      </c>
      <c r="H15" s="106" t="s">
        <v>181</v>
      </c>
      <c r="I15" s="110">
        <f>'Reitoria - SEAL'!J15+ESAG!J15+CEART!J15+FAED!J15+CEAD!J15+CEFID!J15+CERES!J15+CESFI!J15+CCT!J15+CEPLAN!J15+CEAVI!J15+CAV!J15+CEO!J15+CESMO!J15</f>
        <v>7433</v>
      </c>
      <c r="J15" s="111">
        <f>'Reitoria - SEAL'!K15+ESAG!K15+CEART!K15+FAED!K15+CEAD!K15+CEFID!K15+CERES!K15+CESFI!K15+CCT!K15+CEPLAN!K15+CEAVI!K15+CAV!K15+CEO!K15+CESMO!K15</f>
        <v>2762</v>
      </c>
      <c r="K15" s="111">
        <f>'Reitoria - SEAL'!L15+ESAG!L15+CEART!L15+FAED!L15+CEAD!L15+CEFID!L15+CERES!L15+CESFI!L15+CCT!L15+CEPLAN!L15+CEAVI!L15+CAV!L15+CEO!L15+CESMO!L15</f>
        <v>2762</v>
      </c>
      <c r="L15" s="85">
        <f t="shared" si="0"/>
        <v>1857.75</v>
      </c>
      <c r="M15" s="86">
        <f>'Reitoria - SEAL'!O15+'Reitoria - SEAL'!P15+ESAG!Q15+ESAG!P15+CEART!P15+CEART!Q15+FAED!P15+FAED!Q15+CEAD!P15+CEAD!Q15+CEFID!P15+CEFID!Q15+CERES!P15+CERES!Q15+CESFI!P15+CESFI!Q15+CCT!P15+CCT!Q15+CEPLAN!P15+CEPLAN!Q15+CEAVI!P15+CEAVI!Q15+CEPLAN!P15+CEPLAN!Q15+CEAVI!P15+CEAVI!Q15+CAV!P15+CAV!Q15+CEO!P15+CEO!Q15+CESMO!P15+CESMO!Q15</f>
        <v>0</v>
      </c>
      <c r="N15" s="87">
        <f t="shared" si="1"/>
        <v>4671</v>
      </c>
      <c r="O15" s="9">
        <v>2.79</v>
      </c>
      <c r="P15" s="9">
        <f t="shared" si="2"/>
        <v>20738.07</v>
      </c>
      <c r="Q15" s="44">
        <f t="shared" si="3"/>
        <v>0</v>
      </c>
      <c r="R15" s="7">
        <f t="shared" si="4"/>
        <v>7705.9800000000005</v>
      </c>
      <c r="S15" s="34"/>
      <c r="T15" s="34"/>
      <c r="U15" s="34"/>
      <c r="V15" s="37"/>
    </row>
    <row r="16" spans="1:22" ht="40" customHeight="1" x14ac:dyDescent="0.35">
      <c r="A16" s="88">
        <v>13</v>
      </c>
      <c r="B16" s="89" t="s">
        <v>114</v>
      </c>
      <c r="C16" s="171" t="s">
        <v>293</v>
      </c>
      <c r="D16" s="96" t="s">
        <v>125</v>
      </c>
      <c r="E16" s="100">
        <v>1801</v>
      </c>
      <c r="F16" s="104" t="s">
        <v>150</v>
      </c>
      <c r="G16" s="35" t="s">
        <v>173</v>
      </c>
      <c r="H16" s="35" t="s">
        <v>181</v>
      </c>
      <c r="I16" s="110">
        <f>'Reitoria - SEAL'!J16+ESAG!J16+CEART!J16+FAED!J16+CEAD!J16+CEFID!J16+CERES!J16+CESFI!J16+CCT!J16+CEPLAN!J16+CEAVI!J16+CAV!J16+CEO!J16+CESMO!J16</f>
        <v>8534</v>
      </c>
      <c r="J16" s="111">
        <f>'Reitoria - SEAL'!K16+ESAG!K16+CEART!K16+FAED!K16+CEAD!K16+CEFID!K16+CERES!K16+CESFI!K16+CCT!K16+CEPLAN!K16+CEAVI!K16+CAV!K16+CEO!K16+CESMO!K16</f>
        <v>3088</v>
      </c>
      <c r="K16" s="111">
        <f>'Reitoria - SEAL'!L16+ESAG!L16+CEART!L16+FAED!L16+CEAD!L16+CEFID!L16+CERES!L16+CESFI!L16+CCT!L16+CEPLAN!L16+CEAVI!L16+CAV!L16+CEO!L16+CESMO!L16</f>
        <v>3088</v>
      </c>
      <c r="L16" s="85">
        <f t="shared" si="0"/>
        <v>2133</v>
      </c>
      <c r="M16" s="86">
        <f>'Reitoria - SEAL'!O16+'Reitoria - SEAL'!P16+ESAG!Q16+ESAG!P16+CEART!P16+CEART!Q16+FAED!P16+FAED!Q16+CEAD!P16+CEAD!Q16+CEFID!P16+CEFID!Q16+CERES!P16+CERES!Q16+CESFI!P16+CESFI!Q16+CCT!P16+CCT!Q16+CEPLAN!P16+CEPLAN!Q16+CEAVI!P16+CEAVI!Q16+CEPLAN!P16+CEPLAN!Q16+CEAVI!P16+CEAVI!Q16+CAV!P16+CAV!Q16+CEO!P16+CEO!Q16+CESMO!P16+CESMO!Q16</f>
        <v>0</v>
      </c>
      <c r="N16" s="87">
        <f t="shared" si="1"/>
        <v>5446</v>
      </c>
      <c r="O16" s="9">
        <v>2.98</v>
      </c>
      <c r="P16" s="9">
        <f t="shared" si="2"/>
        <v>25431.32</v>
      </c>
      <c r="Q16" s="44">
        <f t="shared" si="3"/>
        <v>0</v>
      </c>
      <c r="R16" s="7">
        <f t="shared" si="4"/>
        <v>9202.24</v>
      </c>
      <c r="S16" s="34"/>
      <c r="T16" s="34"/>
      <c r="U16" s="34"/>
      <c r="V16" s="37"/>
    </row>
    <row r="17" spans="1:22" ht="40" customHeight="1" x14ac:dyDescent="0.35">
      <c r="A17" s="90">
        <v>14</v>
      </c>
      <c r="B17" s="91" t="s">
        <v>116</v>
      </c>
      <c r="C17" s="172" t="s">
        <v>294</v>
      </c>
      <c r="D17" s="97" t="s">
        <v>130</v>
      </c>
      <c r="E17" s="101">
        <v>1801</v>
      </c>
      <c r="F17" s="105" t="s">
        <v>151</v>
      </c>
      <c r="G17" s="106" t="s">
        <v>176</v>
      </c>
      <c r="H17" s="106" t="s">
        <v>181</v>
      </c>
      <c r="I17" s="110">
        <f>'Reitoria - SEAL'!J17+ESAG!J17+CEART!J17+FAED!J17+CEAD!J17+CEFID!J17+CERES!J17+CESFI!J17+CCT!J17+CEPLAN!J17+CEAVI!J17+CAV!J17+CEO!J17+CESMO!J17</f>
        <v>7587</v>
      </c>
      <c r="J17" s="111">
        <f>'Reitoria - SEAL'!K17+ESAG!K17+CEART!K17+FAED!K17+CEAD!K17+CEFID!K17+CERES!K17+CESFI!K17+CCT!K17+CEPLAN!K17+CEAVI!K17+CAV!K17+CEO!K17+CESMO!K17</f>
        <v>3624</v>
      </c>
      <c r="K17" s="111">
        <f>'Reitoria - SEAL'!L17+ESAG!L17+CEART!L17+FAED!L17+CEAD!L17+CEFID!L17+CERES!L17+CESFI!L17+CCT!L17+CEPLAN!L17+CEAVI!L17+CAV!L17+CEO!L17+CESMO!L17</f>
        <v>3624</v>
      </c>
      <c r="L17" s="85">
        <f t="shared" si="0"/>
        <v>1896.25</v>
      </c>
      <c r="M17" s="86">
        <f>'Reitoria - SEAL'!O17+'Reitoria - SEAL'!P17+ESAG!Q17+ESAG!P17+CEART!P17+CEART!Q17+FAED!P17+FAED!Q17+CEAD!P17+CEAD!Q17+CEFID!P17+CEFID!Q17+CERES!P17+CERES!Q17+CESFI!P17+CESFI!Q17+CCT!P17+CCT!Q17+CEPLAN!P17+CEPLAN!Q17+CEAVI!P17+CEAVI!Q17+CEPLAN!P17+CEPLAN!Q17+CEAVI!P17+CEAVI!Q17+CAV!P17+CAV!Q17+CEO!P17+CEO!Q17+CESMO!P17+CESMO!Q17</f>
        <v>0</v>
      </c>
      <c r="N17" s="87">
        <f t="shared" si="1"/>
        <v>3963</v>
      </c>
      <c r="O17" s="9">
        <v>2.2000000000000002</v>
      </c>
      <c r="P17" s="9">
        <f t="shared" si="2"/>
        <v>16691.400000000001</v>
      </c>
      <c r="Q17" s="44">
        <f t="shared" si="3"/>
        <v>0</v>
      </c>
      <c r="R17" s="7">
        <f t="shared" si="4"/>
        <v>7972.8000000000011</v>
      </c>
      <c r="S17" s="34"/>
      <c r="T17" s="34"/>
      <c r="U17" s="34"/>
      <c r="V17" s="37"/>
    </row>
    <row r="18" spans="1:22" ht="40" customHeight="1" x14ac:dyDescent="0.35">
      <c r="A18" s="88">
        <v>15</v>
      </c>
      <c r="B18" s="89" t="s">
        <v>114</v>
      </c>
      <c r="C18" s="171" t="s">
        <v>295</v>
      </c>
      <c r="D18" s="96" t="s">
        <v>125</v>
      </c>
      <c r="E18" s="100">
        <v>1801</v>
      </c>
      <c r="F18" s="104" t="s">
        <v>152</v>
      </c>
      <c r="G18" s="35" t="s">
        <v>176</v>
      </c>
      <c r="H18" s="35" t="s">
        <v>181</v>
      </c>
      <c r="I18" s="110">
        <f>'Reitoria - SEAL'!J18+ESAG!J18+CEART!J18+FAED!J18+CEAD!J18+CEFID!J18+CERES!J18+CESFI!J18+CCT!J18+CEPLAN!J18+CEAVI!J18+CAV!J18+CEO!J18+CESMO!J18</f>
        <v>1275</v>
      </c>
      <c r="J18" s="111">
        <f>'Reitoria - SEAL'!K18+ESAG!K18+CEART!K18+FAED!K18+CEAD!K18+CEFID!K18+CERES!K18+CESFI!K18+CCT!K18+CEPLAN!K18+CEAVI!K18+CAV!K18+CEO!K18+CESMO!K18</f>
        <v>128</v>
      </c>
      <c r="K18" s="111">
        <f>'Reitoria - SEAL'!L18+ESAG!L18+CEART!L18+FAED!L18+CEAD!L18+CEFID!L18+CERES!L18+CESFI!L18+CCT!L18+CEPLAN!L18+CEAVI!L18+CAV!L18+CEO!L18+CESMO!L18</f>
        <v>128</v>
      </c>
      <c r="L18" s="85">
        <f t="shared" si="0"/>
        <v>318.25</v>
      </c>
      <c r="M18" s="86">
        <f>'Reitoria - SEAL'!O18+'Reitoria - SEAL'!P18+ESAG!Q18+ESAG!P18+CEART!P18+CEART!Q18+FAED!P18+FAED!Q18+CEAD!P18+CEAD!Q18+CEFID!P18+CEFID!Q18+CERES!P18+CERES!Q18+CESFI!P18+CESFI!Q18+CCT!P18+CCT!Q18+CEPLAN!P18+CEPLAN!Q18+CEAVI!P18+CEAVI!Q18+CEPLAN!P18+CEPLAN!Q18+CEAVI!P18+CEAVI!Q18+CAV!P18+CAV!Q18+CEO!P18+CEO!Q18+CESMO!P18+CESMO!Q18</f>
        <v>0</v>
      </c>
      <c r="N18" s="87">
        <f t="shared" si="1"/>
        <v>1147</v>
      </c>
      <c r="O18" s="9">
        <v>3.99</v>
      </c>
      <c r="P18" s="9">
        <f t="shared" si="2"/>
        <v>5087.25</v>
      </c>
      <c r="Q18" s="44">
        <f t="shared" si="3"/>
        <v>0</v>
      </c>
      <c r="R18" s="7">
        <f t="shared" si="4"/>
        <v>510.72</v>
      </c>
      <c r="S18" s="34"/>
      <c r="T18" s="34"/>
      <c r="U18" s="34"/>
      <c r="V18" s="37"/>
    </row>
    <row r="19" spans="1:22" ht="40" customHeight="1" x14ac:dyDescent="0.35">
      <c r="A19" s="90">
        <v>16</v>
      </c>
      <c r="B19" s="91" t="s">
        <v>114</v>
      </c>
      <c r="C19" s="172" t="s">
        <v>296</v>
      </c>
      <c r="D19" s="97" t="s">
        <v>125</v>
      </c>
      <c r="E19" s="101">
        <v>1801</v>
      </c>
      <c r="F19" s="105" t="s">
        <v>153</v>
      </c>
      <c r="G19" s="106" t="s">
        <v>176</v>
      </c>
      <c r="H19" s="106" t="s">
        <v>181</v>
      </c>
      <c r="I19" s="110">
        <f>'Reitoria - SEAL'!J19+ESAG!J19+CEART!J19+FAED!J19+CEAD!J19+CEFID!J19+CERES!J19+CESFI!J19+CCT!J19+CEPLAN!J19+CEAVI!J19+CAV!J19+CEO!J19+CESMO!J19</f>
        <v>1094</v>
      </c>
      <c r="J19" s="111">
        <f>'Reitoria - SEAL'!K19+ESAG!K19+CEART!K19+FAED!K19+CEAD!K19+CEFID!K19+CERES!K19+CESFI!K19+CCT!K19+CEPLAN!K19+CEAVI!K19+CAV!K19+CEO!K19+CESMO!K19</f>
        <v>665</v>
      </c>
      <c r="K19" s="111">
        <f>'Reitoria - SEAL'!L19+ESAG!L19+CEART!L19+FAED!L19+CEAD!L19+CEFID!L19+CERES!L19+CESFI!L19+CCT!L19+CEPLAN!L19+CEAVI!L19+CAV!L19+CEO!L19+CESMO!L19</f>
        <v>665</v>
      </c>
      <c r="L19" s="85">
        <f t="shared" si="0"/>
        <v>273</v>
      </c>
      <c r="M19" s="86">
        <f>'Reitoria - SEAL'!O19+'Reitoria - SEAL'!P19+ESAG!Q19+ESAG!P19+CEART!P19+CEART!Q19+FAED!P19+FAED!Q19+CEAD!P19+CEAD!Q19+CEFID!P19+CEFID!Q19+CERES!P19+CERES!Q19+CESFI!P19+CESFI!Q19+CCT!P19+CCT!Q19+CEPLAN!P19+CEPLAN!Q19+CEAVI!P19+CEAVI!Q19+CEPLAN!P19+CEPLAN!Q19+CEAVI!P19+CEAVI!Q19+CAV!P19+CAV!Q19+CEO!P19+CEO!Q19+CESMO!P19+CESMO!Q19</f>
        <v>0</v>
      </c>
      <c r="N19" s="87">
        <f t="shared" si="1"/>
        <v>429</v>
      </c>
      <c r="O19" s="9">
        <v>3.6</v>
      </c>
      <c r="P19" s="9">
        <f t="shared" si="2"/>
        <v>3938.4</v>
      </c>
      <c r="Q19" s="44">
        <f t="shared" si="3"/>
        <v>0</v>
      </c>
      <c r="R19" s="7">
        <f t="shared" si="4"/>
        <v>2394</v>
      </c>
      <c r="S19" s="34"/>
      <c r="T19" s="34"/>
      <c r="U19" s="34"/>
      <c r="V19" s="37"/>
    </row>
    <row r="20" spans="1:22" ht="40" customHeight="1" x14ac:dyDescent="0.35">
      <c r="A20" s="88">
        <v>17</v>
      </c>
      <c r="B20" s="89" t="s">
        <v>114</v>
      </c>
      <c r="C20" s="171" t="s">
        <v>297</v>
      </c>
      <c r="D20" s="96" t="s">
        <v>131</v>
      </c>
      <c r="E20" s="100">
        <v>1801</v>
      </c>
      <c r="F20" s="104" t="s">
        <v>154</v>
      </c>
      <c r="G20" s="35" t="s">
        <v>173</v>
      </c>
      <c r="H20" s="35" t="s">
        <v>181</v>
      </c>
      <c r="I20" s="110">
        <f>'Reitoria - SEAL'!J20+ESAG!J20+CEART!J20+FAED!J20+CEAD!J20+CEFID!J20+CERES!J20+CESFI!J20+CCT!J20+CEPLAN!J20+CEAVI!J20+CAV!J20+CEO!J20+CESMO!J20</f>
        <v>740</v>
      </c>
      <c r="J20" s="111">
        <f>'Reitoria - SEAL'!K20+ESAG!K20+CEART!K20+FAED!K20+CEAD!K20+CEFID!K20+CERES!K20+CESFI!K20+CCT!K20+CEPLAN!K20+CEAVI!K20+CAV!K20+CEO!K20+CESMO!K20</f>
        <v>201</v>
      </c>
      <c r="K20" s="111">
        <f>'Reitoria - SEAL'!L20+ESAG!L20+CEART!L20+FAED!L20+CEAD!L20+CEFID!L20+CERES!L20+CESFI!L20+CCT!L20+CEPLAN!L20+CEAVI!L20+CAV!L20+CEO!L20+CESMO!L20</f>
        <v>201</v>
      </c>
      <c r="L20" s="85">
        <f t="shared" si="0"/>
        <v>184.5</v>
      </c>
      <c r="M20" s="86">
        <f>'Reitoria - SEAL'!O20+'Reitoria - SEAL'!P20+ESAG!Q20+ESAG!P20+CEART!P20+CEART!Q20+FAED!P20+FAED!Q20+CEAD!P20+CEAD!Q20+CEFID!P20+CEFID!Q20+CERES!P20+CERES!Q20+CESFI!P20+CESFI!Q20+CCT!P20+CCT!Q20+CEPLAN!P20+CEPLAN!Q20+CEAVI!P20+CEAVI!Q20+CEPLAN!P20+CEPLAN!Q20+CEAVI!P20+CEAVI!Q20+CAV!P20+CAV!Q20+CEO!P20+CEO!Q20+CESMO!P20+CESMO!Q20</f>
        <v>0</v>
      </c>
      <c r="N20" s="87">
        <f t="shared" si="1"/>
        <v>539</v>
      </c>
      <c r="O20" s="9">
        <v>8.5299999999999994</v>
      </c>
      <c r="P20" s="9">
        <f t="shared" si="2"/>
        <v>6312.2</v>
      </c>
      <c r="Q20" s="44">
        <f t="shared" si="3"/>
        <v>0</v>
      </c>
      <c r="R20" s="7">
        <f t="shared" si="4"/>
        <v>1714.53</v>
      </c>
      <c r="S20" s="34"/>
      <c r="T20" s="34"/>
      <c r="U20" s="34"/>
      <c r="V20" s="37"/>
    </row>
    <row r="21" spans="1:22" ht="40" customHeight="1" x14ac:dyDescent="0.35">
      <c r="A21" s="90">
        <v>18</v>
      </c>
      <c r="B21" s="91" t="s">
        <v>117</v>
      </c>
      <c r="C21" s="172" t="s">
        <v>298</v>
      </c>
      <c r="D21" s="97" t="s">
        <v>130</v>
      </c>
      <c r="E21" s="101">
        <v>1801</v>
      </c>
      <c r="F21" s="105" t="s">
        <v>155</v>
      </c>
      <c r="G21" s="106" t="s">
        <v>173</v>
      </c>
      <c r="H21" s="106" t="s">
        <v>181</v>
      </c>
      <c r="I21" s="110">
        <f>'Reitoria - SEAL'!J21+ESAG!J21+CEART!J21+FAED!J21+CEAD!J21+CEFID!J21+CERES!J21+CESFI!J21+CCT!J21+CEPLAN!J21+CEAVI!J21+CAV!J21+CEO!J21+CESMO!J21</f>
        <v>2165</v>
      </c>
      <c r="J21" s="111">
        <f>'Reitoria - SEAL'!K21+ESAG!K21+CEART!K21+FAED!K21+CEAD!K21+CEFID!K21+CERES!K21+CESFI!K21+CCT!K21+CEPLAN!K21+CEAVI!K21+CAV!K21+CEO!K21+CESMO!K21</f>
        <v>1046</v>
      </c>
      <c r="K21" s="111">
        <f>'Reitoria - SEAL'!L21+ESAG!L21+CEART!L21+FAED!L21+CEAD!L21+CEFID!L21+CERES!L21+CESFI!L21+CCT!L21+CEPLAN!L21+CEAVI!L21+CAV!L21+CEO!L21+CESMO!L21</f>
        <v>1046</v>
      </c>
      <c r="L21" s="85">
        <f t="shared" si="0"/>
        <v>540.75</v>
      </c>
      <c r="M21" s="86">
        <f>'Reitoria - SEAL'!O21+'Reitoria - SEAL'!P21+ESAG!Q21+ESAG!P21+CEART!P21+CEART!Q21+FAED!P21+FAED!Q21+CEAD!P21+CEAD!Q21+CEFID!P21+CEFID!Q21+CERES!P21+CERES!Q21+CESFI!P21+CESFI!Q21+CCT!P21+CCT!Q21+CEPLAN!P21+CEPLAN!Q21+CEAVI!P21+CEAVI!Q21+CEPLAN!P21+CEPLAN!Q21+CEAVI!P21+CEAVI!Q21+CAV!P21+CAV!Q21+CEO!P21+CEO!Q21+CESMO!P21+CESMO!Q21</f>
        <v>0</v>
      </c>
      <c r="N21" s="87">
        <f t="shared" si="1"/>
        <v>1119</v>
      </c>
      <c r="O21" s="9">
        <v>1.69</v>
      </c>
      <c r="P21" s="9">
        <f t="shared" si="2"/>
        <v>3658.85</v>
      </c>
      <c r="Q21" s="44">
        <f t="shared" si="3"/>
        <v>0</v>
      </c>
      <c r="R21" s="7">
        <f t="shared" si="4"/>
        <v>1767.74</v>
      </c>
      <c r="S21" s="34"/>
      <c r="T21" s="34"/>
      <c r="U21" s="34"/>
      <c r="V21" s="37"/>
    </row>
    <row r="22" spans="1:22" ht="40" customHeight="1" x14ac:dyDescent="0.35">
      <c r="A22" s="88">
        <v>19</v>
      </c>
      <c r="B22" s="89" t="s">
        <v>118</v>
      </c>
      <c r="C22" s="171" t="s">
        <v>299</v>
      </c>
      <c r="D22" s="96" t="s">
        <v>132</v>
      </c>
      <c r="E22" s="100">
        <v>1808</v>
      </c>
      <c r="F22" s="104" t="s">
        <v>156</v>
      </c>
      <c r="G22" s="35" t="s">
        <v>173</v>
      </c>
      <c r="H22" s="35" t="s">
        <v>181</v>
      </c>
      <c r="I22" s="110">
        <f>'Reitoria - SEAL'!J22+ESAG!J22+CEART!J22+FAED!J22+CEAD!J22+CEFID!J22+CERES!J22+CESFI!J22+CCT!J22+CEPLAN!J22+CEAVI!J22+CAV!J22+CEO!J22+CESMO!J22</f>
        <v>2325</v>
      </c>
      <c r="J22" s="111">
        <f>'Reitoria - SEAL'!K22+ESAG!K22+CEART!K22+FAED!K22+CEAD!K22+CEFID!K22+CERES!K22+CESFI!K22+CCT!K22+CEPLAN!K22+CEAVI!K22+CAV!K22+CEO!K22+CESMO!K22</f>
        <v>1119</v>
      </c>
      <c r="K22" s="111">
        <f>'Reitoria - SEAL'!L22+ESAG!L22+CEART!L22+FAED!L22+CEAD!L22+CEFID!L22+CERES!L22+CESFI!L22+CCT!L22+CEPLAN!L22+CEAVI!L22+CAV!L22+CEO!L22+CESMO!L22</f>
        <v>1119</v>
      </c>
      <c r="L22" s="85">
        <f t="shared" si="0"/>
        <v>580.75</v>
      </c>
      <c r="M22" s="86">
        <f>'Reitoria - SEAL'!O22+'Reitoria - SEAL'!P22+ESAG!Q22+ESAG!P22+CEART!P22+CEART!Q22+FAED!P22+FAED!Q22+CEAD!P22+CEAD!Q22+CEFID!P22+CEFID!Q22+CERES!P22+CERES!Q22+CESFI!P22+CESFI!Q22+CCT!P22+CCT!Q22+CEPLAN!P22+CEPLAN!Q22+CEAVI!P22+CEAVI!Q22+CEPLAN!P22+CEPLAN!Q22+CEAVI!P22+CEAVI!Q22+CAV!P22+CAV!Q22+CEO!P22+CEO!Q22+CESMO!P22+CESMO!Q22</f>
        <v>0</v>
      </c>
      <c r="N22" s="87">
        <f t="shared" si="1"/>
        <v>1206</v>
      </c>
      <c r="O22" s="9">
        <v>4</v>
      </c>
      <c r="P22" s="9">
        <f t="shared" si="2"/>
        <v>9300</v>
      </c>
      <c r="Q22" s="44">
        <f t="shared" si="3"/>
        <v>0</v>
      </c>
      <c r="R22" s="7">
        <f t="shared" si="4"/>
        <v>4476</v>
      </c>
      <c r="S22" s="34"/>
      <c r="T22" s="34"/>
      <c r="U22" s="34"/>
      <c r="V22" s="37"/>
    </row>
    <row r="23" spans="1:22" ht="40" customHeight="1" x14ac:dyDescent="0.35">
      <c r="A23" s="90">
        <v>20</v>
      </c>
      <c r="B23" s="91" t="s">
        <v>114</v>
      </c>
      <c r="C23" s="172" t="s">
        <v>300</v>
      </c>
      <c r="D23" s="97" t="s">
        <v>125</v>
      </c>
      <c r="E23" s="101">
        <v>1801</v>
      </c>
      <c r="F23" s="105" t="s">
        <v>157</v>
      </c>
      <c r="G23" s="106" t="s">
        <v>176</v>
      </c>
      <c r="H23" s="106" t="s">
        <v>181</v>
      </c>
      <c r="I23" s="110">
        <f>'Reitoria - SEAL'!J23+ESAG!J23+CEART!J23+FAED!J23+CEAD!J23+CEFID!J23+CERES!J23+CESFI!J23+CCT!J23+CEPLAN!J23+CEAVI!J23+CAV!J23+CEO!J23+CESMO!J23</f>
        <v>3220</v>
      </c>
      <c r="J23" s="111">
        <f>'Reitoria - SEAL'!K23+ESAG!K23+CEART!K23+FAED!K23+CEAD!K23+CEFID!K23+CERES!K23+CESFI!K23+CCT!K23+CEPLAN!K23+CEAVI!K23+CAV!K23+CEO!K23+CESMO!K23</f>
        <v>2664</v>
      </c>
      <c r="K23" s="111">
        <f>'Reitoria - SEAL'!L23+ESAG!L23+CEART!L23+FAED!L23+CEAD!L23+CEFID!L23+CERES!L23+CESFI!L23+CCT!L23+CEPLAN!L23+CEAVI!L23+CAV!L23+CEO!L23+CESMO!L23</f>
        <v>2664</v>
      </c>
      <c r="L23" s="85">
        <f t="shared" si="0"/>
        <v>804.5</v>
      </c>
      <c r="M23" s="86">
        <f>'Reitoria - SEAL'!O23+'Reitoria - SEAL'!P23+ESAG!Q23+ESAG!P23+CEART!P23+CEART!Q23+FAED!P23+FAED!Q23+CEAD!P23+CEAD!Q23+CEFID!P23+CEFID!Q23+CERES!P23+CERES!Q23+CESFI!P23+CESFI!Q23+CCT!P23+CCT!Q23+CEPLAN!P23+CEPLAN!Q23+CEAVI!P23+CEAVI!Q23+CEPLAN!P23+CEPLAN!Q23+CEAVI!P23+CEAVI!Q23+CAV!P23+CAV!Q23+CEO!P23+CEO!Q23+CESMO!P23+CESMO!Q23</f>
        <v>0</v>
      </c>
      <c r="N23" s="87">
        <f t="shared" si="1"/>
        <v>556</v>
      </c>
      <c r="O23" s="9">
        <v>3.49</v>
      </c>
      <c r="P23" s="9">
        <f t="shared" si="2"/>
        <v>11237.800000000001</v>
      </c>
      <c r="Q23" s="44">
        <f t="shared" si="3"/>
        <v>0</v>
      </c>
      <c r="R23" s="7">
        <f t="shared" si="4"/>
        <v>9297.36</v>
      </c>
      <c r="S23" s="34"/>
      <c r="T23" s="34"/>
      <c r="U23" s="34"/>
      <c r="V23" s="37"/>
    </row>
    <row r="24" spans="1:22" ht="40" customHeight="1" x14ac:dyDescent="0.35">
      <c r="A24" s="88">
        <v>21</v>
      </c>
      <c r="B24" s="89" t="s">
        <v>119</v>
      </c>
      <c r="C24" s="171" t="s">
        <v>301</v>
      </c>
      <c r="D24" s="96" t="s">
        <v>133</v>
      </c>
      <c r="E24" s="100">
        <v>2502</v>
      </c>
      <c r="F24" s="104" t="s">
        <v>158</v>
      </c>
      <c r="G24" s="35" t="s">
        <v>177</v>
      </c>
      <c r="H24" s="35" t="s">
        <v>181</v>
      </c>
      <c r="I24" s="110">
        <f>'Reitoria - SEAL'!J24+ESAG!J24+CEART!J24+FAED!J24+CEAD!J24+CEFID!J24+CERES!J24+CESFI!J24+CCT!J24+CEPLAN!J24+CEAVI!J24+CAV!J24+CEO!J24+CESMO!J24</f>
        <v>846</v>
      </c>
      <c r="J24" s="111">
        <f>'Reitoria - SEAL'!K24+ESAG!K24+CEART!K24+FAED!K24+CEAD!K24+CEFID!K24+CERES!K24+CESFI!K24+CCT!K24+CEPLAN!K24+CEAVI!K24+CAV!K24+CEO!K24+CESMO!K24</f>
        <v>195</v>
      </c>
      <c r="K24" s="111">
        <f>'Reitoria - SEAL'!L24+ESAG!L24+CEART!L24+FAED!L24+CEAD!L24+CEFID!L24+CERES!L24+CESFI!L24+CCT!L24+CEPLAN!L24+CEAVI!L24+CAV!L24+CEO!L24+CESMO!L24</f>
        <v>195</v>
      </c>
      <c r="L24" s="85">
        <f t="shared" si="0"/>
        <v>211</v>
      </c>
      <c r="M24" s="86">
        <f>'Reitoria - SEAL'!O24+'Reitoria - SEAL'!P24+ESAG!Q24+ESAG!P24+CEART!P24+CEART!Q24+FAED!P24+FAED!Q24+CEAD!P24+CEAD!Q24+CEFID!P24+CEFID!Q24+CERES!P24+CERES!Q24+CESFI!P24+CESFI!Q24+CCT!P24+CCT!Q24+CEPLAN!P24+CEPLAN!Q24+CEAVI!P24+CEAVI!Q24+CEPLAN!P24+CEPLAN!Q24+CEAVI!P24+CEAVI!Q24+CAV!P24+CAV!Q24+CEO!P24+CEO!Q24+CESMO!P24+CESMO!Q24</f>
        <v>0</v>
      </c>
      <c r="N24" s="87">
        <f t="shared" si="1"/>
        <v>651</v>
      </c>
      <c r="O24" s="9">
        <v>48.9</v>
      </c>
      <c r="P24" s="9">
        <f t="shared" si="2"/>
        <v>41369.4</v>
      </c>
      <c r="Q24" s="44">
        <f t="shared" si="3"/>
        <v>0</v>
      </c>
      <c r="R24" s="7">
        <f t="shared" si="4"/>
        <v>9535.5</v>
      </c>
      <c r="S24" s="34"/>
      <c r="T24" s="34"/>
      <c r="U24" s="34"/>
      <c r="V24" s="37"/>
    </row>
    <row r="25" spans="1:22" ht="40" customHeight="1" x14ac:dyDescent="0.35">
      <c r="A25" s="90">
        <v>22</v>
      </c>
      <c r="B25" s="91" t="s">
        <v>116</v>
      </c>
      <c r="C25" s="172" t="s">
        <v>302</v>
      </c>
      <c r="D25" s="97" t="s">
        <v>133</v>
      </c>
      <c r="E25" s="101">
        <v>2502</v>
      </c>
      <c r="F25" s="105" t="s">
        <v>159</v>
      </c>
      <c r="G25" s="106" t="s">
        <v>173</v>
      </c>
      <c r="H25" s="106" t="s">
        <v>181</v>
      </c>
      <c r="I25" s="110">
        <f>'Reitoria - SEAL'!J25+ESAG!J25+CEART!J25+FAED!J25+CEAD!J25+CEFID!J25+CERES!J25+CESFI!J25+CCT!J25+CEPLAN!J25+CEAVI!J25+CAV!J25+CEO!J25+CESMO!J25</f>
        <v>728</v>
      </c>
      <c r="J25" s="111">
        <f>'Reitoria - SEAL'!K25+ESAG!K25+CEART!K25+FAED!K25+CEAD!K25+CEFID!K25+CERES!K25+CESFI!K25+CCT!K25+CEPLAN!K25+CEAVI!K25+CAV!K25+CEO!K25+CESMO!K25</f>
        <v>145</v>
      </c>
      <c r="K25" s="111">
        <f>'Reitoria - SEAL'!L25+ESAG!L25+CEART!L25+FAED!L25+CEAD!L25+CEFID!L25+CERES!L25+CESFI!L25+CCT!L25+CEPLAN!L25+CEAVI!L25+CAV!L25+CEO!L25+CESMO!L25</f>
        <v>145</v>
      </c>
      <c r="L25" s="85">
        <f t="shared" si="0"/>
        <v>181.5</v>
      </c>
      <c r="M25" s="86">
        <f>'Reitoria - SEAL'!O25+'Reitoria - SEAL'!P25+ESAG!Q25+ESAG!P25+CEART!P25+CEART!Q25+FAED!P25+FAED!Q25+CEAD!P25+CEAD!Q25+CEFID!P25+CEFID!Q25+CERES!P25+CERES!Q25+CESFI!P25+CESFI!Q25+CCT!P25+CCT!Q25+CEPLAN!P25+CEPLAN!Q25+CEAVI!P25+CEAVI!Q25+CEPLAN!P25+CEPLAN!Q25+CEAVI!P25+CEAVI!Q25+CAV!P25+CAV!Q25+CEO!P25+CEO!Q25+CESMO!P25+CESMO!Q25</f>
        <v>0</v>
      </c>
      <c r="N25" s="87">
        <f t="shared" si="1"/>
        <v>583</v>
      </c>
      <c r="O25" s="9">
        <v>21.89</v>
      </c>
      <c r="P25" s="9">
        <f t="shared" si="2"/>
        <v>15935.92</v>
      </c>
      <c r="Q25" s="44">
        <f t="shared" si="3"/>
        <v>0</v>
      </c>
      <c r="R25" s="7">
        <f t="shared" si="4"/>
        <v>3174.05</v>
      </c>
      <c r="S25" s="34"/>
      <c r="T25" s="34"/>
      <c r="U25" s="34"/>
      <c r="V25" s="37"/>
    </row>
    <row r="26" spans="1:22" ht="40" customHeight="1" x14ac:dyDescent="0.35">
      <c r="A26" s="88">
        <v>23</v>
      </c>
      <c r="B26" s="89" t="s">
        <v>119</v>
      </c>
      <c r="C26" s="171" t="s">
        <v>303</v>
      </c>
      <c r="D26" s="96" t="s">
        <v>133</v>
      </c>
      <c r="E26" s="100">
        <v>2502</v>
      </c>
      <c r="F26" s="104" t="s">
        <v>160</v>
      </c>
      <c r="G26" s="35" t="s">
        <v>178</v>
      </c>
      <c r="H26" s="35" t="s">
        <v>181</v>
      </c>
      <c r="I26" s="110">
        <f>'Reitoria - SEAL'!J26+ESAG!J26+CEART!J26+FAED!J26+CEAD!J26+CEFID!J26+CERES!J26+CESFI!J26+CCT!J26+CEPLAN!J26+CEAVI!J26+CAV!J26+CEO!J26+CESMO!J26</f>
        <v>164</v>
      </c>
      <c r="J26" s="111">
        <f>'Reitoria - SEAL'!K26+ESAG!K26+CEART!K26+FAED!K26+CEAD!K26+CEFID!K26+CERES!K26+CESFI!K26+CCT!K26+CEPLAN!K26+CEAVI!K26+CAV!K26+CEO!K26+CESMO!K26</f>
        <v>75</v>
      </c>
      <c r="K26" s="111">
        <f>'Reitoria - SEAL'!L26+ESAG!L26+CEART!L26+FAED!L26+CEAD!L26+CEFID!L26+CERES!L26+CESFI!L26+CCT!L26+CEPLAN!L26+CEAVI!L26+CAV!L26+CEO!L26+CESMO!L26</f>
        <v>75</v>
      </c>
      <c r="L26" s="85">
        <f t="shared" si="0"/>
        <v>40.5</v>
      </c>
      <c r="M26" s="86">
        <f>'Reitoria - SEAL'!O26+'Reitoria - SEAL'!P26+ESAG!Q26+ESAG!P26+CEART!P26+CEART!Q26+FAED!P26+FAED!Q26+CEAD!P26+CEAD!Q26+CEFID!P26+CEFID!Q26+CERES!P26+CERES!Q26+CESFI!P26+CESFI!Q26+CCT!P26+CCT!Q26+CEPLAN!P26+CEPLAN!Q26+CEAVI!P26+CEAVI!Q26+CEPLAN!P26+CEPLAN!Q26+CEAVI!P26+CEAVI!Q26+CAV!P26+CAV!Q26+CEO!P26+CEO!Q26+CESMO!P26+CESMO!Q26</f>
        <v>0</v>
      </c>
      <c r="N26" s="87">
        <f t="shared" si="1"/>
        <v>89</v>
      </c>
      <c r="O26" s="9">
        <v>103.99</v>
      </c>
      <c r="P26" s="9">
        <f t="shared" si="2"/>
        <v>17054.36</v>
      </c>
      <c r="Q26" s="44">
        <f t="shared" si="3"/>
        <v>0</v>
      </c>
      <c r="R26" s="7">
        <f t="shared" si="4"/>
        <v>7799.25</v>
      </c>
      <c r="S26" s="34"/>
      <c r="T26" s="34"/>
      <c r="U26" s="34"/>
      <c r="V26" s="37"/>
    </row>
    <row r="27" spans="1:22" ht="40" customHeight="1" x14ac:dyDescent="0.35">
      <c r="A27" s="90">
        <v>24</v>
      </c>
      <c r="B27" s="91" t="s">
        <v>119</v>
      </c>
      <c r="C27" s="172" t="s">
        <v>304</v>
      </c>
      <c r="D27" s="97" t="s">
        <v>133</v>
      </c>
      <c r="E27" s="101">
        <v>2502</v>
      </c>
      <c r="F27" s="105" t="s">
        <v>161</v>
      </c>
      <c r="G27" s="106" t="s">
        <v>173</v>
      </c>
      <c r="H27" s="106" t="s">
        <v>181</v>
      </c>
      <c r="I27" s="110">
        <f>'Reitoria - SEAL'!J27+ESAG!J27+CEART!J27+FAED!J27+CEAD!J27+CEFID!J27+CERES!J27+CESFI!J27+CCT!J27+CEPLAN!J27+CEAVI!J27+CAV!J27+CEO!J27+CESMO!J27</f>
        <v>775</v>
      </c>
      <c r="J27" s="111">
        <f>'Reitoria - SEAL'!K27+ESAG!K27+CEART!K27+FAED!K27+CEAD!K27+CEFID!K27+CERES!K27+CESFI!K27+CCT!K27+CEPLAN!K27+CEAVI!K27+CAV!K27+CEO!K27+CESMO!K27</f>
        <v>265</v>
      </c>
      <c r="K27" s="111">
        <f>'Reitoria - SEAL'!L27+ESAG!L27+CEART!L27+FAED!L27+CEAD!L27+CEFID!L27+CERES!L27+CESFI!L27+CCT!L27+CEPLAN!L27+CEAVI!L27+CAV!L27+CEO!L27+CESMO!L27</f>
        <v>265</v>
      </c>
      <c r="L27" s="85">
        <f t="shared" si="0"/>
        <v>193.25</v>
      </c>
      <c r="M27" s="86">
        <f>'Reitoria - SEAL'!O27+'Reitoria - SEAL'!P27+ESAG!Q27+ESAG!P27+CEART!P27+CEART!Q27+FAED!P27+FAED!Q27+CEAD!P27+CEAD!Q27+CEFID!P27+CEFID!Q27+CERES!P27+CERES!Q27+CESFI!P27+CESFI!Q27+CCT!P27+CCT!Q27+CEPLAN!P27+CEPLAN!Q27+CEAVI!P27+CEAVI!Q27+CEPLAN!P27+CEPLAN!Q27+CEAVI!P27+CEAVI!Q27+CAV!P27+CAV!Q27+CEO!P27+CEO!Q27+CESMO!P27+CESMO!Q27</f>
        <v>0</v>
      </c>
      <c r="N27" s="87">
        <f t="shared" si="1"/>
        <v>510</v>
      </c>
      <c r="O27" s="9">
        <v>9.09</v>
      </c>
      <c r="P27" s="9">
        <f t="shared" si="2"/>
        <v>7044.75</v>
      </c>
      <c r="Q27" s="44">
        <f t="shared" si="3"/>
        <v>0</v>
      </c>
      <c r="R27" s="7">
        <f t="shared" si="4"/>
        <v>2408.85</v>
      </c>
      <c r="S27" s="34"/>
      <c r="T27" s="34"/>
      <c r="U27" s="34"/>
      <c r="V27" s="37"/>
    </row>
    <row r="28" spans="1:22" ht="40" customHeight="1" x14ac:dyDescent="0.35">
      <c r="A28" s="88">
        <v>25</v>
      </c>
      <c r="B28" s="89" t="s">
        <v>119</v>
      </c>
      <c r="C28" s="171" t="s">
        <v>305</v>
      </c>
      <c r="D28" s="96" t="s">
        <v>133</v>
      </c>
      <c r="E28" s="100">
        <v>2502</v>
      </c>
      <c r="F28" s="104" t="s">
        <v>162</v>
      </c>
      <c r="G28" s="35" t="s">
        <v>177</v>
      </c>
      <c r="H28" s="35" t="s">
        <v>181</v>
      </c>
      <c r="I28" s="110">
        <f>'Reitoria - SEAL'!J28+ESAG!J28+CEART!J28+FAED!J28+CEAD!J28+CEFID!J28+CERES!J28+CESFI!J28+CCT!J28+CEPLAN!J28+CEAVI!J28+CAV!J28+CEO!J28+CESMO!J28</f>
        <v>781</v>
      </c>
      <c r="J28" s="111">
        <f>'Reitoria - SEAL'!K28+ESAG!K28+CEART!K28+FAED!K28+CEAD!K28+CEFID!K28+CERES!K28+CESFI!K28+CCT!K28+CEPLAN!K28+CEAVI!K28+CAV!K28+CEO!K28+CESMO!K28</f>
        <v>170</v>
      </c>
      <c r="K28" s="111">
        <f>'Reitoria - SEAL'!L28+ESAG!L28+CEART!L28+FAED!L28+CEAD!L28+CEFID!L28+CERES!L28+CESFI!L28+CCT!L28+CEPLAN!L28+CEAVI!L28+CAV!L28+CEO!L28+CESMO!L28</f>
        <v>170</v>
      </c>
      <c r="L28" s="85">
        <f t="shared" si="0"/>
        <v>194.75</v>
      </c>
      <c r="M28" s="86">
        <f>'Reitoria - SEAL'!O28+'Reitoria - SEAL'!P28+ESAG!Q28+ESAG!P28+CEART!P28+CEART!Q28+FAED!P28+FAED!Q28+CEAD!P28+CEAD!Q28+CEFID!P28+CEFID!Q28+CERES!P28+CERES!Q28+CESFI!P28+CESFI!Q28+CCT!P28+CCT!Q28+CEPLAN!P28+CEPLAN!Q28+CEAVI!P28+CEAVI!Q28+CEPLAN!P28+CEPLAN!Q28+CEAVI!P28+CEAVI!Q28+CAV!P28+CAV!Q28+CEO!P28+CEO!Q28+CESMO!P28+CESMO!Q28</f>
        <v>0</v>
      </c>
      <c r="N28" s="87">
        <f t="shared" si="1"/>
        <v>611</v>
      </c>
      <c r="O28" s="9">
        <v>17</v>
      </c>
      <c r="P28" s="9">
        <f t="shared" si="2"/>
        <v>13277</v>
      </c>
      <c r="Q28" s="44">
        <f t="shared" si="3"/>
        <v>0</v>
      </c>
      <c r="R28" s="7">
        <f t="shared" si="4"/>
        <v>2890</v>
      </c>
      <c r="S28" s="34"/>
      <c r="T28" s="34"/>
      <c r="U28" s="34"/>
      <c r="V28" s="37"/>
    </row>
    <row r="29" spans="1:22" ht="40" customHeight="1" x14ac:dyDescent="0.35">
      <c r="A29" s="90">
        <v>26</v>
      </c>
      <c r="B29" s="91" t="s">
        <v>116</v>
      </c>
      <c r="C29" s="172" t="s">
        <v>306</v>
      </c>
      <c r="D29" s="97" t="s">
        <v>128</v>
      </c>
      <c r="E29" s="101">
        <v>6201</v>
      </c>
      <c r="F29" s="105" t="s">
        <v>163</v>
      </c>
      <c r="G29" s="106" t="s">
        <v>174</v>
      </c>
      <c r="H29" s="106" t="s">
        <v>182</v>
      </c>
      <c r="I29" s="110">
        <f>'Reitoria - SEAL'!J29+ESAG!J29+CEART!J29+FAED!J29+CEAD!J29+CEFID!J29+CERES!J29+CESFI!J29+CCT!J29+CEPLAN!J29+CEAVI!J29+CAV!J29+CEO!J29+CESMO!J29</f>
        <v>295</v>
      </c>
      <c r="J29" s="111">
        <f>'Reitoria - SEAL'!K29+ESAG!K29+CEART!K29+FAED!K29+CEAD!K29+CEFID!K29+CERES!K29+CESFI!K29+CCT!K29+CEPLAN!K29+CEAVI!K29+CAV!K29+CEO!K29+CESMO!K29</f>
        <v>92</v>
      </c>
      <c r="K29" s="111">
        <f>'Reitoria - SEAL'!L29+ESAG!L29+CEART!L29+FAED!L29+CEAD!L29+CEFID!L29+CERES!L29+CESFI!L29+CCT!L29+CEPLAN!L29+CEAVI!L29+CAV!L29+CEO!L29+CESMO!L29</f>
        <v>92</v>
      </c>
      <c r="L29" s="85">
        <f t="shared" si="0"/>
        <v>73.25</v>
      </c>
      <c r="M29" s="86">
        <f>'Reitoria - SEAL'!O29+'Reitoria - SEAL'!P29+ESAG!Q29+ESAG!P29+CEART!P29+CEART!Q29+FAED!P29+FAED!Q29+CEAD!P29+CEAD!Q29+CEFID!P29+CEFID!Q29+CERES!P29+CERES!Q29+CESFI!P29+CESFI!Q29+CCT!P29+CCT!Q29+CEPLAN!P29+CEPLAN!Q29+CEAVI!P29+CEAVI!Q29+CEPLAN!P29+CEPLAN!Q29+CEAVI!P29+CEAVI!Q29+CAV!P29+CAV!Q29+CEO!P29+CEO!Q29+CESMO!P29+CESMO!Q29</f>
        <v>0</v>
      </c>
      <c r="N29" s="87">
        <f t="shared" si="1"/>
        <v>203</v>
      </c>
      <c r="O29" s="9">
        <v>64.5</v>
      </c>
      <c r="P29" s="9">
        <f t="shared" si="2"/>
        <v>19027.5</v>
      </c>
      <c r="Q29" s="44">
        <f t="shared" si="3"/>
        <v>0</v>
      </c>
      <c r="R29" s="7">
        <f t="shared" si="4"/>
        <v>5934</v>
      </c>
      <c r="S29" s="34"/>
      <c r="T29" s="34"/>
      <c r="U29" s="34"/>
      <c r="V29" s="37"/>
    </row>
    <row r="30" spans="1:22" ht="57.25" customHeight="1" x14ac:dyDescent="0.35">
      <c r="A30" s="88">
        <v>27</v>
      </c>
      <c r="B30" s="89" t="s">
        <v>116</v>
      </c>
      <c r="C30" s="171" t="s">
        <v>307</v>
      </c>
      <c r="D30" s="96" t="s">
        <v>134</v>
      </c>
      <c r="E30" s="100">
        <v>6202</v>
      </c>
      <c r="F30" s="104" t="s">
        <v>164</v>
      </c>
      <c r="G30" s="35" t="s">
        <v>175</v>
      </c>
      <c r="H30" s="35" t="s">
        <v>181</v>
      </c>
      <c r="I30" s="110">
        <f>'Reitoria - SEAL'!J30+ESAG!J30+CEART!J30+FAED!J30+CEAD!J30+CEFID!J30+CERES!J30+CESFI!J30+CCT!J30+CEPLAN!J30+CEAVI!J30+CAV!J30+CEO!J30+CESMO!J30</f>
        <v>9102</v>
      </c>
      <c r="J30" s="111">
        <f>'Reitoria - SEAL'!K30+ESAG!K30+CEART!K30+FAED!K30+CEAD!K30+CEFID!K30+CERES!K30+CESFI!K30+CCT!K30+CEPLAN!K30+CEAVI!K30+CAV!K30+CEO!K30+CESMO!K30</f>
        <v>3790</v>
      </c>
      <c r="K30" s="111">
        <f>'Reitoria - SEAL'!L30+ESAG!L30+CEART!L30+FAED!L30+CEAD!L30+CEFID!L30+CERES!L30+CESFI!L30+CCT!L30+CEPLAN!L30+CEAVI!L30+CAV!L30+CEO!L30+CESMO!L30</f>
        <v>3790</v>
      </c>
      <c r="L30" s="85">
        <f t="shared" si="0"/>
        <v>2275</v>
      </c>
      <c r="M30" s="86">
        <f>'Reitoria - SEAL'!O30+'Reitoria - SEAL'!P30+ESAG!Q30+ESAG!P30+CEART!P30+CEART!Q30+FAED!P30+FAED!Q30+CEAD!P30+CEAD!Q30+CEFID!P30+CEFID!Q30+CERES!P30+CERES!Q30+CESFI!P30+CESFI!Q30+CCT!P30+CCT!Q30+CEPLAN!P30+CEPLAN!Q30+CEAVI!P30+CEAVI!Q30+CEPLAN!P30+CEPLAN!Q30+CEAVI!P30+CEAVI!Q30+CAV!P30+CAV!Q30+CEO!P30+CEO!Q30+CESMO!P30+CESMO!Q30</f>
        <v>0</v>
      </c>
      <c r="N30" s="87">
        <f t="shared" si="1"/>
        <v>5312</v>
      </c>
      <c r="O30" s="9">
        <v>4.99</v>
      </c>
      <c r="P30" s="9">
        <f t="shared" si="2"/>
        <v>45418.98</v>
      </c>
      <c r="Q30" s="44">
        <f t="shared" si="3"/>
        <v>0</v>
      </c>
      <c r="R30" s="7">
        <f t="shared" si="4"/>
        <v>18912.100000000002</v>
      </c>
      <c r="S30" s="34"/>
      <c r="T30" s="34"/>
      <c r="U30" s="34"/>
      <c r="V30" s="37"/>
    </row>
    <row r="31" spans="1:22" ht="40" customHeight="1" x14ac:dyDescent="0.35">
      <c r="A31" s="90">
        <v>28</v>
      </c>
      <c r="B31" s="91" t="s">
        <v>118</v>
      </c>
      <c r="C31" s="172" t="s">
        <v>308</v>
      </c>
      <c r="D31" s="97" t="s">
        <v>135</v>
      </c>
      <c r="E31" s="101">
        <v>6202</v>
      </c>
      <c r="F31" s="105" t="s">
        <v>165</v>
      </c>
      <c r="G31" s="106" t="s">
        <v>174</v>
      </c>
      <c r="H31" s="106" t="s">
        <v>181</v>
      </c>
      <c r="I31" s="110">
        <f>'Reitoria - SEAL'!J31+ESAG!J31+CEART!J31+FAED!J31+CEAD!J31+CEFID!J31+CERES!J31+CESFI!J31+CCT!J31+CEPLAN!J31+CEAVI!J31+CAV!J31+CEO!J31+CESMO!J31</f>
        <v>127</v>
      </c>
      <c r="J31" s="111">
        <f>'Reitoria - SEAL'!K31+ESAG!K31+CEART!K31+FAED!K31+CEAD!K31+CEFID!K31+CERES!K31+CESFI!K31+CCT!K31+CEPLAN!K31+CEAVI!K31+CAV!K31+CEO!K31+CESMO!K31</f>
        <v>7</v>
      </c>
      <c r="K31" s="111">
        <f>'Reitoria - SEAL'!L31+ESAG!L31+CEART!L31+FAED!L31+CEAD!L31+CEFID!L31+CERES!L31+CESFI!L31+CCT!L31+CEPLAN!L31+CEAVI!L31+CAV!L31+CEO!L31+CESMO!L31</f>
        <v>7</v>
      </c>
      <c r="L31" s="85">
        <f t="shared" si="0"/>
        <v>31.25</v>
      </c>
      <c r="M31" s="86">
        <f>'Reitoria - SEAL'!O31+'Reitoria - SEAL'!P31+ESAG!Q31+ESAG!P31+CEART!P31+CEART!Q31+FAED!P31+FAED!Q31+CEAD!P31+CEAD!Q31+CEFID!P31+CEFID!Q31+CERES!P31+CERES!Q31+CESFI!P31+CESFI!Q31+CCT!P31+CCT!Q31+CEPLAN!P31+CEPLAN!Q31+CEAVI!P31+CEAVI!Q31+CEPLAN!P31+CEPLAN!Q31+CEAVI!P31+CEAVI!Q31+CAV!P31+CAV!Q31+CEO!P31+CEO!Q31+CESMO!P31+CESMO!Q31</f>
        <v>0</v>
      </c>
      <c r="N31" s="87">
        <f t="shared" si="1"/>
        <v>120</v>
      </c>
      <c r="O31" s="9">
        <v>40</v>
      </c>
      <c r="P31" s="9">
        <f t="shared" si="2"/>
        <v>5080</v>
      </c>
      <c r="Q31" s="44">
        <f t="shared" si="3"/>
        <v>0</v>
      </c>
      <c r="R31" s="7">
        <f t="shared" si="4"/>
        <v>280</v>
      </c>
      <c r="S31" s="34"/>
      <c r="T31" s="34"/>
      <c r="U31" s="34"/>
      <c r="V31" s="37"/>
    </row>
    <row r="32" spans="1:22" ht="40" customHeight="1" x14ac:dyDescent="0.35">
      <c r="A32" s="88">
        <v>29</v>
      </c>
      <c r="B32" s="89" t="s">
        <v>120</v>
      </c>
      <c r="C32" s="171" t="s">
        <v>309</v>
      </c>
      <c r="D32" s="96" t="s">
        <v>125</v>
      </c>
      <c r="E32" s="100">
        <v>6202</v>
      </c>
      <c r="F32" s="104" t="s">
        <v>166</v>
      </c>
      <c r="G32" s="35" t="s">
        <v>173</v>
      </c>
      <c r="H32" s="35" t="s">
        <v>181</v>
      </c>
      <c r="I32" s="110">
        <f>'Reitoria - SEAL'!J32+ESAG!J32+CEART!J32+FAED!J32+CEAD!J32+CEFID!J32+CERES!J32+CESFI!J32+CCT!J32+CEPLAN!J32+CEAVI!J32+CAV!J32+CEO!J32+CESMO!J32</f>
        <v>1312</v>
      </c>
      <c r="J32" s="111">
        <f>'Reitoria - SEAL'!K32+ESAG!K32+CEART!K32+FAED!K32+CEAD!K32+CEFID!K32+CERES!K32+CESFI!K32+CCT!K32+CEPLAN!K32+CEAVI!K32+CAV!K32+CEO!K32+CESMO!K32</f>
        <v>238</v>
      </c>
      <c r="K32" s="111">
        <f>'Reitoria - SEAL'!L32+ESAG!L32+CEART!L32+FAED!L32+CEAD!L32+CEFID!L32+CERES!L32+CESFI!L32+CCT!L32+CEPLAN!L32+CEAVI!L32+CAV!L32+CEO!L32+CESMO!L32</f>
        <v>238</v>
      </c>
      <c r="L32" s="85">
        <f t="shared" si="0"/>
        <v>327.5</v>
      </c>
      <c r="M32" s="86">
        <f>'Reitoria - SEAL'!O32+'Reitoria - SEAL'!P32+ESAG!Q32+ESAG!P32+CEART!P32+CEART!Q32+FAED!P32+FAED!Q32+CEAD!P32+CEAD!Q32+CEFID!P32+CEFID!Q32+CERES!P32+CERES!Q32+CESFI!P32+CESFI!Q32+CCT!P32+CCT!Q32+CEPLAN!P32+CEPLAN!Q32+CEAVI!P32+CEAVI!Q32+CEPLAN!P32+CEPLAN!Q32+CEAVI!P32+CEAVI!Q32+CAV!P32+CAV!Q32+CEO!P32+CEO!Q32+CESMO!P32+CESMO!Q32</f>
        <v>0</v>
      </c>
      <c r="N32" s="87">
        <f t="shared" si="1"/>
        <v>1074</v>
      </c>
      <c r="O32" s="9">
        <v>5.87</v>
      </c>
      <c r="P32" s="9">
        <f t="shared" si="2"/>
        <v>7701.4400000000005</v>
      </c>
      <c r="Q32" s="44">
        <f t="shared" si="3"/>
        <v>0</v>
      </c>
      <c r="R32" s="7">
        <f t="shared" si="4"/>
        <v>1397.06</v>
      </c>
      <c r="S32" s="34"/>
      <c r="T32" s="34"/>
      <c r="U32" s="34"/>
      <c r="V32" s="37"/>
    </row>
    <row r="33" spans="1:22" ht="40" customHeight="1" x14ac:dyDescent="0.35">
      <c r="A33" s="90">
        <v>30</v>
      </c>
      <c r="B33" s="91" t="s">
        <v>118</v>
      </c>
      <c r="C33" s="173" t="s">
        <v>310</v>
      </c>
      <c r="D33" s="98" t="s">
        <v>136</v>
      </c>
      <c r="E33" s="101">
        <v>1504</v>
      </c>
      <c r="F33" s="105" t="s">
        <v>167</v>
      </c>
      <c r="G33" s="106" t="s">
        <v>179</v>
      </c>
      <c r="H33" s="106" t="s">
        <v>183</v>
      </c>
      <c r="I33" s="110">
        <f>'Reitoria - SEAL'!J33+ESAG!J33+CEART!J33+FAED!J33+CEAD!J33+CEFID!J33+CERES!J33+CESFI!J33+CCT!J33+CEPLAN!J33+CEAVI!J33+CAV!J33+CEO!J33+CESMO!J33</f>
        <v>3021</v>
      </c>
      <c r="J33" s="111">
        <f>'Reitoria - SEAL'!K33+ESAG!K33+CEART!K33+FAED!K33+CEAD!K33+CEFID!K33+CERES!K33+CESFI!K33+CCT!K33+CEPLAN!K33+CEAVI!K33+CAV!K33+CEO!K33+CESMO!K33</f>
        <v>1870</v>
      </c>
      <c r="K33" s="111">
        <f>'Reitoria - SEAL'!L33+ESAG!L33+CEART!L33+FAED!L33+CEAD!L33+CEFID!L33+CERES!L33+CESFI!L33+CCT!L33+CEPLAN!L33+CEAVI!L33+CAV!L33+CEO!L33+CESMO!L33</f>
        <v>1870</v>
      </c>
      <c r="L33" s="85">
        <f t="shared" si="0"/>
        <v>754.75</v>
      </c>
      <c r="M33" s="86">
        <f>'Reitoria - SEAL'!O33+'Reitoria - SEAL'!P33+ESAG!Q33+ESAG!P33+CEART!P33+CEART!Q33+FAED!P33+FAED!Q33+CEAD!P33+CEAD!Q33+CEFID!P33+CEFID!Q33+CERES!P33+CERES!Q33+CESFI!P33+CESFI!Q33+CCT!P33+CCT!Q33+CEPLAN!P33+CEPLAN!Q33+CEAVI!P33+CEAVI!Q33+CEPLAN!P33+CEPLAN!Q33+CEAVI!P33+CEAVI!Q33+CAV!P33+CAV!Q33+CEO!P33+CEO!Q33+CESMO!P33+CESMO!Q33</f>
        <v>0</v>
      </c>
      <c r="N33" s="87">
        <f t="shared" si="1"/>
        <v>1151</v>
      </c>
      <c r="O33" s="9">
        <v>5</v>
      </c>
      <c r="P33" s="9">
        <f t="shared" si="2"/>
        <v>15105</v>
      </c>
      <c r="Q33" s="44">
        <f t="shared" si="3"/>
        <v>0</v>
      </c>
      <c r="R33" s="7">
        <f t="shared" si="4"/>
        <v>9350</v>
      </c>
      <c r="S33" s="34"/>
      <c r="T33" s="34"/>
      <c r="U33" s="34"/>
      <c r="V33" s="37"/>
    </row>
    <row r="34" spans="1:22" ht="40" customHeight="1" x14ac:dyDescent="0.35">
      <c r="A34" s="88">
        <v>31</v>
      </c>
      <c r="B34" s="89" t="s">
        <v>121</v>
      </c>
      <c r="C34" s="171" t="s">
        <v>311</v>
      </c>
      <c r="D34" s="96" t="s">
        <v>137</v>
      </c>
      <c r="E34" s="100">
        <v>1504</v>
      </c>
      <c r="F34" s="104" t="s">
        <v>168</v>
      </c>
      <c r="G34" s="35" t="s">
        <v>180</v>
      </c>
      <c r="H34" s="35" t="s">
        <v>183</v>
      </c>
      <c r="I34" s="110">
        <f>'Reitoria - SEAL'!J34+ESAG!J34+CEART!J34+FAED!J34+CEAD!J34+CEFID!J34+CERES!J34+CESFI!J34+CCT!J34+CEPLAN!J34+CEAVI!J34+CAV!J34+CEO!J34+CESMO!J34</f>
        <v>949</v>
      </c>
      <c r="J34" s="111">
        <f>'Reitoria - SEAL'!K34+ESAG!K34+CEART!K34+FAED!K34+CEAD!K34+CEFID!K34+CERES!K34+CESFI!K34+CCT!K34+CEPLAN!K34+CEAVI!K34+CAV!K34+CEO!K34+CESMO!K34</f>
        <v>300</v>
      </c>
      <c r="K34" s="111">
        <f>'Reitoria - SEAL'!L34+ESAG!L34+CEART!L34+FAED!L34+CEAD!L34+CEFID!L34+CERES!L34+CESFI!L34+CCT!L34+CEPLAN!L34+CEAVI!L34+CAV!L34+CEO!L34+CESMO!L34</f>
        <v>300</v>
      </c>
      <c r="L34" s="85">
        <f t="shared" si="0"/>
        <v>236.75</v>
      </c>
      <c r="M34" s="86">
        <f>'Reitoria - SEAL'!O34+'Reitoria - SEAL'!P34+ESAG!Q34+ESAG!P34+CEART!P34+CEART!Q34+FAED!P34+FAED!Q34+CEAD!P34+CEAD!Q34+CEFID!P34+CEFID!Q34+CERES!P34+CERES!Q34+CESFI!P34+CESFI!Q34+CCT!P34+CCT!Q34+CEPLAN!P34+CEPLAN!Q34+CEAVI!P34+CEAVI!Q34+CEPLAN!P34+CEPLAN!Q34+CEAVI!P34+CEAVI!Q34+CAV!P34+CAV!Q34+CEO!P34+CEO!Q34+CESMO!P34+CESMO!Q34</f>
        <v>0</v>
      </c>
      <c r="N34" s="87">
        <f t="shared" si="1"/>
        <v>649</v>
      </c>
      <c r="O34" s="9">
        <v>5.14</v>
      </c>
      <c r="P34" s="9">
        <f t="shared" si="2"/>
        <v>4877.8599999999997</v>
      </c>
      <c r="Q34" s="44">
        <f t="shared" si="3"/>
        <v>0</v>
      </c>
      <c r="R34" s="7">
        <f t="shared" si="4"/>
        <v>1542</v>
      </c>
      <c r="S34" s="34"/>
      <c r="T34" s="34"/>
      <c r="U34" s="34"/>
      <c r="V34" s="37"/>
    </row>
    <row r="35" spans="1:22" ht="40" customHeight="1" x14ac:dyDescent="0.35">
      <c r="A35" s="90">
        <v>32</v>
      </c>
      <c r="B35" s="91" t="s">
        <v>122</v>
      </c>
      <c r="C35" s="172" t="s">
        <v>312</v>
      </c>
      <c r="D35" s="97" t="s">
        <v>138</v>
      </c>
      <c r="E35" s="101">
        <v>1602</v>
      </c>
      <c r="F35" s="105" t="s">
        <v>169</v>
      </c>
      <c r="G35" s="106" t="s">
        <v>173</v>
      </c>
      <c r="H35" s="106" t="s">
        <v>184</v>
      </c>
      <c r="I35" s="110">
        <f>'Reitoria - SEAL'!J35+ESAG!J35+CEART!J35+FAED!J35+CEAD!J35+CEFID!J35+CERES!J35+CESFI!J35+CCT!J35+CEPLAN!J35+CEAVI!J35+CAV!J35+CEO!J35+CESMO!J35</f>
        <v>86</v>
      </c>
      <c r="J35" s="111">
        <f>'Reitoria - SEAL'!K35+ESAG!K35+CEART!K35+FAED!K35+CEAD!K35+CEFID!K35+CERES!K35+CESFI!K35+CCT!K35+CEPLAN!K35+CEAVI!K35+CAV!K35+CEO!K35+CESMO!K35</f>
        <v>19</v>
      </c>
      <c r="K35" s="111">
        <f>'Reitoria - SEAL'!L35+ESAG!L35+CEART!L35+FAED!L35+CEAD!L35+CEFID!L35+CERES!L35+CESFI!L35+CCT!L35+CEPLAN!L35+CEAVI!L35+CAV!L35+CEO!L35+CESMO!L35</f>
        <v>19</v>
      </c>
      <c r="L35" s="85">
        <f t="shared" si="0"/>
        <v>21</v>
      </c>
      <c r="M35" s="86">
        <f>'Reitoria - SEAL'!O35+'Reitoria - SEAL'!P35+ESAG!Q35+ESAG!P35+CEART!P35+CEART!Q35+FAED!P35+FAED!Q35+CEAD!P35+CEAD!Q35+CEFID!P35+CEFID!Q35+CERES!P35+CERES!Q35+CESFI!P35+CESFI!Q35+CCT!P35+CCT!Q35+CEPLAN!P35+CEPLAN!Q35+CEAVI!P35+CEAVI!Q35+CEPLAN!P35+CEPLAN!Q35+CEAVI!P35+CEAVI!Q35+CAV!P35+CAV!Q35+CEO!P35+CEO!Q35+CESMO!P35+CESMO!Q35</f>
        <v>0</v>
      </c>
      <c r="N35" s="87">
        <f t="shared" si="1"/>
        <v>67</v>
      </c>
      <c r="O35" s="9">
        <v>150</v>
      </c>
      <c r="P35" s="9">
        <f t="shared" si="2"/>
        <v>12900</v>
      </c>
      <c r="Q35" s="44">
        <f t="shared" si="3"/>
        <v>0</v>
      </c>
      <c r="R35" s="7">
        <f t="shared" si="4"/>
        <v>2850</v>
      </c>
      <c r="S35" s="34"/>
      <c r="T35" s="34"/>
      <c r="U35" s="34"/>
      <c r="V35" s="37"/>
    </row>
    <row r="36" spans="1:22" ht="40" customHeight="1" x14ac:dyDescent="0.35">
      <c r="A36" s="88">
        <v>33</v>
      </c>
      <c r="B36" s="89" t="s">
        <v>122</v>
      </c>
      <c r="C36" s="171" t="s">
        <v>313</v>
      </c>
      <c r="D36" s="96" t="s">
        <v>138</v>
      </c>
      <c r="E36" s="100">
        <v>1602</v>
      </c>
      <c r="F36" s="104" t="s">
        <v>170</v>
      </c>
      <c r="G36" s="35" t="s">
        <v>173</v>
      </c>
      <c r="H36" s="35" t="s">
        <v>184</v>
      </c>
      <c r="I36" s="110">
        <f>'Reitoria - SEAL'!J36+ESAG!J36+CEART!J36+FAED!J36+CEAD!J36+CEFID!J36+CERES!J36+CESFI!J36+CCT!J36+CEPLAN!J36+CEAVI!J36+CAV!J36+CEO!J36+CESMO!J36</f>
        <v>96</v>
      </c>
      <c r="J36" s="111">
        <f>'Reitoria - SEAL'!K36+ESAG!K36+CEART!K36+FAED!K36+CEAD!K36+CEFID!K36+CERES!K36+CESFI!K36+CCT!K36+CEPLAN!K36+CEAVI!K36+CAV!K36+CEO!K36+CESMO!K36</f>
        <v>26</v>
      </c>
      <c r="K36" s="111">
        <f>'Reitoria - SEAL'!L36+ESAG!L36+CEART!L36+FAED!L36+CEAD!L36+CEFID!L36+CERES!L36+CESFI!L36+CCT!L36+CEPLAN!L36+CEAVI!L36+CAV!L36+CEO!L36+CESMO!L36</f>
        <v>26</v>
      </c>
      <c r="L36" s="85">
        <f t="shared" si="0"/>
        <v>23.5</v>
      </c>
      <c r="M36" s="86">
        <f>'Reitoria - SEAL'!O36+'Reitoria - SEAL'!P36+ESAG!Q36+ESAG!P36+CEART!P36+CEART!Q36+FAED!P36+FAED!Q36+CEAD!P36+CEAD!Q36+CEFID!P36+CEFID!Q36+CERES!P36+CERES!Q36+CESFI!P36+CESFI!Q36+CCT!P36+CCT!Q36+CEPLAN!P36+CEPLAN!Q36+CEAVI!P36+CEAVI!Q36+CEPLAN!P36+CEPLAN!Q36+CEAVI!P36+CEAVI!Q36+CAV!P36+CAV!Q36+CEO!P36+CEO!Q36+CESMO!P36+CESMO!Q36</f>
        <v>0</v>
      </c>
      <c r="N36" s="87">
        <f t="shared" si="1"/>
        <v>70</v>
      </c>
      <c r="O36" s="9">
        <v>315</v>
      </c>
      <c r="P36" s="9">
        <f t="shared" si="2"/>
        <v>30240</v>
      </c>
      <c r="Q36" s="44">
        <f t="shared" si="3"/>
        <v>0</v>
      </c>
      <c r="R36" s="7">
        <f t="shared" si="4"/>
        <v>8190</v>
      </c>
      <c r="S36" s="34"/>
      <c r="T36" s="34"/>
      <c r="U36" s="34"/>
      <c r="V36" s="37"/>
    </row>
    <row r="37" spans="1:22" ht="40" customHeight="1" x14ac:dyDescent="0.35">
      <c r="A37" s="94">
        <v>34</v>
      </c>
      <c r="B37" s="95" t="s">
        <v>122</v>
      </c>
      <c r="C37" s="172" t="s">
        <v>314</v>
      </c>
      <c r="D37" s="99" t="s">
        <v>138</v>
      </c>
      <c r="E37" s="103">
        <v>1806</v>
      </c>
      <c r="F37" s="105" t="s">
        <v>171</v>
      </c>
      <c r="G37" s="106" t="s">
        <v>173</v>
      </c>
      <c r="H37" s="106" t="s">
        <v>184</v>
      </c>
      <c r="I37" s="110">
        <f>'Reitoria - SEAL'!J37+ESAG!J37+CEART!J37+FAED!J37+CEAD!J37+CEFID!J37+CERES!J37+CESFI!J37+CCT!J37+CEPLAN!J37+CEAVI!J37+CAV!J37+CEO!J37+CESMO!J37</f>
        <v>74</v>
      </c>
      <c r="J37" s="111">
        <f>'Reitoria - SEAL'!K37+ESAG!K37+CEART!K37+FAED!K37+CEAD!K37+CEFID!K37+CERES!K37+CESFI!K37+CCT!K37+CEPLAN!K37+CEAVI!K37+CAV!K37+CEO!K37+CESMO!K37</f>
        <v>16</v>
      </c>
      <c r="K37" s="111">
        <f>'Reitoria - SEAL'!L37+ESAG!L37+CEART!L37+FAED!L37+CEAD!L37+CEFID!L37+CERES!L37+CESFI!L37+CCT!L37+CEPLAN!L37+CEAVI!L37+CAV!L37+CEO!L37+CESMO!L37</f>
        <v>16</v>
      </c>
      <c r="L37" s="85">
        <f t="shared" si="0"/>
        <v>18</v>
      </c>
      <c r="M37" s="86">
        <f>'Reitoria - SEAL'!O37+'Reitoria - SEAL'!P37+ESAG!Q37+ESAG!P37+CEART!P37+CEART!Q37+FAED!P37+FAED!Q37+CEAD!P37+CEAD!Q37+CEFID!P37+CEFID!Q37+CERES!P37+CERES!Q37+CESFI!P37+CESFI!Q37+CCT!P37+CCT!Q37+CEPLAN!P37+CEPLAN!Q37+CEAVI!P37+CEAVI!Q37+CEPLAN!P37+CEPLAN!Q37+CEAVI!P37+CEAVI!Q37+CAV!P37+CAV!Q37+CEO!P37+CEO!Q37+CESMO!P37+CESMO!Q37</f>
        <v>0</v>
      </c>
      <c r="N37" s="87">
        <f t="shared" si="1"/>
        <v>58</v>
      </c>
      <c r="O37" s="9">
        <v>780</v>
      </c>
      <c r="P37" s="9">
        <f t="shared" si="2"/>
        <v>57720</v>
      </c>
      <c r="Q37" s="44">
        <f t="shared" si="3"/>
        <v>0</v>
      </c>
      <c r="R37" s="7">
        <f t="shared" si="4"/>
        <v>12480</v>
      </c>
      <c r="S37" s="34"/>
      <c r="T37" s="34"/>
      <c r="U37" s="34"/>
      <c r="V37" s="37"/>
    </row>
    <row r="38" spans="1:22" ht="40" customHeight="1" x14ac:dyDescent="0.35">
      <c r="I38" s="174">
        <f>SUM(I4:I37)</f>
        <v>112241</v>
      </c>
      <c r="J38" s="40"/>
      <c r="K38" s="41"/>
      <c r="L38" s="41"/>
      <c r="M38" s="41"/>
      <c r="N38" s="42"/>
      <c r="O38" s="43"/>
      <c r="P38" s="84">
        <f>SUM(P4:P37)</f>
        <v>964335.14</v>
      </c>
      <c r="Q38" s="84">
        <f>SUM(Q4:Q37)</f>
        <v>0</v>
      </c>
      <c r="R38" s="84">
        <f>SUM(R4:R37)</f>
        <v>365847.99999999988</v>
      </c>
      <c r="S38" s="50"/>
      <c r="T38" s="50"/>
      <c r="U38" s="50"/>
      <c r="V38" s="50"/>
    </row>
    <row r="39" spans="1:22" ht="40" customHeight="1" x14ac:dyDescent="0.35">
      <c r="I39" s="40"/>
      <c r="J39" s="40"/>
      <c r="K39" s="41"/>
      <c r="L39" s="41"/>
      <c r="M39" s="41"/>
      <c r="N39" s="42"/>
      <c r="O39" s="43"/>
      <c r="S39" s="50"/>
      <c r="T39" s="50"/>
      <c r="U39" s="50"/>
      <c r="V39" s="50"/>
    </row>
    <row r="40" spans="1:22" ht="40" customHeight="1" x14ac:dyDescent="0.35">
      <c r="I40" s="40"/>
      <c r="J40" s="40"/>
      <c r="K40" s="41"/>
      <c r="L40" s="41"/>
      <c r="M40" s="41"/>
      <c r="N40" s="42"/>
      <c r="O40" s="43"/>
      <c r="S40" s="50"/>
      <c r="T40" s="50"/>
      <c r="U40" s="50"/>
      <c r="V40" s="50"/>
    </row>
    <row r="41" spans="1:22" ht="40" customHeight="1" x14ac:dyDescent="0.35">
      <c r="I41" s="40"/>
      <c r="J41" s="40"/>
      <c r="K41" s="41"/>
      <c r="L41" s="41"/>
      <c r="M41" s="41"/>
      <c r="N41" s="42"/>
      <c r="O41" s="43"/>
      <c r="S41" s="50"/>
      <c r="T41" s="50"/>
      <c r="U41" s="50"/>
      <c r="V41" s="50"/>
    </row>
    <row r="42" spans="1:22" ht="40" customHeight="1" x14ac:dyDescent="0.35">
      <c r="I42" s="40"/>
      <c r="J42" s="40"/>
      <c r="K42" s="41"/>
      <c r="L42" s="41"/>
      <c r="M42" s="41"/>
      <c r="N42" s="42"/>
      <c r="O42" s="43"/>
      <c r="S42" s="50"/>
      <c r="T42" s="50"/>
      <c r="U42" s="50"/>
      <c r="V42" s="50"/>
    </row>
    <row r="43" spans="1:22" ht="40" customHeight="1" x14ac:dyDescent="0.35">
      <c r="I43" s="40"/>
      <c r="J43" s="40"/>
      <c r="K43" s="41"/>
      <c r="L43" s="41"/>
      <c r="M43" s="41"/>
      <c r="N43" s="42"/>
      <c r="O43" s="43"/>
      <c r="S43" s="50"/>
      <c r="T43" s="50"/>
      <c r="U43" s="50"/>
      <c r="V43" s="50"/>
    </row>
    <row r="44" spans="1:22" ht="40" customHeight="1" x14ac:dyDescent="0.35">
      <c r="I44" s="40"/>
      <c r="J44" s="40"/>
      <c r="K44" s="41"/>
      <c r="L44" s="41"/>
      <c r="M44" s="41"/>
      <c r="N44" s="42"/>
      <c r="O44" s="43"/>
      <c r="S44" s="50"/>
      <c r="T44" s="50"/>
      <c r="U44" s="50"/>
      <c r="V44" s="50"/>
    </row>
    <row r="45" spans="1:22" ht="40" customHeight="1" x14ac:dyDescent="0.35">
      <c r="I45" s="40"/>
      <c r="J45" s="40"/>
      <c r="K45" s="41"/>
      <c r="L45" s="41"/>
      <c r="M45" s="41"/>
      <c r="N45" s="42"/>
      <c r="O45" s="43"/>
      <c r="S45" s="50"/>
      <c r="T45" s="50"/>
      <c r="U45" s="50"/>
      <c r="V45" s="50"/>
    </row>
    <row r="46" spans="1:22" ht="40" customHeight="1" x14ac:dyDescent="0.35">
      <c r="I46" s="40"/>
      <c r="J46" s="40"/>
      <c r="K46" s="41"/>
      <c r="L46" s="41"/>
      <c r="M46" s="41"/>
      <c r="N46" s="42"/>
      <c r="O46" s="43"/>
      <c r="S46" s="50"/>
      <c r="T46" s="50"/>
      <c r="U46" s="50"/>
      <c r="V46" s="50"/>
    </row>
    <row r="47" spans="1:22" ht="40" customHeight="1" x14ac:dyDescent="0.35">
      <c r="I47" s="40"/>
      <c r="J47" s="40"/>
      <c r="K47" s="41"/>
      <c r="L47" s="41"/>
      <c r="M47" s="41"/>
      <c r="N47" s="42"/>
      <c r="O47" s="43"/>
      <c r="S47" s="50"/>
      <c r="T47" s="50"/>
      <c r="U47" s="50"/>
      <c r="V47" s="50"/>
    </row>
    <row r="48" spans="1:22" ht="40" customHeight="1" x14ac:dyDescent="0.35">
      <c r="I48" s="40"/>
      <c r="J48" s="40"/>
      <c r="K48" s="41"/>
      <c r="L48" s="41"/>
      <c r="M48" s="41"/>
      <c r="N48" s="42"/>
      <c r="O48" s="43"/>
      <c r="S48" s="50"/>
      <c r="T48" s="50"/>
      <c r="U48" s="50"/>
      <c r="V48" s="50"/>
    </row>
    <row r="49" spans="9:22" ht="40" customHeight="1" x14ac:dyDescent="0.35">
      <c r="I49" s="40"/>
      <c r="J49" s="40"/>
      <c r="K49" s="41"/>
      <c r="L49" s="41"/>
      <c r="M49" s="41"/>
      <c r="N49" s="42"/>
      <c r="O49" s="43"/>
      <c r="S49" s="50"/>
      <c r="T49" s="50"/>
      <c r="U49" s="50"/>
      <c r="V49" s="50"/>
    </row>
    <row r="50" spans="9:22" ht="40" customHeight="1" x14ac:dyDescent="0.35">
      <c r="I50" s="40"/>
      <c r="J50" s="40"/>
      <c r="K50" s="41"/>
      <c r="L50" s="41"/>
      <c r="M50" s="41"/>
      <c r="N50" s="42"/>
      <c r="O50" s="43"/>
      <c r="S50" s="50"/>
      <c r="T50" s="50"/>
      <c r="U50" s="50"/>
      <c r="V50" s="50"/>
    </row>
    <row r="51" spans="9:22" ht="40" customHeight="1" x14ac:dyDescent="0.35">
      <c r="I51" s="40"/>
      <c r="J51" s="40"/>
      <c r="K51" s="41"/>
      <c r="L51" s="41"/>
      <c r="M51" s="41"/>
      <c r="N51" s="42"/>
      <c r="O51" s="43"/>
      <c r="S51" s="50"/>
      <c r="T51" s="50"/>
      <c r="U51" s="50"/>
      <c r="V51" s="50"/>
    </row>
    <row r="52" spans="9:22" ht="40" customHeight="1" x14ac:dyDescent="0.35">
      <c r="I52" s="40"/>
      <c r="J52" s="40"/>
      <c r="K52" s="41"/>
      <c r="L52" s="41"/>
      <c r="M52" s="41"/>
      <c r="N52" s="42"/>
      <c r="O52" s="43"/>
      <c r="S52" s="50"/>
      <c r="T52" s="50"/>
      <c r="U52" s="50"/>
      <c r="V52" s="50"/>
    </row>
    <row r="53" spans="9:22" ht="40" customHeight="1" x14ac:dyDescent="0.35">
      <c r="I53" s="40"/>
      <c r="J53" s="40"/>
      <c r="K53" s="41"/>
      <c r="L53" s="41"/>
      <c r="M53" s="41"/>
      <c r="N53" s="42"/>
      <c r="O53" s="43"/>
      <c r="S53" s="50"/>
      <c r="T53" s="50"/>
      <c r="U53" s="50"/>
      <c r="V53" s="50"/>
    </row>
    <row r="54" spans="9:22" ht="40" customHeight="1" x14ac:dyDescent="0.35">
      <c r="I54" s="40"/>
      <c r="J54" s="40"/>
      <c r="K54" s="41"/>
      <c r="L54" s="41"/>
      <c r="M54" s="41"/>
      <c r="N54" s="42"/>
      <c r="O54" s="43"/>
      <c r="S54" s="50"/>
      <c r="T54" s="50"/>
      <c r="U54" s="50"/>
      <c r="V54" s="50"/>
    </row>
    <row r="55" spans="9:22" ht="40" customHeight="1" x14ac:dyDescent="0.35">
      <c r="I55" s="40"/>
      <c r="J55" s="40"/>
      <c r="K55" s="41"/>
      <c r="L55" s="41"/>
      <c r="M55" s="41"/>
      <c r="N55" s="42"/>
      <c r="O55" s="43"/>
      <c r="S55" s="50"/>
      <c r="T55" s="50"/>
      <c r="U55" s="50"/>
      <c r="V55" s="50"/>
    </row>
    <row r="56" spans="9:22" ht="40" customHeight="1" x14ac:dyDescent="0.35">
      <c r="I56" s="40"/>
      <c r="J56" s="40"/>
      <c r="K56" s="41"/>
      <c r="L56" s="41"/>
      <c r="M56" s="41"/>
      <c r="N56" s="42"/>
      <c r="O56" s="43"/>
      <c r="S56" s="50"/>
      <c r="T56" s="50"/>
      <c r="U56" s="50"/>
      <c r="V56" s="50"/>
    </row>
    <row r="57" spans="9:22" ht="40" customHeight="1" x14ac:dyDescent="0.35">
      <c r="I57" s="40"/>
      <c r="J57" s="40"/>
      <c r="K57" s="41"/>
      <c r="L57" s="41"/>
      <c r="M57" s="41"/>
      <c r="N57" s="42"/>
      <c r="O57" s="43"/>
      <c r="S57" s="50"/>
      <c r="T57" s="50"/>
      <c r="U57" s="50"/>
      <c r="V57" s="50"/>
    </row>
    <row r="58" spans="9:22" ht="40" customHeight="1" x14ac:dyDescent="0.35">
      <c r="I58" s="40"/>
      <c r="J58" s="40"/>
      <c r="K58" s="41"/>
      <c r="L58" s="41"/>
      <c r="M58" s="41"/>
      <c r="N58" s="42"/>
      <c r="O58" s="43"/>
      <c r="S58" s="50"/>
      <c r="T58" s="50"/>
      <c r="U58" s="50"/>
      <c r="V58" s="50"/>
    </row>
    <row r="59" spans="9:22" ht="40" customHeight="1" x14ac:dyDescent="0.35">
      <c r="I59" s="40"/>
      <c r="J59" s="40"/>
      <c r="K59" s="41"/>
      <c r="L59" s="41"/>
      <c r="M59" s="41"/>
      <c r="N59" s="42"/>
      <c r="O59" s="43"/>
      <c r="S59" s="50"/>
      <c r="T59" s="50"/>
      <c r="U59" s="50"/>
      <c r="V59" s="50"/>
    </row>
    <row r="60" spans="9:22" ht="40" customHeight="1" x14ac:dyDescent="0.35">
      <c r="I60" s="40"/>
      <c r="J60" s="40"/>
      <c r="K60" s="41"/>
      <c r="L60" s="41"/>
      <c r="M60" s="41"/>
      <c r="N60" s="42"/>
      <c r="O60" s="43"/>
      <c r="S60" s="50"/>
      <c r="T60" s="50"/>
      <c r="U60" s="50"/>
      <c r="V60" s="50"/>
    </row>
    <row r="61" spans="9:22" ht="40" customHeight="1" x14ac:dyDescent="0.35">
      <c r="I61" s="40"/>
      <c r="J61" s="40"/>
      <c r="K61" s="41"/>
      <c r="L61" s="41"/>
      <c r="M61" s="41"/>
      <c r="N61" s="42"/>
      <c r="O61" s="43"/>
      <c r="S61" s="50"/>
      <c r="T61" s="50"/>
      <c r="U61" s="50"/>
      <c r="V61" s="50"/>
    </row>
    <row r="62" spans="9:22" ht="40" customHeight="1" x14ac:dyDescent="0.35">
      <c r="I62" s="40"/>
      <c r="J62" s="40"/>
      <c r="K62" s="41"/>
      <c r="L62" s="41"/>
      <c r="M62" s="41"/>
      <c r="N62" s="42"/>
      <c r="O62" s="43"/>
      <c r="S62" s="50"/>
      <c r="T62" s="50"/>
      <c r="U62" s="50"/>
      <c r="V62" s="50"/>
    </row>
    <row r="63" spans="9:22" ht="40" customHeight="1" x14ac:dyDescent="0.35">
      <c r="I63" s="40"/>
      <c r="J63" s="40"/>
      <c r="K63" s="41"/>
      <c r="L63" s="41"/>
      <c r="M63" s="41"/>
      <c r="N63" s="42"/>
      <c r="O63" s="43"/>
      <c r="S63" s="50"/>
      <c r="T63" s="50"/>
      <c r="U63" s="50"/>
      <c r="V63" s="50"/>
    </row>
    <row r="64" spans="9:22" ht="40" customHeight="1" x14ac:dyDescent="0.35">
      <c r="I64" s="40"/>
      <c r="J64" s="40"/>
      <c r="K64" s="41"/>
      <c r="L64" s="41"/>
      <c r="M64" s="41"/>
      <c r="N64" s="42"/>
      <c r="O64" s="43"/>
      <c r="S64" s="50"/>
      <c r="T64" s="50"/>
      <c r="U64" s="50"/>
      <c r="V64" s="50"/>
    </row>
    <row r="65" spans="9:22" ht="40" customHeight="1" x14ac:dyDescent="0.35">
      <c r="I65" s="40"/>
      <c r="J65" s="40"/>
      <c r="K65" s="41"/>
      <c r="L65" s="41"/>
      <c r="M65" s="41"/>
      <c r="N65" s="42"/>
      <c r="O65" s="43"/>
      <c r="S65" s="50"/>
      <c r="T65" s="50"/>
      <c r="U65" s="50"/>
      <c r="V65" s="50"/>
    </row>
    <row r="66" spans="9:22" ht="40" customHeight="1" x14ac:dyDescent="0.35">
      <c r="I66" s="40"/>
      <c r="J66" s="40"/>
      <c r="K66" s="41"/>
      <c r="L66" s="41"/>
      <c r="M66" s="41"/>
      <c r="N66" s="42"/>
      <c r="O66" s="43"/>
      <c r="S66" s="50"/>
      <c r="T66" s="50"/>
      <c r="U66" s="50"/>
      <c r="V66" s="50"/>
    </row>
    <row r="67" spans="9:22" ht="40" customHeight="1" x14ac:dyDescent="0.35">
      <c r="I67" s="40"/>
      <c r="J67" s="40"/>
      <c r="K67" s="41"/>
      <c r="L67" s="41"/>
      <c r="M67" s="41"/>
      <c r="N67" s="42"/>
      <c r="O67" s="43"/>
      <c r="S67" s="50"/>
      <c r="T67" s="50"/>
      <c r="U67" s="50"/>
      <c r="V67" s="50"/>
    </row>
    <row r="68" spans="9:22" ht="40" customHeight="1" x14ac:dyDescent="0.35">
      <c r="I68" s="40"/>
      <c r="J68" s="40"/>
      <c r="K68" s="41"/>
      <c r="L68" s="41"/>
      <c r="M68" s="41"/>
      <c r="N68" s="42"/>
      <c r="O68" s="43"/>
      <c r="S68" s="50"/>
      <c r="T68" s="50"/>
      <c r="U68" s="50"/>
      <c r="V68" s="50"/>
    </row>
    <row r="69" spans="9:22" ht="40" customHeight="1" x14ac:dyDescent="0.35">
      <c r="I69" s="40"/>
      <c r="J69" s="40"/>
      <c r="K69" s="41"/>
      <c r="L69" s="41"/>
      <c r="M69" s="41"/>
      <c r="N69" s="42"/>
      <c r="O69" s="43"/>
      <c r="S69" s="50"/>
      <c r="T69" s="50"/>
      <c r="U69" s="50"/>
      <c r="V69" s="50"/>
    </row>
    <row r="70" spans="9:22" ht="40" customHeight="1" x14ac:dyDescent="0.35">
      <c r="I70" s="40"/>
      <c r="J70" s="40"/>
      <c r="K70" s="41"/>
      <c r="L70" s="41"/>
      <c r="M70" s="41"/>
      <c r="N70" s="42"/>
      <c r="O70" s="43"/>
      <c r="S70" s="50"/>
      <c r="T70" s="50"/>
      <c r="U70" s="50"/>
      <c r="V70" s="50"/>
    </row>
    <row r="71" spans="9:22" ht="40" customHeight="1" x14ac:dyDescent="0.35">
      <c r="I71" s="40"/>
      <c r="J71" s="40"/>
      <c r="K71" s="41"/>
      <c r="L71" s="41"/>
      <c r="M71" s="41"/>
      <c r="N71" s="42"/>
      <c r="O71" s="43"/>
      <c r="S71" s="50"/>
      <c r="T71" s="50"/>
      <c r="U71" s="50"/>
      <c r="V71" s="50"/>
    </row>
    <row r="72" spans="9:22" ht="40" customHeight="1" x14ac:dyDescent="0.35">
      <c r="I72" s="40"/>
      <c r="J72" s="40"/>
      <c r="K72" s="41"/>
      <c r="L72" s="41"/>
      <c r="M72" s="41"/>
      <c r="N72" s="42"/>
      <c r="O72" s="43"/>
      <c r="S72" s="50"/>
      <c r="T72" s="50"/>
      <c r="U72" s="50"/>
      <c r="V72" s="50"/>
    </row>
    <row r="73" spans="9:22" ht="40" customHeight="1" x14ac:dyDescent="0.35">
      <c r="I73" s="40"/>
      <c r="J73" s="40"/>
      <c r="K73" s="41"/>
      <c r="L73" s="41"/>
      <c r="M73" s="41"/>
      <c r="N73" s="42"/>
      <c r="O73" s="43"/>
      <c r="S73" s="50"/>
      <c r="T73" s="50"/>
      <c r="U73" s="50"/>
      <c r="V73" s="50"/>
    </row>
    <row r="74" spans="9:22" ht="40" customHeight="1" x14ac:dyDescent="0.35">
      <c r="I74" s="40"/>
      <c r="J74" s="40"/>
      <c r="K74" s="41"/>
      <c r="L74" s="41"/>
      <c r="M74" s="41"/>
      <c r="N74" s="42"/>
      <c r="O74" s="43"/>
      <c r="S74" s="50"/>
      <c r="T74" s="50"/>
      <c r="U74" s="50"/>
      <c r="V74" s="50"/>
    </row>
    <row r="75" spans="9:22" ht="40" customHeight="1" x14ac:dyDescent="0.35">
      <c r="I75" s="40"/>
      <c r="J75" s="40"/>
      <c r="K75" s="41"/>
      <c r="L75" s="41"/>
      <c r="M75" s="41"/>
      <c r="N75" s="42"/>
      <c r="O75" s="43"/>
      <c r="S75" s="50"/>
      <c r="T75" s="50"/>
      <c r="U75" s="50"/>
      <c r="V75" s="50"/>
    </row>
    <row r="76" spans="9:22" ht="40" customHeight="1" x14ac:dyDescent="0.35">
      <c r="I76" s="40"/>
      <c r="J76" s="40"/>
      <c r="K76" s="41"/>
      <c r="L76" s="41"/>
      <c r="M76" s="41"/>
      <c r="N76" s="42"/>
      <c r="O76" s="43"/>
      <c r="S76" s="50"/>
      <c r="T76" s="50"/>
      <c r="U76" s="50"/>
      <c r="V76" s="50"/>
    </row>
    <row r="77" spans="9:22" ht="40" customHeight="1" x14ac:dyDescent="0.35">
      <c r="I77" s="40"/>
      <c r="J77" s="40"/>
      <c r="K77" s="41"/>
      <c r="L77" s="41"/>
      <c r="M77" s="41"/>
      <c r="N77" s="42"/>
      <c r="O77" s="43"/>
      <c r="S77" s="50"/>
      <c r="T77" s="50"/>
      <c r="U77" s="50"/>
      <c r="V77" s="50"/>
    </row>
    <row r="78" spans="9:22" ht="40" customHeight="1" x14ac:dyDescent="0.35">
      <c r="S78" s="50"/>
      <c r="T78" s="50"/>
      <c r="U78" s="50"/>
      <c r="V78" s="50"/>
    </row>
    <row r="79" spans="9:22" ht="40" customHeight="1" x14ac:dyDescent="0.35">
      <c r="S79" s="50"/>
      <c r="T79" s="50"/>
      <c r="U79" s="50"/>
      <c r="V79" s="50"/>
    </row>
    <row r="80" spans="9:22" ht="40" customHeight="1" x14ac:dyDescent="0.35">
      <c r="S80" s="50"/>
      <c r="T80" s="50"/>
      <c r="U80" s="50"/>
      <c r="V80" s="50"/>
    </row>
    <row r="81" spans="19:22" ht="40" customHeight="1" x14ac:dyDescent="0.35">
      <c r="S81" s="50"/>
      <c r="T81" s="50"/>
      <c r="U81" s="50"/>
      <c r="V81" s="50"/>
    </row>
    <row r="82" spans="19:22" ht="40" customHeight="1" x14ac:dyDescent="0.35">
      <c r="S82" s="50"/>
      <c r="T82" s="50"/>
      <c r="U82" s="50"/>
      <c r="V82" s="50"/>
    </row>
    <row r="83" spans="19:22" ht="40" customHeight="1" x14ac:dyDescent="0.35">
      <c r="S83" s="50"/>
      <c r="T83" s="50"/>
      <c r="U83" s="50"/>
      <c r="V83" s="50"/>
    </row>
    <row r="84" spans="19:22" ht="40" customHeight="1" x14ac:dyDescent="0.35">
      <c r="S84" s="50"/>
      <c r="T84" s="50"/>
      <c r="U84" s="50"/>
      <c r="V84" s="50"/>
    </row>
    <row r="85" spans="19:22" ht="40" customHeight="1" x14ac:dyDescent="0.35">
      <c r="S85" s="50"/>
      <c r="T85" s="50"/>
      <c r="U85" s="50"/>
      <c r="V85" s="50"/>
    </row>
    <row r="86" spans="19:22" ht="40" customHeight="1" x14ac:dyDescent="0.35">
      <c r="S86" s="50"/>
      <c r="T86" s="50"/>
      <c r="U86" s="50"/>
      <c r="V86" s="50"/>
    </row>
    <row r="87" spans="19:22" ht="40" customHeight="1" x14ac:dyDescent="0.35">
      <c r="S87" s="50"/>
      <c r="T87" s="50"/>
      <c r="U87" s="50"/>
      <c r="V87" s="50"/>
    </row>
    <row r="88" spans="19:22" ht="40" customHeight="1" x14ac:dyDescent="0.35">
      <c r="S88" s="50"/>
      <c r="T88" s="50"/>
      <c r="U88" s="50"/>
      <c r="V88" s="50"/>
    </row>
    <row r="89" spans="19:22" ht="40" customHeight="1" x14ac:dyDescent="0.35">
      <c r="S89" s="50"/>
      <c r="T89" s="50"/>
      <c r="U89" s="50"/>
      <c r="V89" s="50"/>
    </row>
    <row r="90" spans="19:22" ht="40" customHeight="1" x14ac:dyDescent="0.35">
      <c r="S90" s="50"/>
      <c r="T90" s="50"/>
      <c r="U90" s="50"/>
      <c r="V90" s="50"/>
    </row>
    <row r="91" spans="19:22" ht="40" customHeight="1" x14ac:dyDescent="0.35">
      <c r="S91" s="50"/>
      <c r="T91" s="50"/>
      <c r="U91" s="50"/>
      <c r="V91" s="50"/>
    </row>
    <row r="92" spans="19:22" ht="40" customHeight="1" x14ac:dyDescent="0.35">
      <c r="S92" s="50"/>
      <c r="T92" s="50"/>
      <c r="U92" s="50"/>
      <c r="V92" s="50"/>
    </row>
    <row r="93" spans="19:22" ht="40" customHeight="1" x14ac:dyDescent="0.35">
      <c r="S93" s="50"/>
      <c r="T93" s="50"/>
      <c r="U93" s="50"/>
      <c r="V93" s="50"/>
    </row>
    <row r="94" spans="19:22" ht="40" customHeight="1" x14ac:dyDescent="0.35">
      <c r="S94" s="50"/>
      <c r="T94" s="50"/>
      <c r="U94" s="50"/>
      <c r="V94" s="50"/>
    </row>
    <row r="95" spans="19:22" ht="40" customHeight="1" x14ac:dyDescent="0.35">
      <c r="S95" s="50"/>
      <c r="T95" s="51"/>
      <c r="U95" s="52"/>
      <c r="V95" s="53"/>
    </row>
    <row r="96" spans="19:22" ht="40" customHeight="1" x14ac:dyDescent="0.35">
      <c r="S96" s="48"/>
      <c r="T96" s="48"/>
      <c r="U96" s="48"/>
      <c r="V96" s="49"/>
    </row>
    <row r="97" spans="19:22" ht="40" customHeight="1" x14ac:dyDescent="0.35">
      <c r="S97" s="34"/>
      <c r="T97" s="34"/>
      <c r="U97" s="34"/>
      <c r="V97" s="37"/>
    </row>
    <row r="98" spans="19:22" ht="40" customHeight="1" x14ac:dyDescent="0.35">
      <c r="S98" s="34"/>
      <c r="T98" s="34"/>
      <c r="U98" s="34"/>
      <c r="V98" s="37"/>
    </row>
    <row r="99" spans="19:22" ht="40" customHeight="1" x14ac:dyDescent="0.35">
      <c r="S99" s="34"/>
      <c r="T99" s="34"/>
      <c r="U99" s="34"/>
      <c r="V99" s="37"/>
    </row>
    <row r="100" spans="19:22" ht="40" customHeight="1" x14ac:dyDescent="0.35">
      <c r="S100" s="34"/>
      <c r="T100" s="34"/>
      <c r="U100" s="34"/>
      <c r="V100" s="37"/>
    </row>
    <row r="101" spans="19:22" ht="40" customHeight="1" x14ac:dyDescent="0.35">
      <c r="S101" s="34"/>
      <c r="T101" s="34"/>
      <c r="U101" s="34"/>
      <c r="V101" s="37"/>
    </row>
    <row r="102" spans="19:22" ht="40" customHeight="1" x14ac:dyDescent="0.35">
      <c r="S102" s="34"/>
      <c r="T102" s="34"/>
      <c r="U102" s="34"/>
      <c r="V102" s="37"/>
    </row>
    <row r="103" spans="19:22" ht="40" customHeight="1" x14ac:dyDescent="0.35">
      <c r="S103" s="34"/>
      <c r="T103" s="34"/>
      <c r="U103" s="34"/>
      <c r="V103" s="37"/>
    </row>
    <row r="104" spans="19:22" ht="40" customHeight="1" x14ac:dyDescent="0.35">
      <c r="S104" s="34"/>
      <c r="T104" s="34"/>
      <c r="U104" s="34"/>
      <c r="V104" s="37"/>
    </row>
    <row r="105" spans="19:22" ht="40" customHeight="1" x14ac:dyDescent="0.35">
      <c r="S105" s="34"/>
      <c r="T105" s="34"/>
      <c r="U105" s="34"/>
      <c r="V105" s="37"/>
    </row>
    <row r="106" spans="19:22" ht="40" customHeight="1" x14ac:dyDescent="0.35">
      <c r="S106" s="34"/>
      <c r="T106" s="34"/>
      <c r="U106" s="34"/>
      <c r="V106" s="37"/>
    </row>
    <row r="107" spans="19:22" ht="40" customHeight="1" x14ac:dyDescent="0.35">
      <c r="S107" s="34"/>
      <c r="T107" s="34"/>
      <c r="U107" s="34"/>
      <c r="V107" s="37"/>
    </row>
    <row r="108" spans="19:22" ht="40" customHeight="1" x14ac:dyDescent="0.35">
      <c r="S108" s="34"/>
      <c r="T108" s="34"/>
      <c r="U108" s="34"/>
      <c r="V108" s="37"/>
    </row>
    <row r="109" spans="19:22" ht="40" customHeight="1" x14ac:dyDescent="0.35">
      <c r="S109" s="34"/>
      <c r="T109" s="34"/>
      <c r="U109" s="34"/>
      <c r="V109" s="37"/>
    </row>
    <row r="110" spans="19:22" ht="40" customHeight="1" x14ac:dyDescent="0.35">
      <c r="S110" s="34"/>
      <c r="T110" s="34"/>
      <c r="U110" s="34"/>
      <c r="V110" s="37"/>
    </row>
    <row r="111" spans="19:22" ht="40" customHeight="1" x14ac:dyDescent="0.35">
      <c r="S111" s="34"/>
      <c r="T111" s="34"/>
      <c r="U111" s="34"/>
      <c r="V111" s="37"/>
    </row>
    <row r="112" spans="19:22" ht="40" customHeight="1" x14ac:dyDescent="0.35">
      <c r="S112" s="34"/>
      <c r="T112" s="34"/>
      <c r="U112" s="34"/>
      <c r="V112" s="37"/>
    </row>
    <row r="113" spans="19:22" ht="40" customHeight="1" x14ac:dyDescent="0.35">
      <c r="S113" s="34"/>
      <c r="T113" s="34"/>
      <c r="U113" s="34"/>
      <c r="V113" s="37"/>
    </row>
    <row r="114" spans="19:22" ht="40" customHeight="1" x14ac:dyDescent="0.35">
      <c r="S114" s="34"/>
      <c r="T114" s="34"/>
      <c r="U114" s="34"/>
      <c r="V114" s="37"/>
    </row>
    <row r="115" spans="19:22" ht="40" customHeight="1" x14ac:dyDescent="0.35">
      <c r="S115" s="34"/>
      <c r="T115" s="34"/>
      <c r="U115" s="34"/>
      <c r="V115" s="37"/>
    </row>
  </sheetData>
  <autoFilter ref="A3:R3" xr:uid="{00000000-0001-0000-0900-000000000000}"/>
  <mergeCells count="5">
    <mergeCell ref="S2:V2"/>
    <mergeCell ref="I1:R1"/>
    <mergeCell ref="A2:R2"/>
    <mergeCell ref="A1:B1"/>
    <mergeCell ref="C1:H1"/>
  </mergeCells>
  <conditionalFormatting sqref="N4:N37">
    <cfRule type="cellIs" dxfId="2" priority="1" operator="less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1CE42-A8AC-4AC4-919D-D3137547F7AD}">
  <sheetPr>
    <tabColor theme="3" tint="0.39997558519241921"/>
  </sheetPr>
  <dimension ref="A1:AL37"/>
  <sheetViews>
    <sheetView topLeftCell="B1" zoomScale="70" zoomScaleNormal="70" workbookViewId="0">
      <selection activeCell="S7" sqref="S7"/>
    </sheetView>
  </sheetViews>
  <sheetFormatPr defaultColWidth="9.7265625" defaultRowHeight="40" customHeight="1" x14ac:dyDescent="0.35"/>
  <cols>
    <col min="1" max="1" width="10" style="1" customWidth="1"/>
    <col min="2" max="4" width="27.453125" style="1" customWidth="1"/>
    <col min="5" max="5" width="18.453125" style="15" customWidth="1"/>
    <col min="6" max="6" width="15.81640625" style="1" customWidth="1"/>
    <col min="7" max="7" width="13.54296875" style="1" customWidth="1"/>
    <col min="8" max="8" width="14.7265625" style="1" customWidth="1"/>
    <col min="9" max="9" width="12.54296875" style="4" customWidth="1"/>
    <col min="10" max="24" width="13.26953125" style="16" customWidth="1"/>
    <col min="25" max="25" width="19.81640625" style="5" bestFit="1" customWidth="1"/>
    <col min="26" max="26" width="16" style="2" customWidth="1"/>
    <col min="27" max="27" width="20.453125" style="2" bestFit="1" customWidth="1"/>
    <col min="28" max="34" width="14.453125" style="2" customWidth="1"/>
    <col min="35" max="35" width="14.26953125" style="2" customWidth="1"/>
    <col min="36" max="36" width="14.7265625" style="2" customWidth="1"/>
    <col min="37" max="37" width="16.54296875" style="2" customWidth="1"/>
    <col min="38" max="38" width="17" style="2" customWidth="1"/>
    <col min="39" max="16384" width="9.7265625" style="2"/>
  </cols>
  <sheetData>
    <row r="1" spans="1:38" ht="43.5" x14ac:dyDescent="0.35">
      <c r="A1" s="349" t="s">
        <v>109</v>
      </c>
      <c r="B1" s="350"/>
      <c r="C1" s="350"/>
      <c r="D1" s="351" t="s">
        <v>186</v>
      </c>
      <c r="E1" s="351"/>
      <c r="F1" s="351"/>
      <c r="G1" s="351"/>
      <c r="H1" s="351"/>
      <c r="I1" s="349" t="s">
        <v>187</v>
      </c>
      <c r="J1" s="350"/>
      <c r="K1" s="350"/>
      <c r="L1" s="350"/>
      <c r="M1" s="350"/>
      <c r="N1" s="350"/>
      <c r="O1" s="350"/>
      <c r="P1" s="350"/>
      <c r="Q1" s="350"/>
      <c r="R1" s="350"/>
      <c r="S1" s="350"/>
      <c r="T1" s="350"/>
      <c r="U1" s="350"/>
      <c r="V1" s="350"/>
      <c r="W1" s="350"/>
      <c r="X1" s="350"/>
      <c r="Y1" s="350"/>
      <c r="Z1" s="350"/>
      <c r="AA1" s="350"/>
      <c r="AB1" s="119" t="s">
        <v>192</v>
      </c>
      <c r="AC1" s="119" t="s">
        <v>189</v>
      </c>
      <c r="AD1" s="119" t="s">
        <v>189</v>
      </c>
      <c r="AE1" s="119" t="s">
        <v>189</v>
      </c>
      <c r="AF1" s="119" t="s">
        <v>189</v>
      </c>
      <c r="AG1" s="119" t="s">
        <v>189</v>
      </c>
      <c r="AH1" s="119" t="s">
        <v>189</v>
      </c>
      <c r="AI1" s="119" t="s">
        <v>189</v>
      </c>
      <c r="AJ1" s="119" t="s">
        <v>189</v>
      </c>
      <c r="AK1" s="119" t="s">
        <v>192</v>
      </c>
      <c r="AL1" s="119" t="s">
        <v>189</v>
      </c>
    </row>
    <row r="2" spans="1:38" ht="29.25" customHeight="1" thickBot="1" x14ac:dyDescent="0.4">
      <c r="A2" s="352" t="s">
        <v>18</v>
      </c>
      <c r="B2" s="353"/>
      <c r="C2" s="353"/>
      <c r="D2" s="353"/>
      <c r="E2" s="353"/>
      <c r="F2" s="353"/>
      <c r="G2" s="353"/>
      <c r="H2" s="353"/>
      <c r="I2" s="121"/>
      <c r="J2" s="354" t="s">
        <v>193</v>
      </c>
      <c r="K2" s="355"/>
      <c r="L2" s="356"/>
      <c r="M2" s="357" t="s">
        <v>194</v>
      </c>
      <c r="N2" s="358"/>
      <c r="O2" s="359"/>
      <c r="P2" s="341" t="s">
        <v>195</v>
      </c>
      <c r="Q2" s="342"/>
      <c r="R2" s="343"/>
      <c r="S2" s="344" t="s">
        <v>196</v>
      </c>
      <c r="T2" s="345"/>
      <c r="U2" s="346"/>
      <c r="V2" s="347" t="s">
        <v>197</v>
      </c>
      <c r="W2" s="347"/>
      <c r="X2" s="347"/>
      <c r="Y2" s="347"/>
      <c r="Z2" s="348" t="s">
        <v>198</v>
      </c>
      <c r="AA2" s="348"/>
      <c r="AB2" s="120" t="s">
        <v>190</v>
      </c>
      <c r="AC2" s="120" t="s">
        <v>190</v>
      </c>
      <c r="AD2" s="120" t="s">
        <v>190</v>
      </c>
      <c r="AE2" s="120" t="s">
        <v>190</v>
      </c>
      <c r="AF2" s="120" t="s">
        <v>190</v>
      </c>
      <c r="AG2" s="120" t="s">
        <v>190</v>
      </c>
      <c r="AH2" s="120" t="s">
        <v>190</v>
      </c>
      <c r="AI2" s="120" t="s">
        <v>190</v>
      </c>
      <c r="AJ2" s="120" t="s">
        <v>190</v>
      </c>
      <c r="AK2" s="120" t="s">
        <v>190</v>
      </c>
      <c r="AL2" s="120" t="s">
        <v>190</v>
      </c>
    </row>
    <row r="3" spans="1:38" s="3" customFormat="1" ht="46.5" customHeight="1" x14ac:dyDescent="0.25">
      <c r="A3" s="20" t="s">
        <v>10</v>
      </c>
      <c r="B3" s="21" t="s">
        <v>6</v>
      </c>
      <c r="C3" s="20" t="s">
        <v>21</v>
      </c>
      <c r="D3" s="20" t="s">
        <v>13</v>
      </c>
      <c r="E3" s="21" t="s">
        <v>14</v>
      </c>
      <c r="F3" s="21" t="s">
        <v>15</v>
      </c>
      <c r="G3" s="21" t="s">
        <v>16</v>
      </c>
      <c r="H3" s="21" t="s">
        <v>7</v>
      </c>
      <c r="I3" s="122" t="s">
        <v>19</v>
      </c>
      <c r="J3" s="123" t="s">
        <v>199</v>
      </c>
      <c r="K3" s="124" t="s">
        <v>200</v>
      </c>
      <c r="L3" s="124" t="s">
        <v>201</v>
      </c>
      <c r="M3" s="125" t="s">
        <v>199</v>
      </c>
      <c r="N3" s="125" t="s">
        <v>200</v>
      </c>
      <c r="O3" s="125" t="s">
        <v>201</v>
      </c>
      <c r="P3" s="126" t="s">
        <v>199</v>
      </c>
      <c r="Q3" s="126" t="s">
        <v>200</v>
      </c>
      <c r="R3" s="126" t="s">
        <v>201</v>
      </c>
      <c r="S3" s="127" t="s">
        <v>199</v>
      </c>
      <c r="T3" s="128" t="s">
        <v>200</v>
      </c>
      <c r="U3" s="129" t="s">
        <v>201</v>
      </c>
      <c r="V3" s="139" t="s">
        <v>199</v>
      </c>
      <c r="W3" s="139" t="s">
        <v>202</v>
      </c>
      <c r="X3" s="139" t="s">
        <v>200</v>
      </c>
      <c r="Y3" s="140" t="s">
        <v>201</v>
      </c>
      <c r="Z3" s="145" t="s">
        <v>8</v>
      </c>
      <c r="AA3" s="145" t="s">
        <v>9</v>
      </c>
      <c r="AB3" s="33" t="s">
        <v>191</v>
      </c>
      <c r="AC3" s="33" t="s">
        <v>191</v>
      </c>
      <c r="AD3" s="33" t="s">
        <v>191</v>
      </c>
      <c r="AE3" s="33" t="s">
        <v>191</v>
      </c>
      <c r="AF3" s="33" t="s">
        <v>191</v>
      </c>
      <c r="AG3" s="33" t="s">
        <v>191</v>
      </c>
      <c r="AH3" s="33" t="s">
        <v>191</v>
      </c>
      <c r="AI3" s="33" t="s">
        <v>191</v>
      </c>
      <c r="AJ3" s="33" t="s">
        <v>191</v>
      </c>
      <c r="AK3" s="33" t="s">
        <v>191</v>
      </c>
      <c r="AL3" s="33" t="s">
        <v>191</v>
      </c>
    </row>
    <row r="4" spans="1:38" ht="40" customHeight="1" x14ac:dyDescent="0.35">
      <c r="A4" s="88">
        <v>1</v>
      </c>
      <c r="B4" s="89" t="s">
        <v>111</v>
      </c>
      <c r="C4" s="175" t="s">
        <v>317</v>
      </c>
      <c r="D4" s="96" t="s">
        <v>123</v>
      </c>
      <c r="E4" s="100">
        <v>1703</v>
      </c>
      <c r="F4" s="104">
        <v>504220643</v>
      </c>
      <c r="G4" s="35" t="s">
        <v>172</v>
      </c>
      <c r="H4" s="35" t="s">
        <v>181</v>
      </c>
      <c r="I4" s="118">
        <f>'GESTOR da Ata'!I4</f>
        <v>18304</v>
      </c>
      <c r="J4" s="130">
        <f>IF(ROUNDDOWN($I4*0.5,0)&gt;$Y4,$Y4,ROUNDDOWN($I4*0.5,0))</f>
        <v>9152</v>
      </c>
      <c r="K4" s="131">
        <f>SUMIF($AB$2:$AL$2,$J$2,AB4:AL4)</f>
        <v>0</v>
      </c>
      <c r="L4" s="131">
        <f>J4-K4</f>
        <v>9152</v>
      </c>
      <c r="M4" s="132">
        <f>IF(ROUNDDOWN($I4*0.5,0)&gt;$Y4,$Y4,ROUNDDOWN($I4*0.5,0))</f>
        <v>9152</v>
      </c>
      <c r="N4" s="133">
        <f>SUMIF($AB$2:$AL$2,$M$2,AB4:AL4)</f>
        <v>0</v>
      </c>
      <c r="O4" s="133">
        <f>M4-N4</f>
        <v>9152</v>
      </c>
      <c r="P4" s="134">
        <f>IF(ROUNDDOWN($I4*0.5,0)&gt;$Y4,$Y4,ROUNDDOWN($I4*0.5,0))</f>
        <v>9152</v>
      </c>
      <c r="Q4" s="135">
        <f>SUMIF($AB$2:$AL$2,$P$2,AB4:AL4)</f>
        <v>0</v>
      </c>
      <c r="R4" s="135">
        <f>P4-Q4</f>
        <v>9152</v>
      </c>
      <c r="S4" s="136">
        <f>IF(ROUNDDOWN($I4*0.5,0)&gt;$Y4,$Y4,ROUNDDOWN($I4*0.5,0))</f>
        <v>9152</v>
      </c>
      <c r="T4" s="137">
        <f>SUMIF($AB$2:$AL$2,$S$2,AB4:AL4)</f>
        <v>0</v>
      </c>
      <c r="U4" s="138">
        <f>S4-T4</f>
        <v>9152</v>
      </c>
      <c r="V4" s="141">
        <f>I4*2</f>
        <v>36608</v>
      </c>
      <c r="W4" s="144">
        <f>'GESTOR da Ata'!M4</f>
        <v>0</v>
      </c>
      <c r="X4" s="144">
        <f>(SUM(AB4:AL4))</f>
        <v>0</v>
      </c>
      <c r="Y4" s="143">
        <f>V4-X4-W4</f>
        <v>36608</v>
      </c>
      <c r="Z4" s="9">
        <v>7.5</v>
      </c>
      <c r="AA4" s="9">
        <f t="shared" ref="AA4:AA37" si="0">Z4*I4</f>
        <v>137280</v>
      </c>
      <c r="AB4" s="35"/>
      <c r="AC4" s="35"/>
      <c r="AD4" s="35"/>
      <c r="AE4" s="35"/>
      <c r="AF4" s="35"/>
      <c r="AG4" s="35"/>
      <c r="AH4" s="35"/>
      <c r="AI4" s="35"/>
      <c r="AJ4" s="117"/>
      <c r="AK4" s="117"/>
      <c r="AL4" s="117"/>
    </row>
    <row r="5" spans="1:38" ht="40" customHeight="1" x14ac:dyDescent="0.35">
      <c r="A5" s="90">
        <v>2</v>
      </c>
      <c r="B5" s="91" t="s">
        <v>112</v>
      </c>
      <c r="C5" s="176" t="s">
        <v>318</v>
      </c>
      <c r="D5" s="97" t="s">
        <v>124</v>
      </c>
      <c r="E5" s="101">
        <v>1703</v>
      </c>
      <c r="F5" s="105" t="s">
        <v>139</v>
      </c>
      <c r="G5" s="106" t="s">
        <v>173</v>
      </c>
      <c r="H5" s="106" t="s">
        <v>181</v>
      </c>
      <c r="I5" s="118">
        <f>'GESTOR da Ata'!I5</f>
        <v>16863</v>
      </c>
      <c r="J5" s="130">
        <f t="shared" ref="J5:J37" si="1">IF(ROUNDDOWN($I5*0.5,0)&gt;$Y5,$Y5,ROUNDDOWN($I5*0.5,0))</f>
        <v>8431</v>
      </c>
      <c r="K5" s="131">
        <f t="shared" ref="K5:K37" si="2">SUMIF($AB$2:$AL$2,$J$2,AB5:AL5)</f>
        <v>0</v>
      </c>
      <c r="L5" s="131">
        <f t="shared" ref="L5:L37" si="3">J5-K5</f>
        <v>8431</v>
      </c>
      <c r="M5" s="132">
        <f t="shared" ref="M5:M37" si="4">IF(ROUNDDOWN($I5*0.5,0)&gt;$Y5,$Y5,ROUNDDOWN($I5*0.5,0))</f>
        <v>8431</v>
      </c>
      <c r="N5" s="133">
        <f t="shared" ref="N5:N37" si="5">SUMIF($AB$2:$AL$2,$M$2,AB5:AL5)</f>
        <v>0</v>
      </c>
      <c r="O5" s="133">
        <f t="shared" ref="O5:O37" si="6">M5-N5</f>
        <v>8431</v>
      </c>
      <c r="P5" s="134">
        <f t="shared" ref="P5:P37" si="7">IF(ROUNDDOWN($I5*0.5,0)&gt;$Y5,$Y5,ROUNDDOWN($I5*0.5,0))</f>
        <v>8431</v>
      </c>
      <c r="Q5" s="135">
        <f t="shared" ref="Q5:Q37" si="8">SUMIF($AB$2:$AL$2,$P$2,AB5:AL5)</f>
        <v>0</v>
      </c>
      <c r="R5" s="135">
        <f t="shared" ref="R5:R37" si="9">P5-Q5</f>
        <v>8431</v>
      </c>
      <c r="S5" s="136">
        <f t="shared" ref="S5:S37" si="10">IF(ROUNDDOWN($I5*0.5,0)&gt;$Y5,$Y5,ROUNDDOWN($I5*0.5,0))</f>
        <v>8431</v>
      </c>
      <c r="T5" s="137">
        <f t="shared" ref="T5:T37" si="11">SUMIF($AB$2:$AL$2,$S$2,AB5:AL5)</f>
        <v>0</v>
      </c>
      <c r="U5" s="138">
        <f t="shared" ref="U5:U37" si="12">S5-T5</f>
        <v>8431</v>
      </c>
      <c r="V5" s="141">
        <f t="shared" ref="V5:V37" si="13">I5*2</f>
        <v>33726</v>
      </c>
      <c r="W5" s="144">
        <f>'GESTOR da Ata'!M5</f>
        <v>0</v>
      </c>
      <c r="X5" s="142">
        <f t="shared" ref="X5:X37" si="14">(SUM(AB5:AI5))</f>
        <v>0</v>
      </c>
      <c r="Y5" s="143">
        <f t="shared" ref="Y5:Y37" si="15">V5-X5-W5</f>
        <v>33726</v>
      </c>
      <c r="Z5" s="9">
        <v>16.600000000000001</v>
      </c>
      <c r="AA5" s="9">
        <f t="shared" si="0"/>
        <v>279925.80000000005</v>
      </c>
      <c r="AB5" s="35"/>
      <c r="AC5" s="35"/>
      <c r="AD5" s="35"/>
      <c r="AE5" s="35"/>
      <c r="AF5" s="35"/>
      <c r="AG5" s="35"/>
      <c r="AH5" s="35"/>
      <c r="AI5" s="35"/>
      <c r="AJ5" s="117"/>
      <c r="AK5" s="117"/>
      <c r="AL5" s="117"/>
    </row>
    <row r="6" spans="1:38" ht="40" customHeight="1" x14ac:dyDescent="0.35">
      <c r="A6" s="92">
        <v>3</v>
      </c>
      <c r="B6" s="93" t="s">
        <v>113</v>
      </c>
      <c r="C6" s="175" t="s">
        <v>319</v>
      </c>
      <c r="D6" s="96" t="s">
        <v>124</v>
      </c>
      <c r="E6" s="102">
        <v>1703</v>
      </c>
      <c r="F6" s="104" t="s">
        <v>140</v>
      </c>
      <c r="G6" s="35" t="s">
        <v>172</v>
      </c>
      <c r="H6" s="35" t="s">
        <v>181</v>
      </c>
      <c r="I6" s="118">
        <f>'GESTOR da Ata'!I6</f>
        <v>9392</v>
      </c>
      <c r="J6" s="130">
        <f t="shared" si="1"/>
        <v>4696</v>
      </c>
      <c r="K6" s="131">
        <f t="shared" si="2"/>
        <v>0</v>
      </c>
      <c r="L6" s="131">
        <f t="shared" si="3"/>
        <v>4696</v>
      </c>
      <c r="M6" s="132">
        <f t="shared" si="4"/>
        <v>4696</v>
      </c>
      <c r="N6" s="133">
        <f t="shared" si="5"/>
        <v>0</v>
      </c>
      <c r="O6" s="133">
        <f t="shared" si="6"/>
        <v>4696</v>
      </c>
      <c r="P6" s="134">
        <f t="shared" si="7"/>
        <v>4696</v>
      </c>
      <c r="Q6" s="135">
        <f t="shared" si="8"/>
        <v>0</v>
      </c>
      <c r="R6" s="135">
        <f t="shared" si="9"/>
        <v>4696</v>
      </c>
      <c r="S6" s="136">
        <f t="shared" si="10"/>
        <v>4696</v>
      </c>
      <c r="T6" s="137">
        <f t="shared" si="11"/>
        <v>0</v>
      </c>
      <c r="U6" s="138">
        <f t="shared" si="12"/>
        <v>4696</v>
      </c>
      <c r="V6" s="141">
        <f t="shared" si="13"/>
        <v>18784</v>
      </c>
      <c r="W6" s="144">
        <f>'GESTOR da Ata'!M6</f>
        <v>0</v>
      </c>
      <c r="X6" s="142">
        <f t="shared" si="14"/>
        <v>0</v>
      </c>
      <c r="Y6" s="143">
        <f t="shared" si="15"/>
        <v>18784</v>
      </c>
      <c r="Z6" s="9">
        <v>5.9</v>
      </c>
      <c r="AA6" s="9">
        <f t="shared" si="0"/>
        <v>55412.800000000003</v>
      </c>
      <c r="AB6" s="35"/>
      <c r="AC6" s="35"/>
      <c r="AD6" s="35"/>
      <c r="AE6" s="35"/>
      <c r="AF6" s="35"/>
      <c r="AG6" s="35"/>
      <c r="AH6" s="35"/>
      <c r="AI6" s="35"/>
      <c r="AJ6" s="117"/>
      <c r="AK6" s="117"/>
      <c r="AL6" s="117"/>
    </row>
    <row r="7" spans="1:38" ht="40" customHeight="1" x14ac:dyDescent="0.35">
      <c r="A7" s="90">
        <v>4</v>
      </c>
      <c r="B7" s="91" t="s">
        <v>114</v>
      </c>
      <c r="C7" s="176" t="s">
        <v>320</v>
      </c>
      <c r="D7" s="97" t="s">
        <v>125</v>
      </c>
      <c r="E7" s="101">
        <v>1701</v>
      </c>
      <c r="F7" s="105" t="s">
        <v>141</v>
      </c>
      <c r="G7" s="106" t="s">
        <v>173</v>
      </c>
      <c r="H7" s="106" t="s">
        <v>181</v>
      </c>
      <c r="I7" s="118">
        <f>'GESTOR da Ata'!I7</f>
        <v>927</v>
      </c>
      <c r="J7" s="130">
        <f t="shared" si="1"/>
        <v>463</v>
      </c>
      <c r="K7" s="131">
        <f t="shared" si="2"/>
        <v>0</v>
      </c>
      <c r="L7" s="131">
        <f t="shared" si="3"/>
        <v>463</v>
      </c>
      <c r="M7" s="132">
        <f t="shared" si="4"/>
        <v>463</v>
      </c>
      <c r="N7" s="133">
        <f t="shared" si="5"/>
        <v>0</v>
      </c>
      <c r="O7" s="133">
        <f t="shared" si="6"/>
        <v>463</v>
      </c>
      <c r="P7" s="134">
        <f t="shared" si="7"/>
        <v>463</v>
      </c>
      <c r="Q7" s="135">
        <f t="shared" si="8"/>
        <v>0</v>
      </c>
      <c r="R7" s="135">
        <f t="shared" si="9"/>
        <v>463</v>
      </c>
      <c r="S7" s="136">
        <f t="shared" si="10"/>
        <v>463</v>
      </c>
      <c r="T7" s="137">
        <f t="shared" si="11"/>
        <v>0</v>
      </c>
      <c r="U7" s="138">
        <f t="shared" si="12"/>
        <v>463</v>
      </c>
      <c r="V7" s="141">
        <f t="shared" si="13"/>
        <v>1854</v>
      </c>
      <c r="W7" s="144">
        <f>'GESTOR da Ata'!M7</f>
        <v>0</v>
      </c>
      <c r="X7" s="142">
        <f t="shared" si="14"/>
        <v>0</v>
      </c>
      <c r="Y7" s="143">
        <f t="shared" si="15"/>
        <v>1854</v>
      </c>
      <c r="Z7" s="9">
        <v>7.7</v>
      </c>
      <c r="AA7" s="9">
        <f t="shared" si="0"/>
        <v>7137.9000000000005</v>
      </c>
      <c r="AB7" s="35"/>
      <c r="AC7" s="35"/>
      <c r="AD7" s="35"/>
      <c r="AE7" s="35"/>
      <c r="AF7" s="35"/>
      <c r="AG7" s="35"/>
      <c r="AH7" s="35"/>
      <c r="AI7" s="35"/>
      <c r="AJ7" s="117"/>
      <c r="AK7" s="117"/>
      <c r="AL7" s="117"/>
    </row>
    <row r="8" spans="1:38" ht="40" customHeight="1" x14ac:dyDescent="0.35">
      <c r="A8" s="92">
        <v>5</v>
      </c>
      <c r="B8" s="93" t="s">
        <v>114</v>
      </c>
      <c r="C8" s="175" t="s">
        <v>321</v>
      </c>
      <c r="D8" s="96" t="s">
        <v>125</v>
      </c>
      <c r="E8" s="102">
        <v>1701</v>
      </c>
      <c r="F8" s="104" t="s">
        <v>142</v>
      </c>
      <c r="G8" s="35" t="s">
        <v>174</v>
      </c>
      <c r="H8" s="35" t="s">
        <v>181</v>
      </c>
      <c r="I8" s="118">
        <f>'GESTOR da Ata'!I8</f>
        <v>1140</v>
      </c>
      <c r="J8" s="130">
        <f t="shared" si="1"/>
        <v>570</v>
      </c>
      <c r="K8" s="131">
        <f t="shared" si="2"/>
        <v>0</v>
      </c>
      <c r="L8" s="131">
        <f t="shared" si="3"/>
        <v>570</v>
      </c>
      <c r="M8" s="132">
        <f t="shared" si="4"/>
        <v>570</v>
      </c>
      <c r="N8" s="133">
        <f t="shared" si="5"/>
        <v>0</v>
      </c>
      <c r="O8" s="133">
        <f t="shared" si="6"/>
        <v>570</v>
      </c>
      <c r="P8" s="134">
        <f t="shared" si="7"/>
        <v>570</v>
      </c>
      <c r="Q8" s="135">
        <f t="shared" si="8"/>
        <v>0</v>
      </c>
      <c r="R8" s="135">
        <f t="shared" si="9"/>
        <v>570</v>
      </c>
      <c r="S8" s="136">
        <f t="shared" si="10"/>
        <v>570</v>
      </c>
      <c r="T8" s="137">
        <f t="shared" si="11"/>
        <v>0</v>
      </c>
      <c r="U8" s="138">
        <f t="shared" si="12"/>
        <v>570</v>
      </c>
      <c r="V8" s="141">
        <f t="shared" si="13"/>
        <v>2280</v>
      </c>
      <c r="W8" s="144">
        <f>'GESTOR da Ata'!M8</f>
        <v>0</v>
      </c>
      <c r="X8" s="142">
        <f t="shared" si="14"/>
        <v>0</v>
      </c>
      <c r="Y8" s="143">
        <f t="shared" si="15"/>
        <v>2280</v>
      </c>
      <c r="Z8" s="9">
        <v>15.99</v>
      </c>
      <c r="AA8" s="9">
        <f t="shared" si="0"/>
        <v>18228.599999999999</v>
      </c>
      <c r="AB8" s="35"/>
      <c r="AC8" s="35"/>
      <c r="AD8" s="35"/>
      <c r="AE8" s="35"/>
      <c r="AF8" s="35"/>
      <c r="AG8" s="35"/>
      <c r="AH8" s="35"/>
      <c r="AI8" s="35"/>
      <c r="AJ8" s="117"/>
      <c r="AK8" s="117"/>
      <c r="AL8" s="117"/>
    </row>
    <row r="9" spans="1:38" ht="40" customHeight="1" x14ac:dyDescent="0.35">
      <c r="A9" s="90">
        <v>6</v>
      </c>
      <c r="B9" s="91" t="s">
        <v>114</v>
      </c>
      <c r="C9" s="176" t="s">
        <v>322</v>
      </c>
      <c r="D9" s="97" t="s">
        <v>125</v>
      </c>
      <c r="E9" s="101">
        <v>1701</v>
      </c>
      <c r="F9" s="105" t="s">
        <v>143</v>
      </c>
      <c r="G9" s="106" t="s">
        <v>173</v>
      </c>
      <c r="H9" s="106" t="s">
        <v>181</v>
      </c>
      <c r="I9" s="118">
        <f>'GESTOR da Ata'!I9</f>
        <v>150</v>
      </c>
      <c r="J9" s="130">
        <f t="shared" si="1"/>
        <v>75</v>
      </c>
      <c r="K9" s="131">
        <f t="shared" si="2"/>
        <v>0</v>
      </c>
      <c r="L9" s="131">
        <f t="shared" si="3"/>
        <v>75</v>
      </c>
      <c r="M9" s="132">
        <f t="shared" si="4"/>
        <v>75</v>
      </c>
      <c r="N9" s="133">
        <f t="shared" si="5"/>
        <v>0</v>
      </c>
      <c r="O9" s="133">
        <f t="shared" si="6"/>
        <v>75</v>
      </c>
      <c r="P9" s="134">
        <f t="shared" si="7"/>
        <v>75</v>
      </c>
      <c r="Q9" s="135">
        <f t="shared" si="8"/>
        <v>0</v>
      </c>
      <c r="R9" s="135">
        <f t="shared" si="9"/>
        <v>75</v>
      </c>
      <c r="S9" s="136">
        <f t="shared" si="10"/>
        <v>75</v>
      </c>
      <c r="T9" s="137">
        <f t="shared" si="11"/>
        <v>0</v>
      </c>
      <c r="U9" s="138">
        <f t="shared" si="12"/>
        <v>75</v>
      </c>
      <c r="V9" s="141">
        <f t="shared" si="13"/>
        <v>300</v>
      </c>
      <c r="W9" s="144">
        <f>'GESTOR da Ata'!M9</f>
        <v>0</v>
      </c>
      <c r="X9" s="142">
        <f t="shared" si="14"/>
        <v>0</v>
      </c>
      <c r="Y9" s="143">
        <f t="shared" si="15"/>
        <v>300</v>
      </c>
      <c r="Z9" s="9">
        <v>6.85</v>
      </c>
      <c r="AA9" s="9">
        <f t="shared" si="0"/>
        <v>1027.5</v>
      </c>
      <c r="AB9" s="35"/>
      <c r="AC9" s="35"/>
      <c r="AD9" s="35"/>
      <c r="AE9" s="35"/>
      <c r="AF9" s="35"/>
      <c r="AG9" s="35"/>
      <c r="AH9" s="35"/>
      <c r="AI9" s="35"/>
      <c r="AJ9" s="117"/>
      <c r="AK9" s="117"/>
      <c r="AL9" s="117"/>
    </row>
    <row r="10" spans="1:38" ht="40" customHeight="1" x14ac:dyDescent="0.35">
      <c r="A10" s="92">
        <v>7</v>
      </c>
      <c r="B10" s="93" t="s">
        <v>115</v>
      </c>
      <c r="C10" s="175" t="s">
        <v>323</v>
      </c>
      <c r="D10" s="96" t="s">
        <v>126</v>
      </c>
      <c r="E10" s="102">
        <v>1801</v>
      </c>
      <c r="F10" s="104" t="s">
        <v>144</v>
      </c>
      <c r="G10" s="35" t="s">
        <v>175</v>
      </c>
      <c r="H10" s="35" t="s">
        <v>181</v>
      </c>
      <c r="I10" s="118">
        <f>'GESTOR da Ata'!I10</f>
        <v>11094</v>
      </c>
      <c r="J10" s="130">
        <f t="shared" si="1"/>
        <v>5547</v>
      </c>
      <c r="K10" s="131">
        <f t="shared" si="2"/>
        <v>0</v>
      </c>
      <c r="L10" s="131">
        <f t="shared" si="3"/>
        <v>5547</v>
      </c>
      <c r="M10" s="132">
        <f t="shared" si="4"/>
        <v>5547</v>
      </c>
      <c r="N10" s="133">
        <f t="shared" si="5"/>
        <v>0</v>
      </c>
      <c r="O10" s="133">
        <f t="shared" si="6"/>
        <v>5547</v>
      </c>
      <c r="P10" s="134">
        <f t="shared" si="7"/>
        <v>5547</v>
      </c>
      <c r="Q10" s="135">
        <f t="shared" si="8"/>
        <v>0</v>
      </c>
      <c r="R10" s="135">
        <f t="shared" si="9"/>
        <v>5547</v>
      </c>
      <c r="S10" s="136">
        <f t="shared" si="10"/>
        <v>5547</v>
      </c>
      <c r="T10" s="137">
        <f t="shared" si="11"/>
        <v>0</v>
      </c>
      <c r="U10" s="138">
        <f t="shared" si="12"/>
        <v>5547</v>
      </c>
      <c r="V10" s="141">
        <f t="shared" si="13"/>
        <v>22188</v>
      </c>
      <c r="W10" s="144">
        <f>'GESTOR da Ata'!M10</f>
        <v>0</v>
      </c>
      <c r="X10" s="142">
        <f t="shared" si="14"/>
        <v>0</v>
      </c>
      <c r="Y10" s="143">
        <f t="shared" si="15"/>
        <v>22188</v>
      </c>
      <c r="Z10" s="9">
        <v>2.59</v>
      </c>
      <c r="AA10" s="9">
        <f t="shared" si="0"/>
        <v>28733.46</v>
      </c>
      <c r="AB10" s="35"/>
      <c r="AC10" s="35"/>
      <c r="AD10" s="35"/>
      <c r="AE10" s="35"/>
      <c r="AF10" s="35"/>
      <c r="AG10" s="35"/>
      <c r="AH10" s="35"/>
      <c r="AI10" s="35"/>
      <c r="AJ10" s="117"/>
      <c r="AK10" s="117"/>
      <c r="AL10" s="117"/>
    </row>
    <row r="11" spans="1:38" ht="40" customHeight="1" x14ac:dyDescent="0.35">
      <c r="A11" s="90">
        <v>8</v>
      </c>
      <c r="B11" s="91" t="s">
        <v>116</v>
      </c>
      <c r="C11" s="176" t="s">
        <v>324</v>
      </c>
      <c r="D11" s="97" t="s">
        <v>127</v>
      </c>
      <c r="E11" s="101">
        <v>1807</v>
      </c>
      <c r="F11" s="105" t="s">
        <v>145</v>
      </c>
      <c r="G11" s="106" t="s">
        <v>174</v>
      </c>
      <c r="H11" s="106" t="s">
        <v>181</v>
      </c>
      <c r="I11" s="118">
        <f>'GESTOR da Ata'!I11</f>
        <v>197</v>
      </c>
      <c r="J11" s="130">
        <f t="shared" si="1"/>
        <v>98</v>
      </c>
      <c r="K11" s="131">
        <f t="shared" si="2"/>
        <v>0</v>
      </c>
      <c r="L11" s="131">
        <f t="shared" si="3"/>
        <v>98</v>
      </c>
      <c r="M11" s="132">
        <f t="shared" si="4"/>
        <v>98</v>
      </c>
      <c r="N11" s="133">
        <f t="shared" si="5"/>
        <v>0</v>
      </c>
      <c r="O11" s="133">
        <f t="shared" si="6"/>
        <v>98</v>
      </c>
      <c r="P11" s="134">
        <f t="shared" si="7"/>
        <v>98</v>
      </c>
      <c r="Q11" s="135">
        <f t="shared" si="8"/>
        <v>0</v>
      </c>
      <c r="R11" s="135">
        <f t="shared" si="9"/>
        <v>98</v>
      </c>
      <c r="S11" s="136">
        <f t="shared" si="10"/>
        <v>98</v>
      </c>
      <c r="T11" s="137">
        <f t="shared" si="11"/>
        <v>0</v>
      </c>
      <c r="U11" s="138">
        <f t="shared" si="12"/>
        <v>98</v>
      </c>
      <c r="V11" s="141">
        <f t="shared" si="13"/>
        <v>394</v>
      </c>
      <c r="W11" s="144">
        <f>'GESTOR da Ata'!M11</f>
        <v>0</v>
      </c>
      <c r="X11" s="142">
        <f t="shared" si="14"/>
        <v>0</v>
      </c>
      <c r="Y11" s="143">
        <f t="shared" si="15"/>
        <v>394</v>
      </c>
      <c r="Z11" s="9">
        <v>51.7</v>
      </c>
      <c r="AA11" s="9">
        <f t="shared" si="0"/>
        <v>10184.900000000001</v>
      </c>
      <c r="AB11" s="35"/>
      <c r="AC11" s="35"/>
      <c r="AD11" s="35"/>
      <c r="AE11" s="35"/>
      <c r="AF11" s="35"/>
      <c r="AG11" s="35"/>
      <c r="AH11" s="35"/>
      <c r="AI11" s="35"/>
      <c r="AJ11" s="117"/>
      <c r="AK11" s="117"/>
      <c r="AL11" s="117"/>
    </row>
    <row r="12" spans="1:38" ht="40" customHeight="1" x14ac:dyDescent="0.35">
      <c r="A12" s="88">
        <v>9</v>
      </c>
      <c r="B12" s="89" t="s">
        <v>116</v>
      </c>
      <c r="C12" s="175" t="s">
        <v>325</v>
      </c>
      <c r="D12" s="96" t="s">
        <v>128</v>
      </c>
      <c r="E12" s="100">
        <v>1807</v>
      </c>
      <c r="F12" s="104" t="s">
        <v>146</v>
      </c>
      <c r="G12" s="35" t="s">
        <v>174</v>
      </c>
      <c r="H12" s="35" t="s">
        <v>181</v>
      </c>
      <c r="I12" s="118">
        <f>'GESTOR da Ata'!I12</f>
        <v>109</v>
      </c>
      <c r="J12" s="130">
        <f t="shared" si="1"/>
        <v>54</v>
      </c>
      <c r="K12" s="131">
        <f t="shared" si="2"/>
        <v>0</v>
      </c>
      <c r="L12" s="131">
        <f t="shared" si="3"/>
        <v>54</v>
      </c>
      <c r="M12" s="132">
        <f t="shared" si="4"/>
        <v>54</v>
      </c>
      <c r="N12" s="133">
        <f t="shared" si="5"/>
        <v>0</v>
      </c>
      <c r="O12" s="133">
        <f t="shared" si="6"/>
        <v>54</v>
      </c>
      <c r="P12" s="134">
        <f t="shared" si="7"/>
        <v>54</v>
      </c>
      <c r="Q12" s="135">
        <f t="shared" si="8"/>
        <v>0</v>
      </c>
      <c r="R12" s="135">
        <f t="shared" si="9"/>
        <v>54</v>
      </c>
      <c r="S12" s="136">
        <f t="shared" si="10"/>
        <v>54</v>
      </c>
      <c r="T12" s="137">
        <f t="shared" si="11"/>
        <v>0</v>
      </c>
      <c r="U12" s="138">
        <f t="shared" si="12"/>
        <v>54</v>
      </c>
      <c r="V12" s="141">
        <f t="shared" si="13"/>
        <v>218</v>
      </c>
      <c r="W12" s="144">
        <f>'GESTOR da Ata'!M12</f>
        <v>0</v>
      </c>
      <c r="X12" s="142">
        <f t="shared" si="14"/>
        <v>0</v>
      </c>
      <c r="Y12" s="143">
        <f t="shared" si="15"/>
        <v>218</v>
      </c>
      <c r="Z12" s="9">
        <v>77</v>
      </c>
      <c r="AA12" s="9">
        <f t="shared" si="0"/>
        <v>8393</v>
      </c>
      <c r="AB12" s="35"/>
      <c r="AC12" s="35"/>
      <c r="AD12" s="35"/>
      <c r="AE12" s="35"/>
      <c r="AF12" s="35"/>
      <c r="AG12" s="35"/>
      <c r="AH12" s="35"/>
      <c r="AI12" s="35"/>
      <c r="AJ12" s="117"/>
      <c r="AK12" s="117"/>
      <c r="AL12" s="117"/>
    </row>
    <row r="13" spans="1:38" ht="40" customHeight="1" x14ac:dyDescent="0.35">
      <c r="A13" s="90">
        <v>10</v>
      </c>
      <c r="B13" s="91" t="s">
        <v>116</v>
      </c>
      <c r="C13" s="176" t="s">
        <v>326</v>
      </c>
      <c r="D13" s="97" t="s">
        <v>129</v>
      </c>
      <c r="E13" s="101">
        <v>1801</v>
      </c>
      <c r="F13" s="105" t="s">
        <v>147</v>
      </c>
      <c r="G13" s="106" t="s">
        <v>174</v>
      </c>
      <c r="H13" s="106" t="s">
        <v>181</v>
      </c>
      <c r="I13" s="118">
        <f>'GESTOR da Ata'!I13</f>
        <v>552</v>
      </c>
      <c r="J13" s="130">
        <f t="shared" si="1"/>
        <v>276</v>
      </c>
      <c r="K13" s="131">
        <f t="shared" si="2"/>
        <v>0</v>
      </c>
      <c r="L13" s="131">
        <f t="shared" si="3"/>
        <v>276</v>
      </c>
      <c r="M13" s="132">
        <f t="shared" si="4"/>
        <v>276</v>
      </c>
      <c r="N13" s="133">
        <f t="shared" si="5"/>
        <v>0</v>
      </c>
      <c r="O13" s="133">
        <f t="shared" si="6"/>
        <v>276</v>
      </c>
      <c r="P13" s="134">
        <f t="shared" si="7"/>
        <v>276</v>
      </c>
      <c r="Q13" s="135">
        <f t="shared" si="8"/>
        <v>0</v>
      </c>
      <c r="R13" s="135">
        <f t="shared" si="9"/>
        <v>276</v>
      </c>
      <c r="S13" s="136">
        <f t="shared" si="10"/>
        <v>276</v>
      </c>
      <c r="T13" s="137">
        <f t="shared" si="11"/>
        <v>0</v>
      </c>
      <c r="U13" s="138">
        <f t="shared" si="12"/>
        <v>276</v>
      </c>
      <c r="V13" s="141">
        <f t="shared" si="13"/>
        <v>1104</v>
      </c>
      <c r="W13" s="144">
        <f>'GESTOR da Ata'!M13</f>
        <v>0</v>
      </c>
      <c r="X13" s="142">
        <f t="shared" si="14"/>
        <v>0</v>
      </c>
      <c r="Y13" s="143">
        <f t="shared" si="15"/>
        <v>1104</v>
      </c>
      <c r="Z13" s="9">
        <v>22.26</v>
      </c>
      <c r="AA13" s="9">
        <f t="shared" si="0"/>
        <v>12287.52</v>
      </c>
      <c r="AB13" s="35"/>
      <c r="AC13" s="35"/>
      <c r="AD13" s="35"/>
      <c r="AE13" s="35"/>
      <c r="AF13" s="35"/>
      <c r="AG13" s="35"/>
      <c r="AH13" s="35"/>
      <c r="AI13" s="35"/>
      <c r="AJ13" s="117"/>
      <c r="AK13" s="117"/>
      <c r="AL13" s="117"/>
    </row>
    <row r="14" spans="1:38" ht="40" customHeight="1" x14ac:dyDescent="0.35">
      <c r="A14" s="88">
        <v>11</v>
      </c>
      <c r="B14" s="89" t="s">
        <v>114</v>
      </c>
      <c r="C14" s="175" t="s">
        <v>327</v>
      </c>
      <c r="D14" s="96" t="s">
        <v>125</v>
      </c>
      <c r="E14" s="100">
        <v>1801</v>
      </c>
      <c r="F14" s="104" t="s">
        <v>148</v>
      </c>
      <c r="G14" s="35" t="s">
        <v>174</v>
      </c>
      <c r="H14" s="35" t="s">
        <v>181</v>
      </c>
      <c r="I14" s="118">
        <f>'GESTOR da Ata'!I14</f>
        <v>784</v>
      </c>
      <c r="J14" s="130">
        <f t="shared" si="1"/>
        <v>392</v>
      </c>
      <c r="K14" s="131">
        <f t="shared" si="2"/>
        <v>0</v>
      </c>
      <c r="L14" s="131">
        <f t="shared" si="3"/>
        <v>392</v>
      </c>
      <c r="M14" s="132">
        <f t="shared" si="4"/>
        <v>392</v>
      </c>
      <c r="N14" s="133">
        <f t="shared" si="5"/>
        <v>0</v>
      </c>
      <c r="O14" s="133">
        <f t="shared" si="6"/>
        <v>392</v>
      </c>
      <c r="P14" s="134">
        <f t="shared" si="7"/>
        <v>392</v>
      </c>
      <c r="Q14" s="135">
        <f t="shared" si="8"/>
        <v>0</v>
      </c>
      <c r="R14" s="135">
        <f t="shared" si="9"/>
        <v>392</v>
      </c>
      <c r="S14" s="136">
        <f t="shared" si="10"/>
        <v>392</v>
      </c>
      <c r="T14" s="137">
        <f t="shared" si="11"/>
        <v>0</v>
      </c>
      <c r="U14" s="138">
        <f t="shared" si="12"/>
        <v>392</v>
      </c>
      <c r="V14" s="141">
        <f t="shared" si="13"/>
        <v>1568</v>
      </c>
      <c r="W14" s="144">
        <f>'GESTOR da Ata'!M14</f>
        <v>0</v>
      </c>
      <c r="X14" s="142">
        <f t="shared" si="14"/>
        <v>0</v>
      </c>
      <c r="Y14" s="143">
        <f t="shared" si="15"/>
        <v>1568</v>
      </c>
      <c r="Z14" s="9">
        <v>13.49</v>
      </c>
      <c r="AA14" s="9">
        <f t="shared" si="0"/>
        <v>10576.16</v>
      </c>
      <c r="AB14" s="35"/>
      <c r="AC14" s="35"/>
      <c r="AD14" s="35"/>
      <c r="AE14" s="35"/>
      <c r="AF14" s="35"/>
      <c r="AG14" s="35"/>
      <c r="AH14" s="35"/>
      <c r="AI14" s="35"/>
      <c r="AJ14" s="117"/>
      <c r="AK14" s="117"/>
      <c r="AL14" s="117"/>
    </row>
    <row r="15" spans="1:38" ht="40" customHeight="1" x14ac:dyDescent="0.35">
      <c r="A15" s="90">
        <v>12</v>
      </c>
      <c r="B15" s="91" t="s">
        <v>114</v>
      </c>
      <c r="C15" s="176" t="s">
        <v>328</v>
      </c>
      <c r="D15" s="97" t="s">
        <v>125</v>
      </c>
      <c r="E15" s="101">
        <v>1801</v>
      </c>
      <c r="F15" s="105" t="s">
        <v>149</v>
      </c>
      <c r="G15" s="106" t="s">
        <v>173</v>
      </c>
      <c r="H15" s="106" t="s">
        <v>181</v>
      </c>
      <c r="I15" s="118">
        <f>'GESTOR da Ata'!I15</f>
        <v>7433</v>
      </c>
      <c r="J15" s="130">
        <f t="shared" si="1"/>
        <v>3716</v>
      </c>
      <c r="K15" s="131">
        <f t="shared" si="2"/>
        <v>0</v>
      </c>
      <c r="L15" s="131">
        <f t="shared" si="3"/>
        <v>3716</v>
      </c>
      <c r="M15" s="132">
        <f t="shared" si="4"/>
        <v>3716</v>
      </c>
      <c r="N15" s="133">
        <f t="shared" si="5"/>
        <v>0</v>
      </c>
      <c r="O15" s="133">
        <f t="shared" si="6"/>
        <v>3716</v>
      </c>
      <c r="P15" s="134">
        <f t="shared" si="7"/>
        <v>3716</v>
      </c>
      <c r="Q15" s="135">
        <f t="shared" si="8"/>
        <v>0</v>
      </c>
      <c r="R15" s="135">
        <f t="shared" si="9"/>
        <v>3716</v>
      </c>
      <c r="S15" s="136">
        <f t="shared" si="10"/>
        <v>3716</v>
      </c>
      <c r="T15" s="137">
        <f t="shared" si="11"/>
        <v>0</v>
      </c>
      <c r="U15" s="138">
        <f t="shared" si="12"/>
        <v>3716</v>
      </c>
      <c r="V15" s="141">
        <f t="shared" si="13"/>
        <v>14866</v>
      </c>
      <c r="W15" s="144">
        <f>'GESTOR da Ata'!M15</f>
        <v>0</v>
      </c>
      <c r="X15" s="142">
        <f t="shared" si="14"/>
        <v>0</v>
      </c>
      <c r="Y15" s="143">
        <f t="shared" si="15"/>
        <v>14866</v>
      </c>
      <c r="Z15" s="9">
        <v>2.79</v>
      </c>
      <c r="AA15" s="9">
        <f t="shared" si="0"/>
        <v>20738.07</v>
      </c>
      <c r="AB15" s="35"/>
      <c r="AC15" s="35"/>
      <c r="AD15" s="35"/>
      <c r="AE15" s="35"/>
      <c r="AF15" s="35"/>
      <c r="AG15" s="35"/>
      <c r="AH15" s="35"/>
      <c r="AI15" s="35"/>
      <c r="AJ15" s="117"/>
      <c r="AK15" s="117"/>
      <c r="AL15" s="117"/>
    </row>
    <row r="16" spans="1:38" ht="40" customHeight="1" x14ac:dyDescent="0.35">
      <c r="A16" s="88">
        <v>13</v>
      </c>
      <c r="B16" s="89" t="s">
        <v>114</v>
      </c>
      <c r="C16" s="175" t="s">
        <v>329</v>
      </c>
      <c r="D16" s="96" t="s">
        <v>125</v>
      </c>
      <c r="E16" s="100">
        <v>1801</v>
      </c>
      <c r="F16" s="104" t="s">
        <v>150</v>
      </c>
      <c r="G16" s="35" t="s">
        <v>173</v>
      </c>
      <c r="H16" s="35" t="s">
        <v>181</v>
      </c>
      <c r="I16" s="118">
        <f>'GESTOR da Ata'!I16</f>
        <v>8534</v>
      </c>
      <c r="J16" s="130">
        <f t="shared" si="1"/>
        <v>4267</v>
      </c>
      <c r="K16" s="131">
        <f t="shared" si="2"/>
        <v>0</v>
      </c>
      <c r="L16" s="131">
        <f t="shared" si="3"/>
        <v>4267</v>
      </c>
      <c r="M16" s="132">
        <f t="shared" si="4"/>
        <v>4267</v>
      </c>
      <c r="N16" s="133">
        <f t="shared" si="5"/>
        <v>0</v>
      </c>
      <c r="O16" s="133">
        <f t="shared" si="6"/>
        <v>4267</v>
      </c>
      <c r="P16" s="134">
        <f t="shared" si="7"/>
        <v>4267</v>
      </c>
      <c r="Q16" s="135">
        <f t="shared" si="8"/>
        <v>0</v>
      </c>
      <c r="R16" s="135">
        <f t="shared" si="9"/>
        <v>4267</v>
      </c>
      <c r="S16" s="136">
        <f t="shared" si="10"/>
        <v>4267</v>
      </c>
      <c r="T16" s="137">
        <f t="shared" si="11"/>
        <v>0</v>
      </c>
      <c r="U16" s="138">
        <f t="shared" si="12"/>
        <v>4267</v>
      </c>
      <c r="V16" s="141">
        <f t="shared" si="13"/>
        <v>17068</v>
      </c>
      <c r="W16" s="144">
        <f>'GESTOR da Ata'!M16</f>
        <v>0</v>
      </c>
      <c r="X16" s="142">
        <f t="shared" si="14"/>
        <v>0</v>
      </c>
      <c r="Y16" s="143">
        <f t="shared" si="15"/>
        <v>17068</v>
      </c>
      <c r="Z16" s="9">
        <v>2.98</v>
      </c>
      <c r="AA16" s="9">
        <f t="shared" si="0"/>
        <v>25431.32</v>
      </c>
      <c r="AB16" s="35"/>
      <c r="AC16" s="35"/>
      <c r="AD16" s="35"/>
      <c r="AE16" s="35"/>
      <c r="AF16" s="35"/>
      <c r="AG16" s="35"/>
      <c r="AH16" s="35"/>
      <c r="AI16" s="35"/>
      <c r="AJ16" s="117"/>
      <c r="AK16" s="117"/>
      <c r="AL16" s="117"/>
    </row>
    <row r="17" spans="1:38" ht="40" customHeight="1" x14ac:dyDescent="0.35">
      <c r="A17" s="90">
        <v>14</v>
      </c>
      <c r="B17" s="91" t="s">
        <v>116</v>
      </c>
      <c r="C17" s="176" t="s">
        <v>330</v>
      </c>
      <c r="D17" s="97" t="s">
        <v>130</v>
      </c>
      <c r="E17" s="101">
        <v>1801</v>
      </c>
      <c r="F17" s="105" t="s">
        <v>151</v>
      </c>
      <c r="G17" s="106" t="s">
        <v>176</v>
      </c>
      <c r="H17" s="106" t="s">
        <v>181</v>
      </c>
      <c r="I17" s="118">
        <f>'GESTOR da Ata'!I17</f>
        <v>7587</v>
      </c>
      <c r="J17" s="130">
        <f t="shared" si="1"/>
        <v>3793</v>
      </c>
      <c r="K17" s="131">
        <f t="shared" si="2"/>
        <v>0</v>
      </c>
      <c r="L17" s="131">
        <f t="shared" si="3"/>
        <v>3793</v>
      </c>
      <c r="M17" s="132">
        <f t="shared" si="4"/>
        <v>3793</v>
      </c>
      <c r="N17" s="133">
        <f t="shared" si="5"/>
        <v>0</v>
      </c>
      <c r="O17" s="133">
        <f t="shared" si="6"/>
        <v>3793</v>
      </c>
      <c r="P17" s="134">
        <f t="shared" si="7"/>
        <v>3793</v>
      </c>
      <c r="Q17" s="135">
        <f t="shared" si="8"/>
        <v>0</v>
      </c>
      <c r="R17" s="135">
        <f t="shared" si="9"/>
        <v>3793</v>
      </c>
      <c r="S17" s="136">
        <f t="shared" si="10"/>
        <v>3793</v>
      </c>
      <c r="T17" s="137">
        <f t="shared" si="11"/>
        <v>0</v>
      </c>
      <c r="U17" s="138">
        <f t="shared" si="12"/>
        <v>3793</v>
      </c>
      <c r="V17" s="141">
        <f t="shared" si="13"/>
        <v>15174</v>
      </c>
      <c r="W17" s="144">
        <f>'GESTOR da Ata'!M17</f>
        <v>0</v>
      </c>
      <c r="X17" s="142">
        <f t="shared" si="14"/>
        <v>0</v>
      </c>
      <c r="Y17" s="143">
        <f t="shared" si="15"/>
        <v>15174</v>
      </c>
      <c r="Z17" s="9">
        <v>2.2000000000000002</v>
      </c>
      <c r="AA17" s="9">
        <f t="shared" si="0"/>
        <v>16691.400000000001</v>
      </c>
      <c r="AB17" s="35"/>
      <c r="AC17" s="35"/>
      <c r="AD17" s="35"/>
      <c r="AE17" s="35"/>
      <c r="AF17" s="35"/>
      <c r="AG17" s="35"/>
      <c r="AH17" s="35"/>
      <c r="AI17" s="35"/>
      <c r="AJ17" s="117"/>
      <c r="AK17" s="117"/>
      <c r="AL17" s="117"/>
    </row>
    <row r="18" spans="1:38" ht="40" customHeight="1" x14ac:dyDescent="0.35">
      <c r="A18" s="88">
        <v>15</v>
      </c>
      <c r="B18" s="89" t="s">
        <v>114</v>
      </c>
      <c r="C18" s="175" t="s">
        <v>331</v>
      </c>
      <c r="D18" s="96" t="s">
        <v>125</v>
      </c>
      <c r="E18" s="100">
        <v>1801</v>
      </c>
      <c r="F18" s="104" t="s">
        <v>152</v>
      </c>
      <c r="G18" s="35" t="s">
        <v>176</v>
      </c>
      <c r="H18" s="35" t="s">
        <v>181</v>
      </c>
      <c r="I18" s="118">
        <f>'GESTOR da Ata'!I18</f>
        <v>1275</v>
      </c>
      <c r="J18" s="130">
        <f t="shared" si="1"/>
        <v>637</v>
      </c>
      <c r="K18" s="131">
        <f t="shared" si="2"/>
        <v>0</v>
      </c>
      <c r="L18" s="131">
        <f t="shared" si="3"/>
        <v>637</v>
      </c>
      <c r="M18" s="132">
        <f t="shared" si="4"/>
        <v>637</v>
      </c>
      <c r="N18" s="133">
        <f t="shared" si="5"/>
        <v>0</v>
      </c>
      <c r="O18" s="133">
        <f t="shared" si="6"/>
        <v>637</v>
      </c>
      <c r="P18" s="134">
        <f t="shared" si="7"/>
        <v>637</v>
      </c>
      <c r="Q18" s="135">
        <f t="shared" si="8"/>
        <v>0</v>
      </c>
      <c r="R18" s="135">
        <f t="shared" si="9"/>
        <v>637</v>
      </c>
      <c r="S18" s="136">
        <f t="shared" si="10"/>
        <v>637</v>
      </c>
      <c r="T18" s="137">
        <f t="shared" si="11"/>
        <v>0</v>
      </c>
      <c r="U18" s="138">
        <f t="shared" si="12"/>
        <v>637</v>
      </c>
      <c r="V18" s="141">
        <f t="shared" si="13"/>
        <v>2550</v>
      </c>
      <c r="W18" s="144">
        <f>'GESTOR da Ata'!M18</f>
        <v>0</v>
      </c>
      <c r="X18" s="142">
        <f t="shared" si="14"/>
        <v>0</v>
      </c>
      <c r="Y18" s="143">
        <f t="shared" si="15"/>
        <v>2550</v>
      </c>
      <c r="Z18" s="9">
        <v>3.99</v>
      </c>
      <c r="AA18" s="9">
        <f t="shared" si="0"/>
        <v>5087.25</v>
      </c>
      <c r="AB18" s="35"/>
      <c r="AC18" s="35"/>
      <c r="AD18" s="35"/>
      <c r="AE18" s="35"/>
      <c r="AF18" s="35"/>
      <c r="AG18" s="35"/>
      <c r="AH18" s="35"/>
      <c r="AI18" s="35"/>
      <c r="AJ18" s="117"/>
      <c r="AK18" s="117"/>
      <c r="AL18" s="117"/>
    </row>
    <row r="19" spans="1:38" ht="40" customHeight="1" x14ac:dyDescent="0.35">
      <c r="A19" s="90">
        <v>16</v>
      </c>
      <c r="B19" s="91" t="s">
        <v>114</v>
      </c>
      <c r="C19" s="176" t="s">
        <v>332</v>
      </c>
      <c r="D19" s="97" t="s">
        <v>125</v>
      </c>
      <c r="E19" s="101">
        <v>1801</v>
      </c>
      <c r="F19" s="105" t="s">
        <v>153</v>
      </c>
      <c r="G19" s="106" t="s">
        <v>176</v>
      </c>
      <c r="H19" s="106" t="s">
        <v>181</v>
      </c>
      <c r="I19" s="118">
        <f>'GESTOR da Ata'!I19</f>
        <v>1094</v>
      </c>
      <c r="J19" s="130">
        <f t="shared" si="1"/>
        <v>547</v>
      </c>
      <c r="K19" s="131">
        <f t="shared" si="2"/>
        <v>0</v>
      </c>
      <c r="L19" s="131">
        <f t="shared" si="3"/>
        <v>547</v>
      </c>
      <c r="M19" s="132">
        <f t="shared" si="4"/>
        <v>547</v>
      </c>
      <c r="N19" s="133">
        <f t="shared" si="5"/>
        <v>0</v>
      </c>
      <c r="O19" s="133">
        <f t="shared" si="6"/>
        <v>547</v>
      </c>
      <c r="P19" s="134">
        <f t="shared" si="7"/>
        <v>547</v>
      </c>
      <c r="Q19" s="135">
        <f t="shared" si="8"/>
        <v>0</v>
      </c>
      <c r="R19" s="135">
        <f t="shared" si="9"/>
        <v>547</v>
      </c>
      <c r="S19" s="136">
        <f t="shared" si="10"/>
        <v>547</v>
      </c>
      <c r="T19" s="137">
        <f t="shared" si="11"/>
        <v>0</v>
      </c>
      <c r="U19" s="138">
        <f t="shared" si="12"/>
        <v>547</v>
      </c>
      <c r="V19" s="141">
        <f t="shared" si="13"/>
        <v>2188</v>
      </c>
      <c r="W19" s="144">
        <f>'GESTOR da Ata'!M19</f>
        <v>0</v>
      </c>
      <c r="X19" s="142">
        <f t="shared" si="14"/>
        <v>0</v>
      </c>
      <c r="Y19" s="143">
        <f t="shared" si="15"/>
        <v>2188</v>
      </c>
      <c r="Z19" s="9">
        <v>3.6</v>
      </c>
      <c r="AA19" s="9">
        <f t="shared" si="0"/>
        <v>3938.4</v>
      </c>
      <c r="AB19" s="35"/>
      <c r="AC19" s="35"/>
      <c r="AD19" s="35"/>
      <c r="AE19" s="35"/>
      <c r="AF19" s="35"/>
      <c r="AG19" s="35"/>
      <c r="AH19" s="35"/>
      <c r="AI19" s="35"/>
      <c r="AJ19" s="117"/>
      <c r="AK19" s="117"/>
      <c r="AL19" s="117"/>
    </row>
    <row r="20" spans="1:38" ht="40" customHeight="1" x14ac:dyDescent="0.35">
      <c r="A20" s="88">
        <v>17</v>
      </c>
      <c r="B20" s="89" t="s">
        <v>114</v>
      </c>
      <c r="C20" s="175" t="s">
        <v>333</v>
      </c>
      <c r="D20" s="96" t="s">
        <v>131</v>
      </c>
      <c r="E20" s="100">
        <v>1801</v>
      </c>
      <c r="F20" s="104" t="s">
        <v>154</v>
      </c>
      <c r="G20" s="35" t="s">
        <v>173</v>
      </c>
      <c r="H20" s="35" t="s">
        <v>181</v>
      </c>
      <c r="I20" s="118">
        <f>'GESTOR da Ata'!I20</f>
        <v>740</v>
      </c>
      <c r="J20" s="130">
        <f t="shared" si="1"/>
        <v>370</v>
      </c>
      <c r="K20" s="131">
        <f t="shared" si="2"/>
        <v>0</v>
      </c>
      <c r="L20" s="131">
        <f t="shared" si="3"/>
        <v>370</v>
      </c>
      <c r="M20" s="132">
        <f t="shared" si="4"/>
        <v>370</v>
      </c>
      <c r="N20" s="133">
        <f t="shared" si="5"/>
        <v>0</v>
      </c>
      <c r="O20" s="133">
        <f t="shared" si="6"/>
        <v>370</v>
      </c>
      <c r="P20" s="134">
        <f t="shared" si="7"/>
        <v>370</v>
      </c>
      <c r="Q20" s="135">
        <f t="shared" si="8"/>
        <v>0</v>
      </c>
      <c r="R20" s="135">
        <f t="shared" si="9"/>
        <v>370</v>
      </c>
      <c r="S20" s="136">
        <f t="shared" si="10"/>
        <v>370</v>
      </c>
      <c r="T20" s="137">
        <f t="shared" si="11"/>
        <v>0</v>
      </c>
      <c r="U20" s="138">
        <f t="shared" si="12"/>
        <v>370</v>
      </c>
      <c r="V20" s="141">
        <f t="shared" si="13"/>
        <v>1480</v>
      </c>
      <c r="W20" s="144">
        <f>'GESTOR da Ata'!M20</f>
        <v>0</v>
      </c>
      <c r="X20" s="142">
        <f t="shared" si="14"/>
        <v>0</v>
      </c>
      <c r="Y20" s="143">
        <f t="shared" si="15"/>
        <v>1480</v>
      </c>
      <c r="Z20" s="9">
        <v>8.5299999999999994</v>
      </c>
      <c r="AA20" s="9">
        <f t="shared" si="0"/>
        <v>6312.2</v>
      </c>
      <c r="AB20" s="35"/>
      <c r="AC20" s="35"/>
      <c r="AD20" s="35"/>
      <c r="AE20" s="35"/>
      <c r="AF20" s="35"/>
      <c r="AG20" s="35"/>
      <c r="AH20" s="35"/>
      <c r="AI20" s="35"/>
      <c r="AJ20" s="117"/>
      <c r="AK20" s="117"/>
      <c r="AL20" s="117"/>
    </row>
    <row r="21" spans="1:38" ht="40" customHeight="1" x14ac:dyDescent="0.35">
      <c r="A21" s="90">
        <v>18</v>
      </c>
      <c r="B21" s="91" t="s">
        <v>117</v>
      </c>
      <c r="C21" s="176" t="s">
        <v>334</v>
      </c>
      <c r="D21" s="97" t="s">
        <v>130</v>
      </c>
      <c r="E21" s="101">
        <v>1801</v>
      </c>
      <c r="F21" s="105" t="s">
        <v>155</v>
      </c>
      <c r="G21" s="106" t="s">
        <v>173</v>
      </c>
      <c r="H21" s="106" t="s">
        <v>181</v>
      </c>
      <c r="I21" s="118">
        <f>'GESTOR da Ata'!I21</f>
        <v>2165</v>
      </c>
      <c r="J21" s="130">
        <f t="shared" si="1"/>
        <v>1082</v>
      </c>
      <c r="K21" s="131">
        <f t="shared" si="2"/>
        <v>0</v>
      </c>
      <c r="L21" s="131">
        <f t="shared" si="3"/>
        <v>1082</v>
      </c>
      <c r="M21" s="132">
        <f t="shared" si="4"/>
        <v>1082</v>
      </c>
      <c r="N21" s="133">
        <f t="shared" si="5"/>
        <v>0</v>
      </c>
      <c r="O21" s="133">
        <f t="shared" si="6"/>
        <v>1082</v>
      </c>
      <c r="P21" s="134">
        <f t="shared" si="7"/>
        <v>1082</v>
      </c>
      <c r="Q21" s="135">
        <f t="shared" si="8"/>
        <v>0</v>
      </c>
      <c r="R21" s="135">
        <f t="shared" si="9"/>
        <v>1082</v>
      </c>
      <c r="S21" s="136">
        <f t="shared" si="10"/>
        <v>1082</v>
      </c>
      <c r="T21" s="137">
        <f t="shared" si="11"/>
        <v>0</v>
      </c>
      <c r="U21" s="138">
        <f t="shared" si="12"/>
        <v>1082</v>
      </c>
      <c r="V21" s="141">
        <f t="shared" si="13"/>
        <v>4330</v>
      </c>
      <c r="W21" s="144">
        <f>'GESTOR da Ata'!M21</f>
        <v>0</v>
      </c>
      <c r="X21" s="142">
        <f t="shared" si="14"/>
        <v>0</v>
      </c>
      <c r="Y21" s="143">
        <f t="shared" si="15"/>
        <v>4330</v>
      </c>
      <c r="Z21" s="9">
        <v>1.69</v>
      </c>
      <c r="AA21" s="9">
        <f t="shared" si="0"/>
        <v>3658.85</v>
      </c>
      <c r="AB21" s="35"/>
      <c r="AC21" s="35"/>
      <c r="AD21" s="35"/>
      <c r="AE21" s="35"/>
      <c r="AF21" s="35"/>
      <c r="AG21" s="35"/>
      <c r="AH21" s="35"/>
      <c r="AI21" s="35"/>
      <c r="AJ21" s="117"/>
      <c r="AK21" s="117"/>
      <c r="AL21" s="117"/>
    </row>
    <row r="22" spans="1:38" ht="40" customHeight="1" x14ac:dyDescent="0.35">
      <c r="A22" s="88">
        <v>19</v>
      </c>
      <c r="B22" s="89" t="s">
        <v>118</v>
      </c>
      <c r="C22" s="175" t="s">
        <v>335</v>
      </c>
      <c r="D22" s="96" t="s">
        <v>132</v>
      </c>
      <c r="E22" s="100">
        <v>1808</v>
      </c>
      <c r="F22" s="104" t="s">
        <v>156</v>
      </c>
      <c r="G22" s="35" t="s">
        <v>173</v>
      </c>
      <c r="H22" s="35" t="s">
        <v>181</v>
      </c>
      <c r="I22" s="118">
        <f>'GESTOR da Ata'!I22</f>
        <v>2325</v>
      </c>
      <c r="J22" s="130">
        <f t="shared" si="1"/>
        <v>1162</v>
      </c>
      <c r="K22" s="131">
        <f t="shared" si="2"/>
        <v>0</v>
      </c>
      <c r="L22" s="131">
        <f t="shared" si="3"/>
        <v>1162</v>
      </c>
      <c r="M22" s="132">
        <f t="shared" si="4"/>
        <v>1162</v>
      </c>
      <c r="N22" s="133">
        <f t="shared" si="5"/>
        <v>0</v>
      </c>
      <c r="O22" s="133">
        <f t="shared" si="6"/>
        <v>1162</v>
      </c>
      <c r="P22" s="134">
        <f t="shared" si="7"/>
        <v>1162</v>
      </c>
      <c r="Q22" s="135">
        <f t="shared" si="8"/>
        <v>0</v>
      </c>
      <c r="R22" s="135">
        <f t="shared" si="9"/>
        <v>1162</v>
      </c>
      <c r="S22" s="136">
        <f t="shared" si="10"/>
        <v>1162</v>
      </c>
      <c r="T22" s="137">
        <f t="shared" si="11"/>
        <v>0</v>
      </c>
      <c r="U22" s="138">
        <f t="shared" si="12"/>
        <v>1162</v>
      </c>
      <c r="V22" s="141">
        <f t="shared" si="13"/>
        <v>4650</v>
      </c>
      <c r="W22" s="144">
        <f>'GESTOR da Ata'!M22</f>
        <v>0</v>
      </c>
      <c r="X22" s="142">
        <f t="shared" si="14"/>
        <v>0</v>
      </c>
      <c r="Y22" s="143">
        <f t="shared" si="15"/>
        <v>4650</v>
      </c>
      <c r="Z22" s="9">
        <v>4</v>
      </c>
      <c r="AA22" s="9">
        <f t="shared" si="0"/>
        <v>9300</v>
      </c>
      <c r="AB22" s="35"/>
      <c r="AC22" s="35"/>
      <c r="AD22" s="35"/>
      <c r="AE22" s="35"/>
      <c r="AF22" s="35"/>
      <c r="AG22" s="35"/>
      <c r="AH22" s="35"/>
      <c r="AI22" s="35"/>
      <c r="AJ22" s="117"/>
      <c r="AK22" s="117"/>
      <c r="AL22" s="117"/>
    </row>
    <row r="23" spans="1:38" ht="40" customHeight="1" x14ac:dyDescent="0.35">
      <c r="A23" s="90">
        <v>20</v>
      </c>
      <c r="B23" s="91" t="s">
        <v>114</v>
      </c>
      <c r="C23" s="176" t="s">
        <v>336</v>
      </c>
      <c r="D23" s="97" t="s">
        <v>125</v>
      </c>
      <c r="E23" s="101">
        <v>1801</v>
      </c>
      <c r="F23" s="105" t="s">
        <v>157</v>
      </c>
      <c r="G23" s="106" t="s">
        <v>176</v>
      </c>
      <c r="H23" s="106" t="s">
        <v>181</v>
      </c>
      <c r="I23" s="118">
        <f>'GESTOR da Ata'!I23</f>
        <v>3220</v>
      </c>
      <c r="J23" s="130">
        <f t="shared" si="1"/>
        <v>1610</v>
      </c>
      <c r="K23" s="131">
        <f t="shared" si="2"/>
        <v>0</v>
      </c>
      <c r="L23" s="131">
        <f t="shared" si="3"/>
        <v>1610</v>
      </c>
      <c r="M23" s="132">
        <f t="shared" si="4"/>
        <v>1610</v>
      </c>
      <c r="N23" s="133">
        <f t="shared" si="5"/>
        <v>0</v>
      </c>
      <c r="O23" s="133">
        <f t="shared" si="6"/>
        <v>1610</v>
      </c>
      <c r="P23" s="134">
        <f t="shared" si="7"/>
        <v>1610</v>
      </c>
      <c r="Q23" s="135">
        <f t="shared" si="8"/>
        <v>0</v>
      </c>
      <c r="R23" s="135">
        <f t="shared" si="9"/>
        <v>1610</v>
      </c>
      <c r="S23" s="136">
        <f t="shared" si="10"/>
        <v>1610</v>
      </c>
      <c r="T23" s="137">
        <f t="shared" si="11"/>
        <v>0</v>
      </c>
      <c r="U23" s="138">
        <f t="shared" si="12"/>
        <v>1610</v>
      </c>
      <c r="V23" s="141">
        <f t="shared" si="13"/>
        <v>6440</v>
      </c>
      <c r="W23" s="144">
        <f>'GESTOR da Ata'!M23</f>
        <v>0</v>
      </c>
      <c r="X23" s="142">
        <f t="shared" si="14"/>
        <v>0</v>
      </c>
      <c r="Y23" s="143">
        <f t="shared" si="15"/>
        <v>6440</v>
      </c>
      <c r="Z23" s="9">
        <v>3.49</v>
      </c>
      <c r="AA23" s="9">
        <f t="shared" si="0"/>
        <v>11237.800000000001</v>
      </c>
      <c r="AB23" s="35"/>
      <c r="AC23" s="35"/>
      <c r="AD23" s="35"/>
      <c r="AE23" s="35"/>
      <c r="AF23" s="35"/>
      <c r="AG23" s="35"/>
      <c r="AH23" s="35"/>
      <c r="AI23" s="35"/>
      <c r="AJ23" s="117"/>
      <c r="AK23" s="117"/>
      <c r="AL23" s="117"/>
    </row>
    <row r="24" spans="1:38" ht="40" customHeight="1" x14ac:dyDescent="0.35">
      <c r="A24" s="88">
        <v>21</v>
      </c>
      <c r="B24" s="89" t="s">
        <v>119</v>
      </c>
      <c r="C24" s="175" t="s">
        <v>337</v>
      </c>
      <c r="D24" s="96" t="s">
        <v>133</v>
      </c>
      <c r="E24" s="100">
        <v>2502</v>
      </c>
      <c r="F24" s="104" t="s">
        <v>158</v>
      </c>
      <c r="G24" s="35" t="s">
        <v>177</v>
      </c>
      <c r="H24" s="35" t="s">
        <v>181</v>
      </c>
      <c r="I24" s="118">
        <f>'GESTOR da Ata'!I24</f>
        <v>846</v>
      </c>
      <c r="J24" s="130">
        <f t="shared" si="1"/>
        <v>423</v>
      </c>
      <c r="K24" s="131">
        <f t="shared" si="2"/>
        <v>0</v>
      </c>
      <c r="L24" s="131">
        <f t="shared" si="3"/>
        <v>423</v>
      </c>
      <c r="M24" s="132">
        <f t="shared" si="4"/>
        <v>423</v>
      </c>
      <c r="N24" s="133">
        <f t="shared" si="5"/>
        <v>0</v>
      </c>
      <c r="O24" s="133">
        <f t="shared" si="6"/>
        <v>423</v>
      </c>
      <c r="P24" s="134">
        <f t="shared" si="7"/>
        <v>423</v>
      </c>
      <c r="Q24" s="135">
        <f t="shared" si="8"/>
        <v>0</v>
      </c>
      <c r="R24" s="135">
        <f t="shared" si="9"/>
        <v>423</v>
      </c>
      <c r="S24" s="136">
        <f t="shared" si="10"/>
        <v>423</v>
      </c>
      <c r="T24" s="137">
        <f t="shared" si="11"/>
        <v>0</v>
      </c>
      <c r="U24" s="138">
        <f t="shared" si="12"/>
        <v>423</v>
      </c>
      <c r="V24" s="141">
        <f t="shared" si="13"/>
        <v>1692</v>
      </c>
      <c r="W24" s="144">
        <f>'GESTOR da Ata'!M24</f>
        <v>0</v>
      </c>
      <c r="X24" s="142">
        <f t="shared" si="14"/>
        <v>0</v>
      </c>
      <c r="Y24" s="143">
        <f t="shared" si="15"/>
        <v>1692</v>
      </c>
      <c r="Z24" s="9">
        <v>48.9</v>
      </c>
      <c r="AA24" s="9">
        <f t="shared" si="0"/>
        <v>41369.4</v>
      </c>
      <c r="AB24" s="35"/>
      <c r="AC24" s="35"/>
      <c r="AD24" s="38"/>
      <c r="AE24" s="35"/>
      <c r="AF24" s="35"/>
      <c r="AG24" s="35"/>
      <c r="AH24" s="35"/>
      <c r="AI24" s="35"/>
      <c r="AJ24" s="117"/>
      <c r="AK24" s="117"/>
      <c r="AL24" s="117"/>
    </row>
    <row r="25" spans="1:38" ht="40" customHeight="1" x14ac:dyDescent="0.35">
      <c r="A25" s="90">
        <v>22</v>
      </c>
      <c r="B25" s="91" t="s">
        <v>116</v>
      </c>
      <c r="C25" s="176" t="s">
        <v>338</v>
      </c>
      <c r="D25" s="97" t="s">
        <v>133</v>
      </c>
      <c r="E25" s="101">
        <v>2502</v>
      </c>
      <c r="F25" s="105" t="s">
        <v>159</v>
      </c>
      <c r="G25" s="106" t="s">
        <v>173</v>
      </c>
      <c r="H25" s="106" t="s">
        <v>181</v>
      </c>
      <c r="I25" s="118">
        <f>'GESTOR da Ata'!I25</f>
        <v>728</v>
      </c>
      <c r="J25" s="130">
        <f t="shared" si="1"/>
        <v>364</v>
      </c>
      <c r="K25" s="131">
        <f t="shared" si="2"/>
        <v>0</v>
      </c>
      <c r="L25" s="131">
        <f t="shared" si="3"/>
        <v>364</v>
      </c>
      <c r="M25" s="132">
        <f t="shared" si="4"/>
        <v>364</v>
      </c>
      <c r="N25" s="133">
        <f t="shared" si="5"/>
        <v>0</v>
      </c>
      <c r="O25" s="133">
        <f t="shared" si="6"/>
        <v>364</v>
      </c>
      <c r="P25" s="134">
        <f t="shared" si="7"/>
        <v>364</v>
      </c>
      <c r="Q25" s="135">
        <f t="shared" si="8"/>
        <v>0</v>
      </c>
      <c r="R25" s="135">
        <f t="shared" si="9"/>
        <v>364</v>
      </c>
      <c r="S25" s="136">
        <f t="shared" si="10"/>
        <v>364</v>
      </c>
      <c r="T25" s="137">
        <f t="shared" si="11"/>
        <v>0</v>
      </c>
      <c r="U25" s="138">
        <f t="shared" si="12"/>
        <v>364</v>
      </c>
      <c r="V25" s="141">
        <f t="shared" si="13"/>
        <v>1456</v>
      </c>
      <c r="W25" s="144">
        <f>'GESTOR da Ata'!M25</f>
        <v>0</v>
      </c>
      <c r="X25" s="142">
        <f t="shared" si="14"/>
        <v>0</v>
      </c>
      <c r="Y25" s="143">
        <f t="shared" si="15"/>
        <v>1456</v>
      </c>
      <c r="Z25" s="9">
        <v>21.89</v>
      </c>
      <c r="AA25" s="9">
        <f t="shared" si="0"/>
        <v>15935.92</v>
      </c>
      <c r="AB25" s="35"/>
      <c r="AC25" s="35"/>
      <c r="AD25" s="35"/>
      <c r="AE25" s="35"/>
      <c r="AF25" s="35"/>
      <c r="AG25" s="35"/>
      <c r="AH25" s="35"/>
      <c r="AI25" s="35"/>
      <c r="AJ25" s="117"/>
      <c r="AK25" s="117"/>
      <c r="AL25" s="117"/>
    </row>
    <row r="26" spans="1:38" ht="40" customHeight="1" x14ac:dyDescent="0.35">
      <c r="A26" s="88">
        <v>23</v>
      </c>
      <c r="B26" s="89" t="s">
        <v>119</v>
      </c>
      <c r="C26" s="175" t="s">
        <v>339</v>
      </c>
      <c r="D26" s="96" t="s">
        <v>133</v>
      </c>
      <c r="E26" s="100">
        <v>2502</v>
      </c>
      <c r="F26" s="104" t="s">
        <v>160</v>
      </c>
      <c r="G26" s="35" t="s">
        <v>178</v>
      </c>
      <c r="H26" s="35" t="s">
        <v>181</v>
      </c>
      <c r="I26" s="118">
        <f>'GESTOR da Ata'!I26</f>
        <v>164</v>
      </c>
      <c r="J26" s="130">
        <f t="shared" si="1"/>
        <v>82</v>
      </c>
      <c r="K26" s="131">
        <f t="shared" si="2"/>
        <v>0</v>
      </c>
      <c r="L26" s="131">
        <f t="shared" si="3"/>
        <v>82</v>
      </c>
      <c r="M26" s="132">
        <f t="shared" si="4"/>
        <v>82</v>
      </c>
      <c r="N26" s="133">
        <f t="shared" si="5"/>
        <v>0</v>
      </c>
      <c r="O26" s="133">
        <f t="shared" si="6"/>
        <v>82</v>
      </c>
      <c r="P26" s="134">
        <f t="shared" si="7"/>
        <v>82</v>
      </c>
      <c r="Q26" s="135">
        <f t="shared" si="8"/>
        <v>0</v>
      </c>
      <c r="R26" s="135">
        <f t="shared" si="9"/>
        <v>82</v>
      </c>
      <c r="S26" s="136">
        <f t="shared" si="10"/>
        <v>82</v>
      </c>
      <c r="T26" s="137">
        <f t="shared" si="11"/>
        <v>0</v>
      </c>
      <c r="U26" s="138">
        <f t="shared" si="12"/>
        <v>82</v>
      </c>
      <c r="V26" s="141">
        <f t="shared" si="13"/>
        <v>328</v>
      </c>
      <c r="W26" s="144">
        <f>'GESTOR da Ata'!M26</f>
        <v>0</v>
      </c>
      <c r="X26" s="142">
        <f t="shared" si="14"/>
        <v>0</v>
      </c>
      <c r="Y26" s="143">
        <f t="shared" si="15"/>
        <v>328</v>
      </c>
      <c r="Z26" s="9">
        <v>103.99</v>
      </c>
      <c r="AA26" s="9">
        <f t="shared" si="0"/>
        <v>17054.36</v>
      </c>
      <c r="AB26" s="35"/>
      <c r="AC26" s="35"/>
      <c r="AD26" s="35"/>
      <c r="AE26" s="35"/>
      <c r="AF26" s="35"/>
      <c r="AG26" s="35"/>
      <c r="AH26" s="35"/>
      <c r="AI26" s="35"/>
      <c r="AJ26" s="117"/>
      <c r="AK26" s="117"/>
      <c r="AL26" s="117"/>
    </row>
    <row r="27" spans="1:38" ht="40" customHeight="1" x14ac:dyDescent="0.35">
      <c r="A27" s="90">
        <v>24</v>
      </c>
      <c r="B27" s="91" t="s">
        <v>119</v>
      </c>
      <c r="C27" s="176" t="s">
        <v>340</v>
      </c>
      <c r="D27" s="97" t="s">
        <v>133</v>
      </c>
      <c r="E27" s="101">
        <v>2502</v>
      </c>
      <c r="F27" s="105" t="s">
        <v>161</v>
      </c>
      <c r="G27" s="106" t="s">
        <v>173</v>
      </c>
      <c r="H27" s="106" t="s">
        <v>181</v>
      </c>
      <c r="I27" s="118">
        <f>'GESTOR da Ata'!I27</f>
        <v>775</v>
      </c>
      <c r="J27" s="130">
        <f t="shared" si="1"/>
        <v>387</v>
      </c>
      <c r="K27" s="131">
        <f t="shared" si="2"/>
        <v>0</v>
      </c>
      <c r="L27" s="131">
        <f t="shared" si="3"/>
        <v>387</v>
      </c>
      <c r="M27" s="132">
        <f t="shared" si="4"/>
        <v>387</v>
      </c>
      <c r="N27" s="133">
        <f t="shared" si="5"/>
        <v>0</v>
      </c>
      <c r="O27" s="133">
        <f t="shared" si="6"/>
        <v>387</v>
      </c>
      <c r="P27" s="134">
        <f t="shared" si="7"/>
        <v>387</v>
      </c>
      <c r="Q27" s="135">
        <f t="shared" si="8"/>
        <v>0</v>
      </c>
      <c r="R27" s="135">
        <f t="shared" si="9"/>
        <v>387</v>
      </c>
      <c r="S27" s="136">
        <f t="shared" si="10"/>
        <v>387</v>
      </c>
      <c r="T27" s="137">
        <f t="shared" si="11"/>
        <v>0</v>
      </c>
      <c r="U27" s="138">
        <f t="shared" si="12"/>
        <v>387</v>
      </c>
      <c r="V27" s="141">
        <f t="shared" si="13"/>
        <v>1550</v>
      </c>
      <c r="W27" s="144">
        <f>'GESTOR da Ata'!M27</f>
        <v>0</v>
      </c>
      <c r="X27" s="142">
        <f t="shared" si="14"/>
        <v>0</v>
      </c>
      <c r="Y27" s="143">
        <f t="shared" si="15"/>
        <v>1550</v>
      </c>
      <c r="Z27" s="9">
        <v>9.09</v>
      </c>
      <c r="AA27" s="9">
        <f t="shared" si="0"/>
        <v>7044.75</v>
      </c>
      <c r="AB27" s="35"/>
      <c r="AC27" s="35"/>
      <c r="AD27" s="35"/>
      <c r="AE27" s="35"/>
      <c r="AF27" s="35"/>
      <c r="AG27" s="35"/>
      <c r="AH27" s="35"/>
      <c r="AI27" s="35"/>
      <c r="AJ27" s="117"/>
      <c r="AK27" s="117"/>
      <c r="AL27" s="117"/>
    </row>
    <row r="28" spans="1:38" ht="40" customHeight="1" x14ac:dyDescent="0.35">
      <c r="A28" s="88">
        <v>25</v>
      </c>
      <c r="B28" s="89" t="s">
        <v>119</v>
      </c>
      <c r="C28" s="175" t="s">
        <v>341</v>
      </c>
      <c r="D28" s="96" t="s">
        <v>133</v>
      </c>
      <c r="E28" s="100">
        <v>2502</v>
      </c>
      <c r="F28" s="104" t="s">
        <v>162</v>
      </c>
      <c r="G28" s="35" t="s">
        <v>177</v>
      </c>
      <c r="H28" s="35" t="s">
        <v>181</v>
      </c>
      <c r="I28" s="118">
        <f>'GESTOR da Ata'!I28</f>
        <v>781</v>
      </c>
      <c r="J28" s="130">
        <f t="shared" si="1"/>
        <v>390</v>
      </c>
      <c r="K28" s="131">
        <f t="shared" si="2"/>
        <v>0</v>
      </c>
      <c r="L28" s="131">
        <f t="shared" si="3"/>
        <v>390</v>
      </c>
      <c r="M28" s="132">
        <f t="shared" si="4"/>
        <v>390</v>
      </c>
      <c r="N28" s="133">
        <f t="shared" si="5"/>
        <v>0</v>
      </c>
      <c r="O28" s="133">
        <f t="shared" si="6"/>
        <v>390</v>
      </c>
      <c r="P28" s="134">
        <f t="shared" si="7"/>
        <v>390</v>
      </c>
      <c r="Q28" s="135">
        <f t="shared" si="8"/>
        <v>0</v>
      </c>
      <c r="R28" s="135">
        <f t="shared" si="9"/>
        <v>390</v>
      </c>
      <c r="S28" s="136">
        <f t="shared" si="10"/>
        <v>390</v>
      </c>
      <c r="T28" s="137">
        <f t="shared" si="11"/>
        <v>0</v>
      </c>
      <c r="U28" s="138">
        <f t="shared" si="12"/>
        <v>390</v>
      </c>
      <c r="V28" s="141">
        <f t="shared" si="13"/>
        <v>1562</v>
      </c>
      <c r="W28" s="144">
        <f>'GESTOR da Ata'!M28</f>
        <v>0</v>
      </c>
      <c r="X28" s="142">
        <f t="shared" si="14"/>
        <v>0</v>
      </c>
      <c r="Y28" s="143">
        <f t="shared" si="15"/>
        <v>1562</v>
      </c>
      <c r="Z28" s="9">
        <v>17</v>
      </c>
      <c r="AA28" s="9">
        <f t="shared" si="0"/>
        <v>13277</v>
      </c>
      <c r="AB28" s="35"/>
      <c r="AC28" s="35"/>
      <c r="AD28" s="35"/>
      <c r="AE28" s="35"/>
      <c r="AF28" s="35"/>
      <c r="AG28" s="35"/>
      <c r="AH28" s="35"/>
      <c r="AI28" s="35"/>
      <c r="AJ28" s="117"/>
      <c r="AK28" s="117"/>
      <c r="AL28" s="117"/>
    </row>
    <row r="29" spans="1:38" ht="40" customHeight="1" x14ac:dyDescent="0.35">
      <c r="A29" s="90">
        <v>26</v>
      </c>
      <c r="B29" s="91" t="s">
        <v>116</v>
      </c>
      <c r="C29" s="176" t="s">
        <v>342</v>
      </c>
      <c r="D29" s="97" t="s">
        <v>128</v>
      </c>
      <c r="E29" s="101">
        <v>6201</v>
      </c>
      <c r="F29" s="105" t="s">
        <v>163</v>
      </c>
      <c r="G29" s="106" t="s">
        <v>174</v>
      </c>
      <c r="H29" s="106" t="s">
        <v>182</v>
      </c>
      <c r="I29" s="118">
        <f>'GESTOR da Ata'!I29</f>
        <v>295</v>
      </c>
      <c r="J29" s="130">
        <f t="shared" si="1"/>
        <v>147</v>
      </c>
      <c r="K29" s="131">
        <f t="shared" si="2"/>
        <v>0</v>
      </c>
      <c r="L29" s="131">
        <f t="shared" si="3"/>
        <v>147</v>
      </c>
      <c r="M29" s="132">
        <f t="shared" si="4"/>
        <v>147</v>
      </c>
      <c r="N29" s="133">
        <f t="shared" si="5"/>
        <v>0</v>
      </c>
      <c r="O29" s="133">
        <f t="shared" si="6"/>
        <v>147</v>
      </c>
      <c r="P29" s="134">
        <f t="shared" si="7"/>
        <v>147</v>
      </c>
      <c r="Q29" s="135">
        <f t="shared" si="8"/>
        <v>0</v>
      </c>
      <c r="R29" s="135">
        <f t="shared" si="9"/>
        <v>147</v>
      </c>
      <c r="S29" s="136">
        <f t="shared" si="10"/>
        <v>147</v>
      </c>
      <c r="T29" s="137">
        <f t="shared" si="11"/>
        <v>0</v>
      </c>
      <c r="U29" s="138">
        <f t="shared" si="12"/>
        <v>147</v>
      </c>
      <c r="V29" s="141">
        <f t="shared" si="13"/>
        <v>590</v>
      </c>
      <c r="W29" s="144">
        <f>'GESTOR da Ata'!M29</f>
        <v>0</v>
      </c>
      <c r="X29" s="142">
        <f t="shared" si="14"/>
        <v>0</v>
      </c>
      <c r="Y29" s="143">
        <f t="shared" si="15"/>
        <v>590</v>
      </c>
      <c r="Z29" s="9">
        <v>64.5</v>
      </c>
      <c r="AA29" s="9">
        <f t="shared" si="0"/>
        <v>19027.5</v>
      </c>
      <c r="AB29" s="35"/>
      <c r="AC29" s="35"/>
      <c r="AD29" s="35"/>
      <c r="AE29" s="35"/>
      <c r="AF29" s="35"/>
      <c r="AG29" s="35"/>
      <c r="AH29" s="35"/>
      <c r="AI29" s="35"/>
      <c r="AJ29" s="117"/>
      <c r="AK29" s="117"/>
      <c r="AL29" s="117"/>
    </row>
    <row r="30" spans="1:38" ht="57.25" customHeight="1" x14ac:dyDescent="0.35">
      <c r="A30" s="88">
        <v>27</v>
      </c>
      <c r="B30" s="89" t="s">
        <v>116</v>
      </c>
      <c r="C30" s="175" t="s">
        <v>343</v>
      </c>
      <c r="D30" s="96" t="s">
        <v>134</v>
      </c>
      <c r="E30" s="100">
        <v>6202</v>
      </c>
      <c r="F30" s="104" t="s">
        <v>164</v>
      </c>
      <c r="G30" s="35" t="s">
        <v>175</v>
      </c>
      <c r="H30" s="35" t="s">
        <v>181</v>
      </c>
      <c r="I30" s="118">
        <f>'GESTOR da Ata'!I30</f>
        <v>9102</v>
      </c>
      <c r="J30" s="130">
        <f t="shared" si="1"/>
        <v>4551</v>
      </c>
      <c r="K30" s="131">
        <f t="shared" si="2"/>
        <v>0</v>
      </c>
      <c r="L30" s="131">
        <f t="shared" si="3"/>
        <v>4551</v>
      </c>
      <c r="M30" s="132">
        <f t="shared" si="4"/>
        <v>4551</v>
      </c>
      <c r="N30" s="133">
        <f t="shared" si="5"/>
        <v>0</v>
      </c>
      <c r="O30" s="133">
        <f t="shared" si="6"/>
        <v>4551</v>
      </c>
      <c r="P30" s="134">
        <f t="shared" si="7"/>
        <v>4551</v>
      </c>
      <c r="Q30" s="135">
        <f t="shared" si="8"/>
        <v>0</v>
      </c>
      <c r="R30" s="135">
        <f t="shared" si="9"/>
        <v>4551</v>
      </c>
      <c r="S30" s="136">
        <f t="shared" si="10"/>
        <v>4551</v>
      </c>
      <c r="T30" s="137">
        <f t="shared" si="11"/>
        <v>0</v>
      </c>
      <c r="U30" s="138">
        <f t="shared" si="12"/>
        <v>4551</v>
      </c>
      <c r="V30" s="141">
        <f t="shared" si="13"/>
        <v>18204</v>
      </c>
      <c r="W30" s="144">
        <f>'GESTOR da Ata'!M30</f>
        <v>0</v>
      </c>
      <c r="X30" s="142">
        <f t="shared" si="14"/>
        <v>0</v>
      </c>
      <c r="Y30" s="143">
        <f t="shared" si="15"/>
        <v>18204</v>
      </c>
      <c r="Z30" s="9">
        <v>4.99</v>
      </c>
      <c r="AA30" s="9">
        <f t="shared" si="0"/>
        <v>45418.98</v>
      </c>
      <c r="AB30" s="35"/>
      <c r="AC30" s="35"/>
      <c r="AD30" s="35"/>
      <c r="AE30" s="35"/>
      <c r="AF30" s="35"/>
      <c r="AG30" s="35"/>
      <c r="AH30" s="35"/>
      <c r="AI30" s="35"/>
      <c r="AJ30" s="117"/>
      <c r="AK30" s="117"/>
      <c r="AL30" s="117"/>
    </row>
    <row r="31" spans="1:38" ht="40" customHeight="1" x14ac:dyDescent="0.35">
      <c r="A31" s="90">
        <v>28</v>
      </c>
      <c r="B31" s="91" t="s">
        <v>118</v>
      </c>
      <c r="C31" s="176" t="s">
        <v>344</v>
      </c>
      <c r="D31" s="97" t="s">
        <v>135</v>
      </c>
      <c r="E31" s="101">
        <v>6202</v>
      </c>
      <c r="F31" s="105" t="s">
        <v>165</v>
      </c>
      <c r="G31" s="106" t="s">
        <v>174</v>
      </c>
      <c r="H31" s="106" t="s">
        <v>181</v>
      </c>
      <c r="I31" s="118">
        <f>'GESTOR da Ata'!I31</f>
        <v>127</v>
      </c>
      <c r="J31" s="130">
        <f t="shared" si="1"/>
        <v>63</v>
      </c>
      <c r="K31" s="131">
        <f t="shared" si="2"/>
        <v>0</v>
      </c>
      <c r="L31" s="131">
        <f t="shared" si="3"/>
        <v>63</v>
      </c>
      <c r="M31" s="132">
        <f t="shared" si="4"/>
        <v>63</v>
      </c>
      <c r="N31" s="133">
        <f t="shared" si="5"/>
        <v>0</v>
      </c>
      <c r="O31" s="133">
        <f t="shared" si="6"/>
        <v>63</v>
      </c>
      <c r="P31" s="134">
        <f t="shared" si="7"/>
        <v>63</v>
      </c>
      <c r="Q31" s="135">
        <f t="shared" si="8"/>
        <v>0</v>
      </c>
      <c r="R31" s="135">
        <f t="shared" si="9"/>
        <v>63</v>
      </c>
      <c r="S31" s="136">
        <f t="shared" si="10"/>
        <v>63</v>
      </c>
      <c r="T31" s="137">
        <f t="shared" si="11"/>
        <v>0</v>
      </c>
      <c r="U31" s="138">
        <f t="shared" si="12"/>
        <v>63</v>
      </c>
      <c r="V31" s="141">
        <f t="shared" si="13"/>
        <v>254</v>
      </c>
      <c r="W31" s="144">
        <f>'GESTOR da Ata'!M31</f>
        <v>0</v>
      </c>
      <c r="X31" s="142">
        <f t="shared" si="14"/>
        <v>0</v>
      </c>
      <c r="Y31" s="143">
        <f t="shared" si="15"/>
        <v>254</v>
      </c>
      <c r="Z31" s="9">
        <v>40</v>
      </c>
      <c r="AA31" s="9">
        <f t="shared" si="0"/>
        <v>5080</v>
      </c>
      <c r="AB31" s="35"/>
      <c r="AC31" s="35"/>
      <c r="AD31" s="35"/>
      <c r="AE31" s="35"/>
      <c r="AF31" s="35"/>
      <c r="AG31" s="35"/>
      <c r="AH31" s="35"/>
      <c r="AI31" s="35"/>
      <c r="AJ31" s="117"/>
      <c r="AK31" s="117"/>
      <c r="AL31" s="117"/>
    </row>
    <row r="32" spans="1:38" ht="40" customHeight="1" x14ac:dyDescent="0.35">
      <c r="A32" s="88">
        <v>29</v>
      </c>
      <c r="B32" s="89" t="s">
        <v>120</v>
      </c>
      <c r="C32" s="175" t="s">
        <v>345</v>
      </c>
      <c r="D32" s="96" t="s">
        <v>125</v>
      </c>
      <c r="E32" s="100">
        <v>6202</v>
      </c>
      <c r="F32" s="104" t="s">
        <v>166</v>
      </c>
      <c r="G32" s="35" t="s">
        <v>173</v>
      </c>
      <c r="H32" s="35" t="s">
        <v>181</v>
      </c>
      <c r="I32" s="118">
        <f>'GESTOR da Ata'!I32</f>
        <v>1312</v>
      </c>
      <c r="J32" s="130">
        <f t="shared" si="1"/>
        <v>656</v>
      </c>
      <c r="K32" s="131">
        <f t="shared" si="2"/>
        <v>0</v>
      </c>
      <c r="L32" s="131">
        <f t="shared" si="3"/>
        <v>656</v>
      </c>
      <c r="M32" s="132">
        <f t="shared" si="4"/>
        <v>656</v>
      </c>
      <c r="N32" s="133">
        <f t="shared" si="5"/>
        <v>0</v>
      </c>
      <c r="O32" s="133">
        <f t="shared" si="6"/>
        <v>656</v>
      </c>
      <c r="P32" s="134">
        <f t="shared" si="7"/>
        <v>656</v>
      </c>
      <c r="Q32" s="135">
        <f t="shared" si="8"/>
        <v>0</v>
      </c>
      <c r="R32" s="135">
        <f t="shared" si="9"/>
        <v>656</v>
      </c>
      <c r="S32" s="136">
        <f t="shared" si="10"/>
        <v>656</v>
      </c>
      <c r="T32" s="137">
        <f t="shared" si="11"/>
        <v>0</v>
      </c>
      <c r="U32" s="138">
        <f t="shared" si="12"/>
        <v>656</v>
      </c>
      <c r="V32" s="141">
        <f t="shared" si="13"/>
        <v>2624</v>
      </c>
      <c r="W32" s="144">
        <f>'GESTOR da Ata'!M32</f>
        <v>0</v>
      </c>
      <c r="X32" s="142">
        <f t="shared" si="14"/>
        <v>0</v>
      </c>
      <c r="Y32" s="143">
        <f t="shared" si="15"/>
        <v>2624</v>
      </c>
      <c r="Z32" s="9">
        <v>5.87</v>
      </c>
      <c r="AA32" s="9">
        <f t="shared" si="0"/>
        <v>7701.4400000000005</v>
      </c>
      <c r="AB32" s="35"/>
      <c r="AC32" s="35"/>
      <c r="AD32" s="35"/>
      <c r="AE32" s="35"/>
      <c r="AF32" s="35"/>
      <c r="AG32" s="35"/>
      <c r="AH32" s="35"/>
      <c r="AI32" s="35"/>
      <c r="AJ32" s="117"/>
      <c r="AK32" s="117"/>
      <c r="AL32" s="117"/>
    </row>
    <row r="33" spans="1:38" ht="40" customHeight="1" x14ac:dyDescent="0.35">
      <c r="A33" s="90">
        <v>30</v>
      </c>
      <c r="B33" s="91" t="s">
        <v>118</v>
      </c>
      <c r="C33" s="177" t="s">
        <v>346</v>
      </c>
      <c r="D33" s="98" t="s">
        <v>136</v>
      </c>
      <c r="E33" s="101">
        <v>1504</v>
      </c>
      <c r="F33" s="105" t="s">
        <v>167</v>
      </c>
      <c r="G33" s="106" t="s">
        <v>179</v>
      </c>
      <c r="H33" s="106" t="s">
        <v>183</v>
      </c>
      <c r="I33" s="118">
        <f>'GESTOR da Ata'!I33</f>
        <v>3021</v>
      </c>
      <c r="J33" s="130">
        <f t="shared" si="1"/>
        <v>1510</v>
      </c>
      <c r="K33" s="131">
        <f t="shared" si="2"/>
        <v>0</v>
      </c>
      <c r="L33" s="131">
        <f t="shared" si="3"/>
        <v>1510</v>
      </c>
      <c r="M33" s="132">
        <f t="shared" si="4"/>
        <v>1510</v>
      </c>
      <c r="N33" s="133">
        <f t="shared" si="5"/>
        <v>0</v>
      </c>
      <c r="O33" s="133">
        <f t="shared" si="6"/>
        <v>1510</v>
      </c>
      <c r="P33" s="134">
        <f t="shared" si="7"/>
        <v>1510</v>
      </c>
      <c r="Q33" s="135">
        <f t="shared" si="8"/>
        <v>0</v>
      </c>
      <c r="R33" s="135">
        <f t="shared" si="9"/>
        <v>1510</v>
      </c>
      <c r="S33" s="136">
        <f t="shared" si="10"/>
        <v>1510</v>
      </c>
      <c r="T33" s="137">
        <f t="shared" si="11"/>
        <v>0</v>
      </c>
      <c r="U33" s="138">
        <f t="shared" si="12"/>
        <v>1510</v>
      </c>
      <c r="V33" s="141">
        <f t="shared" si="13"/>
        <v>6042</v>
      </c>
      <c r="W33" s="144">
        <f>'GESTOR da Ata'!M33</f>
        <v>0</v>
      </c>
      <c r="X33" s="142">
        <f t="shared" si="14"/>
        <v>0</v>
      </c>
      <c r="Y33" s="143">
        <f t="shared" si="15"/>
        <v>6042</v>
      </c>
      <c r="Z33" s="9">
        <v>5</v>
      </c>
      <c r="AA33" s="9">
        <f t="shared" si="0"/>
        <v>15105</v>
      </c>
      <c r="AB33" s="35"/>
      <c r="AC33" s="35"/>
      <c r="AD33" s="35"/>
      <c r="AE33" s="35"/>
      <c r="AF33" s="35"/>
      <c r="AG33" s="35"/>
      <c r="AH33" s="35"/>
      <c r="AI33" s="35"/>
      <c r="AJ33" s="117"/>
      <c r="AK33" s="117"/>
      <c r="AL33" s="117"/>
    </row>
    <row r="34" spans="1:38" ht="40" customHeight="1" x14ac:dyDescent="0.35">
      <c r="A34" s="88">
        <v>31</v>
      </c>
      <c r="B34" s="89" t="s">
        <v>121</v>
      </c>
      <c r="C34" s="175" t="s">
        <v>347</v>
      </c>
      <c r="D34" s="96" t="s">
        <v>137</v>
      </c>
      <c r="E34" s="100">
        <v>1504</v>
      </c>
      <c r="F34" s="104" t="s">
        <v>168</v>
      </c>
      <c r="G34" s="35" t="s">
        <v>180</v>
      </c>
      <c r="H34" s="35" t="s">
        <v>183</v>
      </c>
      <c r="I34" s="118">
        <f>'GESTOR da Ata'!I34</f>
        <v>949</v>
      </c>
      <c r="J34" s="130">
        <f t="shared" si="1"/>
        <v>474</v>
      </c>
      <c r="K34" s="131">
        <f t="shared" si="2"/>
        <v>0</v>
      </c>
      <c r="L34" s="131">
        <f t="shared" si="3"/>
        <v>474</v>
      </c>
      <c r="M34" s="132">
        <f t="shared" si="4"/>
        <v>474</v>
      </c>
      <c r="N34" s="133">
        <f t="shared" si="5"/>
        <v>0</v>
      </c>
      <c r="O34" s="133">
        <f t="shared" si="6"/>
        <v>474</v>
      </c>
      <c r="P34" s="134">
        <f t="shared" si="7"/>
        <v>474</v>
      </c>
      <c r="Q34" s="135">
        <f t="shared" si="8"/>
        <v>0</v>
      </c>
      <c r="R34" s="135">
        <f t="shared" si="9"/>
        <v>474</v>
      </c>
      <c r="S34" s="136">
        <f t="shared" si="10"/>
        <v>474</v>
      </c>
      <c r="T34" s="137">
        <f t="shared" si="11"/>
        <v>0</v>
      </c>
      <c r="U34" s="138">
        <f t="shared" si="12"/>
        <v>474</v>
      </c>
      <c r="V34" s="141">
        <f t="shared" si="13"/>
        <v>1898</v>
      </c>
      <c r="W34" s="144">
        <f>'GESTOR da Ata'!M34</f>
        <v>0</v>
      </c>
      <c r="X34" s="142">
        <f t="shared" si="14"/>
        <v>0</v>
      </c>
      <c r="Y34" s="143">
        <f t="shared" si="15"/>
        <v>1898</v>
      </c>
      <c r="Z34" s="9">
        <v>5.14</v>
      </c>
      <c r="AA34" s="9">
        <f t="shared" si="0"/>
        <v>4877.8599999999997</v>
      </c>
      <c r="AB34" s="35"/>
      <c r="AC34" s="35"/>
      <c r="AD34" s="35"/>
      <c r="AE34" s="35"/>
      <c r="AF34" s="35"/>
      <c r="AG34" s="35"/>
      <c r="AH34" s="35"/>
      <c r="AI34" s="35"/>
      <c r="AJ34" s="117"/>
      <c r="AK34" s="117"/>
      <c r="AL34" s="117"/>
    </row>
    <row r="35" spans="1:38" ht="40" customHeight="1" x14ac:dyDescent="0.35">
      <c r="A35" s="90">
        <v>32</v>
      </c>
      <c r="B35" s="91" t="s">
        <v>122</v>
      </c>
      <c r="C35" s="176" t="s">
        <v>348</v>
      </c>
      <c r="D35" s="97" t="s">
        <v>138</v>
      </c>
      <c r="E35" s="101">
        <v>1602</v>
      </c>
      <c r="F35" s="105" t="s">
        <v>169</v>
      </c>
      <c r="G35" s="106" t="s">
        <v>173</v>
      </c>
      <c r="H35" s="106" t="s">
        <v>184</v>
      </c>
      <c r="I35" s="118">
        <f>'GESTOR da Ata'!I35</f>
        <v>86</v>
      </c>
      <c r="J35" s="130">
        <f t="shared" si="1"/>
        <v>43</v>
      </c>
      <c r="K35" s="131">
        <f t="shared" si="2"/>
        <v>0</v>
      </c>
      <c r="L35" s="131">
        <f t="shared" si="3"/>
        <v>43</v>
      </c>
      <c r="M35" s="132">
        <f t="shared" si="4"/>
        <v>43</v>
      </c>
      <c r="N35" s="133">
        <f t="shared" si="5"/>
        <v>0</v>
      </c>
      <c r="O35" s="133">
        <f t="shared" si="6"/>
        <v>43</v>
      </c>
      <c r="P35" s="134">
        <f t="shared" si="7"/>
        <v>43</v>
      </c>
      <c r="Q35" s="135">
        <f t="shared" si="8"/>
        <v>0</v>
      </c>
      <c r="R35" s="135">
        <f t="shared" si="9"/>
        <v>43</v>
      </c>
      <c r="S35" s="136">
        <f t="shared" si="10"/>
        <v>43</v>
      </c>
      <c r="T35" s="137">
        <f t="shared" si="11"/>
        <v>0</v>
      </c>
      <c r="U35" s="138">
        <f t="shared" si="12"/>
        <v>43</v>
      </c>
      <c r="V35" s="141">
        <f t="shared" si="13"/>
        <v>172</v>
      </c>
      <c r="W35" s="144">
        <f>'GESTOR da Ata'!M35</f>
        <v>0</v>
      </c>
      <c r="X35" s="142">
        <f t="shared" si="14"/>
        <v>0</v>
      </c>
      <c r="Y35" s="143">
        <f t="shared" si="15"/>
        <v>172</v>
      </c>
      <c r="Z35" s="9">
        <v>150</v>
      </c>
      <c r="AA35" s="9">
        <f t="shared" si="0"/>
        <v>12900</v>
      </c>
      <c r="AB35" s="35"/>
      <c r="AC35" s="35"/>
      <c r="AD35" s="35"/>
      <c r="AE35" s="35"/>
      <c r="AF35" s="35"/>
      <c r="AG35" s="35"/>
      <c r="AH35" s="35"/>
      <c r="AI35" s="35"/>
      <c r="AJ35" s="117"/>
      <c r="AK35" s="117"/>
      <c r="AL35" s="117"/>
    </row>
    <row r="36" spans="1:38" ht="40" customHeight="1" x14ac:dyDescent="0.35">
      <c r="A36" s="88">
        <v>33</v>
      </c>
      <c r="B36" s="89" t="s">
        <v>122</v>
      </c>
      <c r="C36" s="175" t="s">
        <v>349</v>
      </c>
      <c r="D36" s="96" t="s">
        <v>138</v>
      </c>
      <c r="E36" s="100">
        <v>1602</v>
      </c>
      <c r="F36" s="104" t="s">
        <v>170</v>
      </c>
      <c r="G36" s="35" t="s">
        <v>173</v>
      </c>
      <c r="H36" s="35" t="s">
        <v>184</v>
      </c>
      <c r="I36" s="118">
        <f>'GESTOR da Ata'!I36</f>
        <v>96</v>
      </c>
      <c r="J36" s="130">
        <f t="shared" si="1"/>
        <v>48</v>
      </c>
      <c r="K36" s="131">
        <f t="shared" si="2"/>
        <v>0</v>
      </c>
      <c r="L36" s="131">
        <f t="shared" si="3"/>
        <v>48</v>
      </c>
      <c r="M36" s="132">
        <f t="shared" si="4"/>
        <v>48</v>
      </c>
      <c r="N36" s="133">
        <f t="shared" si="5"/>
        <v>0</v>
      </c>
      <c r="O36" s="133">
        <f t="shared" si="6"/>
        <v>48</v>
      </c>
      <c r="P36" s="134">
        <f t="shared" si="7"/>
        <v>48</v>
      </c>
      <c r="Q36" s="135">
        <f t="shared" si="8"/>
        <v>0</v>
      </c>
      <c r="R36" s="135">
        <f t="shared" si="9"/>
        <v>48</v>
      </c>
      <c r="S36" s="136">
        <f t="shared" si="10"/>
        <v>48</v>
      </c>
      <c r="T36" s="137">
        <f t="shared" si="11"/>
        <v>0</v>
      </c>
      <c r="U36" s="138">
        <f t="shared" si="12"/>
        <v>48</v>
      </c>
      <c r="V36" s="141">
        <f t="shared" si="13"/>
        <v>192</v>
      </c>
      <c r="W36" s="144">
        <f>'GESTOR da Ata'!M36</f>
        <v>0</v>
      </c>
      <c r="X36" s="142">
        <f t="shared" si="14"/>
        <v>0</v>
      </c>
      <c r="Y36" s="143">
        <f t="shared" si="15"/>
        <v>192</v>
      </c>
      <c r="Z36" s="9">
        <v>315</v>
      </c>
      <c r="AA36" s="9">
        <f t="shared" si="0"/>
        <v>30240</v>
      </c>
      <c r="AB36" s="35"/>
      <c r="AC36" s="35"/>
      <c r="AD36" s="35"/>
      <c r="AE36" s="35"/>
      <c r="AF36" s="35"/>
      <c r="AG36" s="35"/>
      <c r="AH36" s="35"/>
      <c r="AI36" s="35"/>
      <c r="AJ36" s="117"/>
      <c r="AK36" s="117"/>
      <c r="AL36" s="117"/>
    </row>
    <row r="37" spans="1:38" ht="40" customHeight="1" x14ac:dyDescent="0.35">
      <c r="A37" s="94">
        <v>34</v>
      </c>
      <c r="B37" s="95" t="s">
        <v>122</v>
      </c>
      <c r="C37" s="176" t="s">
        <v>350</v>
      </c>
      <c r="D37" s="99" t="s">
        <v>138</v>
      </c>
      <c r="E37" s="103">
        <v>1806</v>
      </c>
      <c r="F37" s="105" t="s">
        <v>171</v>
      </c>
      <c r="G37" s="106" t="s">
        <v>173</v>
      </c>
      <c r="H37" s="106" t="s">
        <v>184</v>
      </c>
      <c r="I37" s="118">
        <f>'GESTOR da Ata'!I37</f>
        <v>74</v>
      </c>
      <c r="J37" s="130">
        <f t="shared" si="1"/>
        <v>37</v>
      </c>
      <c r="K37" s="131">
        <f t="shared" si="2"/>
        <v>0</v>
      </c>
      <c r="L37" s="131">
        <f t="shared" si="3"/>
        <v>37</v>
      </c>
      <c r="M37" s="132">
        <f t="shared" si="4"/>
        <v>37</v>
      </c>
      <c r="N37" s="133">
        <f t="shared" si="5"/>
        <v>0</v>
      </c>
      <c r="O37" s="133">
        <f t="shared" si="6"/>
        <v>37</v>
      </c>
      <c r="P37" s="134">
        <f t="shared" si="7"/>
        <v>37</v>
      </c>
      <c r="Q37" s="135">
        <f t="shared" si="8"/>
        <v>0</v>
      </c>
      <c r="R37" s="135">
        <f t="shared" si="9"/>
        <v>37</v>
      </c>
      <c r="S37" s="136">
        <f t="shared" si="10"/>
        <v>37</v>
      </c>
      <c r="T37" s="137">
        <f t="shared" si="11"/>
        <v>0</v>
      </c>
      <c r="U37" s="138">
        <f t="shared" si="12"/>
        <v>37</v>
      </c>
      <c r="V37" s="141">
        <f t="shared" si="13"/>
        <v>148</v>
      </c>
      <c r="W37" s="144">
        <f>'GESTOR da Ata'!M37</f>
        <v>0</v>
      </c>
      <c r="X37" s="142">
        <f t="shared" si="14"/>
        <v>0</v>
      </c>
      <c r="Y37" s="143">
        <f t="shared" si="15"/>
        <v>148</v>
      </c>
      <c r="Z37" s="9">
        <v>780</v>
      </c>
      <c r="AA37" s="9">
        <f t="shared" si="0"/>
        <v>57720</v>
      </c>
      <c r="AB37" s="35"/>
      <c r="AC37" s="35"/>
      <c r="AD37" s="35"/>
      <c r="AE37" s="35"/>
      <c r="AF37" s="35"/>
      <c r="AG37" s="35"/>
      <c r="AH37" s="35"/>
      <c r="AI37" s="35"/>
      <c r="AJ37" s="117"/>
      <c r="AK37" s="117"/>
      <c r="AL37" s="117"/>
    </row>
  </sheetData>
  <autoFilter ref="A3:AI37" xr:uid="{62E1CE42-A8AC-4AC4-919D-D3137547F7AD}">
    <sortState xmlns:xlrd2="http://schemas.microsoft.com/office/spreadsheetml/2017/richdata2" ref="A4:AI37">
      <sortCondition ref="Y3:Y37"/>
    </sortState>
  </autoFilter>
  <mergeCells count="10">
    <mergeCell ref="A1:C1"/>
    <mergeCell ref="D1:H1"/>
    <mergeCell ref="A2:H2"/>
    <mergeCell ref="J2:L2"/>
    <mergeCell ref="M2:O2"/>
    <mergeCell ref="P2:R2"/>
    <mergeCell ref="S2:U2"/>
    <mergeCell ref="V2:Y2"/>
    <mergeCell ref="Z2:AA2"/>
    <mergeCell ref="I1:AA1"/>
  </mergeCells>
  <phoneticPr fontId="32" type="noConversion"/>
  <conditionalFormatting sqref="Y4:Y37">
    <cfRule type="cellIs" dxfId="1" priority="1" operator="lessThan">
      <formula>0</formula>
    </cfRule>
  </conditionalFormatting>
  <conditionalFormatting sqref="AB4:AI37">
    <cfRule type="cellIs" dxfId="0" priority="2"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1E21F-46F6-4513-91CE-C0587394598C}">
  <sheetPr>
    <tabColor theme="7" tint="0.39997558519241921"/>
  </sheetPr>
  <dimension ref="A1:BK36"/>
  <sheetViews>
    <sheetView zoomScale="80" zoomScaleNormal="80" workbookViewId="0">
      <selection activeCell="BK37" sqref="BK37"/>
    </sheetView>
  </sheetViews>
  <sheetFormatPr defaultRowHeight="12.5" x14ac:dyDescent="0.25"/>
  <cols>
    <col min="2" max="2" width="22.54296875" customWidth="1"/>
    <col min="3" max="3" width="21.26953125" style="56" customWidth="1"/>
    <col min="4" max="7" width="10.7265625" style="56" customWidth="1"/>
    <col min="8" max="8" width="10.7265625" style="57" customWidth="1"/>
    <col min="9" max="9" width="9.1796875" style="57"/>
    <col min="10" max="10" width="9.7265625" style="57" customWidth="1"/>
    <col min="11" max="13" width="9.1796875" style="57"/>
    <col min="14" max="14" width="9.26953125" style="57" customWidth="1"/>
    <col min="15" max="16" width="9.1796875" style="57"/>
    <col min="17" max="17" width="10.81640625" style="57" customWidth="1"/>
    <col min="18" max="20" width="9.1796875" style="57"/>
    <col min="21" max="21" width="10.1796875" style="57" customWidth="1"/>
    <col min="22" max="22" width="11.81640625" style="58" customWidth="1"/>
    <col min="23" max="23" width="9.453125" style="58" customWidth="1"/>
    <col min="24" max="24" width="10.7265625" style="58" customWidth="1"/>
    <col min="25" max="25" width="9.1796875" style="58"/>
    <col min="26" max="26" width="9.453125" style="58" customWidth="1"/>
    <col min="27" max="27" width="9.7265625" style="58" customWidth="1"/>
    <col min="28" max="28" width="11.453125" style="58" customWidth="1"/>
    <col min="29" max="29" width="10.7265625" style="58" customWidth="1"/>
    <col min="30" max="30" width="9.453125" style="58" customWidth="1"/>
    <col min="31" max="31" width="13" style="58" customWidth="1"/>
    <col min="32" max="32" width="11.26953125" style="58" customWidth="1"/>
    <col min="33" max="33" width="9.7265625" style="58" customWidth="1"/>
    <col min="34" max="34" width="9.26953125" style="58" customWidth="1"/>
    <col min="35" max="35" width="12.26953125" style="58" customWidth="1"/>
    <col min="36" max="36" width="11.81640625" customWidth="1"/>
    <col min="37" max="37" width="9.453125" customWidth="1"/>
    <col min="38" max="38" width="10.7265625" customWidth="1"/>
    <col min="40" max="40" width="9.453125" customWidth="1"/>
    <col min="41" max="41" width="10.7265625" customWidth="1"/>
    <col min="42" max="42" width="13.26953125" bestFit="1" customWidth="1"/>
    <col min="43" max="43" width="10.7265625" customWidth="1"/>
    <col min="44" max="44" width="9.453125" customWidth="1"/>
    <col min="45" max="45" width="13" customWidth="1"/>
    <col min="46" max="46" width="11.26953125" customWidth="1"/>
    <col min="47" max="47" width="9.7265625" customWidth="1"/>
    <col min="48" max="48" width="9.26953125" customWidth="1"/>
    <col min="49" max="49" width="12.26953125" customWidth="1"/>
    <col min="50" max="50" width="12.81640625" customWidth="1"/>
    <col min="51" max="51" width="10.54296875" customWidth="1"/>
    <col min="52" max="52" width="11.81640625" customWidth="1"/>
    <col min="53" max="53" width="10.1796875" customWidth="1"/>
    <col min="54" max="54" width="10.54296875" customWidth="1"/>
    <col min="55" max="55" width="11.81640625" customWidth="1"/>
    <col min="56" max="56" width="13.54296875" customWidth="1"/>
    <col min="57" max="57" width="12.81640625" customWidth="1"/>
    <col min="58" max="58" width="11.54296875" customWidth="1"/>
    <col min="59" max="59" width="15.1796875" customWidth="1"/>
    <col min="60" max="60" width="13.453125" customWidth="1"/>
    <col min="61" max="61" width="11.81640625" customWidth="1"/>
    <col min="62" max="62" width="11.453125" customWidth="1"/>
    <col min="63" max="63" width="14.453125" customWidth="1"/>
  </cols>
  <sheetData>
    <row r="1" spans="1:63" x14ac:dyDescent="0.25">
      <c r="C1" s="310" t="s">
        <v>35</v>
      </c>
      <c r="D1" s="310"/>
      <c r="E1" s="310"/>
      <c r="F1" s="310"/>
      <c r="G1" s="310"/>
      <c r="H1" s="311" t="s">
        <v>50</v>
      </c>
      <c r="I1" s="311"/>
      <c r="J1" s="311"/>
      <c r="K1" s="311"/>
      <c r="L1" s="311"/>
      <c r="M1" s="311"/>
      <c r="N1" s="311"/>
      <c r="O1" s="311"/>
      <c r="P1" s="311"/>
      <c r="Q1" s="311"/>
      <c r="R1" s="311"/>
      <c r="S1" s="311"/>
      <c r="T1" s="311"/>
      <c r="U1" s="311"/>
      <c r="V1" s="312" t="s">
        <v>51</v>
      </c>
      <c r="W1" s="312"/>
      <c r="X1" s="312"/>
      <c r="Y1" s="312"/>
      <c r="Z1" s="312"/>
      <c r="AA1" s="312"/>
      <c r="AB1" s="312"/>
      <c r="AC1" s="312"/>
      <c r="AD1" s="312"/>
      <c r="AE1" s="312"/>
      <c r="AF1" s="312"/>
      <c r="AG1" s="312"/>
      <c r="AH1" s="312"/>
      <c r="AI1" s="312"/>
      <c r="AJ1" s="313" t="s">
        <v>52</v>
      </c>
      <c r="AK1" s="314"/>
      <c r="AL1" s="314"/>
      <c r="AM1" s="314"/>
      <c r="AN1" s="314"/>
      <c r="AO1" s="314"/>
      <c r="AP1" s="314"/>
      <c r="AQ1" s="314"/>
      <c r="AR1" s="314"/>
      <c r="AS1" s="314"/>
      <c r="AT1" s="314"/>
      <c r="AU1" s="314"/>
      <c r="AV1" s="314"/>
      <c r="AW1" s="314"/>
      <c r="AX1" s="315" t="s">
        <v>57</v>
      </c>
      <c r="AY1" s="316"/>
      <c r="AZ1" s="316"/>
      <c r="BA1" s="316"/>
      <c r="BB1" s="316"/>
      <c r="BC1" s="316"/>
      <c r="BD1" s="316"/>
      <c r="BE1" s="316"/>
      <c r="BF1" s="316"/>
      <c r="BG1" s="316"/>
      <c r="BH1" s="316"/>
      <c r="BI1" s="316"/>
      <c r="BJ1" s="316"/>
      <c r="BK1" s="316"/>
    </row>
    <row r="2" spans="1:63" ht="13" x14ac:dyDescent="0.3">
      <c r="A2" s="68" t="s">
        <v>29</v>
      </c>
      <c r="B2" s="60" t="s">
        <v>53</v>
      </c>
      <c r="C2" s="61" t="s">
        <v>30</v>
      </c>
      <c r="D2" s="61" t="s">
        <v>31</v>
      </c>
      <c r="E2" s="61" t="s">
        <v>32</v>
      </c>
      <c r="F2" s="61" t="s">
        <v>33</v>
      </c>
      <c r="G2" s="61" t="s">
        <v>34</v>
      </c>
      <c r="H2" s="62" t="s">
        <v>36</v>
      </c>
      <c r="I2" s="62" t="s">
        <v>37</v>
      </c>
      <c r="J2" s="62" t="s">
        <v>38</v>
      </c>
      <c r="K2" s="62" t="s">
        <v>39</v>
      </c>
      <c r="L2" s="62" t="s">
        <v>40</v>
      </c>
      <c r="M2" s="62" t="s">
        <v>41</v>
      </c>
      <c r="N2" s="62" t="s">
        <v>42</v>
      </c>
      <c r="O2" s="62" t="s">
        <v>43</v>
      </c>
      <c r="P2" s="62" t="s">
        <v>44</v>
      </c>
      <c r="Q2" s="62" t="s">
        <v>45</v>
      </c>
      <c r="R2" s="62" t="s">
        <v>46</v>
      </c>
      <c r="S2" s="62" t="s">
        <v>47</v>
      </c>
      <c r="T2" s="62" t="s">
        <v>48</v>
      </c>
      <c r="U2" s="62" t="s">
        <v>49</v>
      </c>
      <c r="V2" s="63" t="s">
        <v>72</v>
      </c>
      <c r="W2" s="63" t="s">
        <v>73</v>
      </c>
      <c r="X2" s="63" t="s">
        <v>74</v>
      </c>
      <c r="Y2" s="63" t="s">
        <v>75</v>
      </c>
      <c r="Z2" s="63" t="s">
        <v>76</v>
      </c>
      <c r="AA2" s="63" t="s">
        <v>77</v>
      </c>
      <c r="AB2" s="63" t="s">
        <v>78</v>
      </c>
      <c r="AC2" s="63" t="s">
        <v>79</v>
      </c>
      <c r="AD2" s="63" t="s">
        <v>80</v>
      </c>
      <c r="AE2" s="63" t="s">
        <v>81</v>
      </c>
      <c r="AF2" s="63" t="s">
        <v>82</v>
      </c>
      <c r="AG2" s="63" t="s">
        <v>83</v>
      </c>
      <c r="AH2" s="63" t="s">
        <v>84</v>
      </c>
      <c r="AI2" s="63" t="s">
        <v>85</v>
      </c>
      <c r="AJ2" s="73" t="s">
        <v>86</v>
      </c>
      <c r="AK2" s="73" t="s">
        <v>87</v>
      </c>
      <c r="AL2" s="73" t="s">
        <v>88</v>
      </c>
      <c r="AM2" s="73" t="s">
        <v>89</v>
      </c>
      <c r="AN2" s="73" t="s">
        <v>90</v>
      </c>
      <c r="AO2" s="73" t="s">
        <v>91</v>
      </c>
      <c r="AP2" s="73" t="s">
        <v>92</v>
      </c>
      <c r="AQ2" s="73" t="s">
        <v>93</v>
      </c>
      <c r="AR2" s="73" t="s">
        <v>94</v>
      </c>
      <c r="AS2" s="73" t="s">
        <v>95</v>
      </c>
      <c r="AT2" s="73" t="s">
        <v>96</v>
      </c>
      <c r="AU2" s="73" t="s">
        <v>97</v>
      </c>
      <c r="AV2" s="73" t="s">
        <v>98</v>
      </c>
      <c r="AW2" s="74" t="s">
        <v>99</v>
      </c>
      <c r="AX2" s="72" t="s">
        <v>58</v>
      </c>
      <c r="AY2" s="72" t="s">
        <v>59</v>
      </c>
      <c r="AZ2" s="72" t="s">
        <v>60</v>
      </c>
      <c r="BA2" s="72" t="s">
        <v>61</v>
      </c>
      <c r="BB2" s="72" t="s">
        <v>62</v>
      </c>
      <c r="BC2" s="72" t="s">
        <v>63</v>
      </c>
      <c r="BD2" s="72" t="s">
        <v>64</v>
      </c>
      <c r="BE2" s="72" t="s">
        <v>65</v>
      </c>
      <c r="BF2" s="72" t="s">
        <v>66</v>
      </c>
      <c r="BG2" s="72" t="s">
        <v>67</v>
      </c>
      <c r="BH2" s="72" t="s">
        <v>68</v>
      </c>
      <c r="BI2" s="72" t="s">
        <v>69</v>
      </c>
      <c r="BJ2" s="72" t="s">
        <v>70</v>
      </c>
      <c r="BK2" s="72" t="s">
        <v>71</v>
      </c>
    </row>
    <row r="3" spans="1:63" x14ac:dyDescent="0.25">
      <c r="A3" s="69">
        <v>1</v>
      </c>
      <c r="B3" s="75">
        <f>'GESTOR da Ata'!K4/'GESTOR da Ata'!I4</f>
        <v>0.26704545454545453</v>
      </c>
      <c r="C3" s="64">
        <f>'CARONA-uso exclusivo do GESTOR!'!Y4/'CARONA-uso exclusivo do GESTOR!'!I4</f>
        <v>2</v>
      </c>
      <c r="D3" s="65">
        <f>'CARONA-uso exclusivo do GESTOR!'!L4/'CARONA-uso exclusivo do GESTOR!'!I4</f>
        <v>0.5</v>
      </c>
      <c r="E3" s="65">
        <f>'CARONA-uso exclusivo do GESTOR!'!O4/'CARONA-uso exclusivo do GESTOR!'!I4</f>
        <v>0.5</v>
      </c>
      <c r="F3" s="65">
        <f>'CARONA-uso exclusivo do GESTOR!'!R4/'CARONA-uso exclusivo do GESTOR!'!I4</f>
        <v>0.5</v>
      </c>
      <c r="G3" s="65">
        <f>'CARONA-uso exclusivo do GESTOR!'!U4/'CARONA-uso exclusivo do GESTOR!'!I4</f>
        <v>0.5</v>
      </c>
      <c r="H3" s="66">
        <f>'Reitoria - SEAL'!N4</f>
        <v>300</v>
      </c>
      <c r="I3" s="66">
        <f>ESAG!N4</f>
        <v>480</v>
      </c>
      <c r="J3" s="66">
        <f>CEART!N4</f>
        <v>548</v>
      </c>
      <c r="K3" s="66">
        <f>FAED!N4</f>
        <v>384</v>
      </c>
      <c r="L3" s="66">
        <f>CEAD!N4</f>
        <v>62</v>
      </c>
      <c r="M3" s="66">
        <f>CEFID!N4</f>
        <v>370</v>
      </c>
      <c r="N3" s="66">
        <f>CERES!N4</f>
        <v>404</v>
      </c>
      <c r="O3" s="66">
        <f>CESFI!N4</f>
        <v>106</v>
      </c>
      <c r="P3" s="66">
        <f>CCT!N4</f>
        <v>760</v>
      </c>
      <c r="Q3" s="66">
        <f>CEPLAN!N4</f>
        <v>100</v>
      </c>
      <c r="R3" s="66">
        <f>CEAVI!N4</f>
        <v>200</v>
      </c>
      <c r="S3" s="66">
        <f>CAV!N4</f>
        <v>430</v>
      </c>
      <c r="T3" s="66">
        <f>CEO!N4</f>
        <v>372</v>
      </c>
      <c r="U3" s="66">
        <f>CESMO!N4</f>
        <v>60</v>
      </c>
      <c r="V3" s="67">
        <f>'Reitoria - SEAL'!R4</f>
        <v>760</v>
      </c>
      <c r="W3" s="67">
        <f>ESAG!R4</f>
        <v>1760</v>
      </c>
      <c r="X3" s="67">
        <f>CEART!R4</f>
        <v>1312</v>
      </c>
      <c r="Y3" s="67">
        <f>FAED!R4</f>
        <v>896</v>
      </c>
      <c r="Z3" s="67">
        <f>CEAD!R4</f>
        <v>248</v>
      </c>
      <c r="AA3" s="67">
        <f>CEFID!R4</f>
        <v>920</v>
      </c>
      <c r="AB3" s="67">
        <f>CERES!R4</f>
        <v>1376</v>
      </c>
      <c r="AC3" s="67">
        <f>CESFI!R4</f>
        <v>184</v>
      </c>
      <c r="AD3" s="67">
        <f>CCT!R4</f>
        <v>2192</v>
      </c>
      <c r="AE3" s="67">
        <f>CEPLAN!R4</f>
        <v>400</v>
      </c>
      <c r="AF3" s="67">
        <f>CEAVI!R4</f>
        <v>800</v>
      </c>
      <c r="AG3" s="67">
        <f>CAV!R4</f>
        <v>840</v>
      </c>
      <c r="AH3" s="67">
        <f>CEO!R4</f>
        <v>1488</v>
      </c>
      <c r="AI3" s="67">
        <f>CESMO!R4</f>
        <v>240</v>
      </c>
      <c r="AJ3" s="76">
        <f>'Reitoria - SEAL'!K4</f>
        <v>440</v>
      </c>
      <c r="AK3" s="76">
        <f>ESAG!K4</f>
        <v>160</v>
      </c>
      <c r="AL3" s="76">
        <f>CEART!K4</f>
        <v>880</v>
      </c>
      <c r="AM3" s="76">
        <f>FAED!K4</f>
        <v>640</v>
      </c>
      <c r="AN3" s="76">
        <f>CEAD!K4</f>
        <v>0</v>
      </c>
      <c r="AO3" s="76">
        <f>CEFID!K4</f>
        <v>560</v>
      </c>
      <c r="AP3" s="76">
        <f>CERES!K4</f>
        <v>240</v>
      </c>
      <c r="AQ3" s="76">
        <f>CESFI!K4</f>
        <v>240</v>
      </c>
      <c r="AR3" s="76">
        <f>CCT!K4</f>
        <v>848</v>
      </c>
      <c r="AS3" s="76">
        <f>CEPLAN!K4</f>
        <v>0</v>
      </c>
      <c r="AT3" s="76">
        <f>CEAVI!K4</f>
        <v>0</v>
      </c>
      <c r="AU3" s="76">
        <f>CAV!K4</f>
        <v>880</v>
      </c>
      <c r="AV3" s="76">
        <f>CEO!K4</f>
        <v>0</v>
      </c>
      <c r="AW3" s="77">
        <f>CESMO!K4</f>
        <v>0</v>
      </c>
      <c r="AX3" s="79">
        <f>IF('Reitoria - SEAL'!J4 = 0,0,'Reitoria - SEAL'!L4/'Reitoria - SEAL'!J4)</f>
        <v>0.36666666666666664</v>
      </c>
      <c r="AY3" s="79">
        <f>IF(ESAG!J4 = 0,0,ESAG!L4/ESAG!J4)</f>
        <v>8.3333333333333329E-2</v>
      </c>
      <c r="AZ3" s="79">
        <f>IF(CEART!J4 = 0,0,CEART!L4/CEART!J4)</f>
        <v>0.40145985401459855</v>
      </c>
      <c r="BA3" s="79">
        <f>IF(FAED!J4 = 0,0,FAED!L4/FAED!J4)</f>
        <v>0.41666666666666669</v>
      </c>
      <c r="BB3" s="79">
        <f>IF(CEAD!J4 = 0,0,CEAD!L4/CEAD!J4)</f>
        <v>0</v>
      </c>
      <c r="BC3" s="79">
        <f>IF(CEFID!J4 = 0,0,CEFID!L4/CEFID!J4)</f>
        <v>0.3783783783783784</v>
      </c>
      <c r="BD3" s="79">
        <f>IF(CERES!J4 = 0,0,CERES!L4/CERES!J4)</f>
        <v>0.14851485148514851</v>
      </c>
      <c r="BE3" s="79">
        <f>IF(CESFI!J4 = 0,0,CESFI!L4/CESFI!J4)</f>
        <v>0.56603773584905659</v>
      </c>
      <c r="BF3" s="79">
        <f>IF(CCT!J4 = 0,0,CCT!L4/CCT!J4)</f>
        <v>0.27894736842105261</v>
      </c>
      <c r="BG3" s="79">
        <f>IF(CEPLAN!J4 = 0,0,CEPLAN!L4/CEPLAN!J4)</f>
        <v>0</v>
      </c>
      <c r="BH3" s="79">
        <f>IF(CEAVI!J4 = 0,0,CEAVI!L4/CEAVI!J4)</f>
        <v>0</v>
      </c>
      <c r="BI3" s="79">
        <f>IF(CAV!J4 = 0,0,CAV!L4/CAV!J4)</f>
        <v>0.51162790697674421</v>
      </c>
      <c r="BJ3" s="79">
        <f>IF(CEO!J4 = 0,0,CEO!L4/CEO!J4)</f>
        <v>0</v>
      </c>
      <c r="BK3" s="79">
        <f>IF(CESMO!J4 = 0,0,CESMO!L4/CESMO!J4)</f>
        <v>0</v>
      </c>
    </row>
    <row r="4" spans="1:63" x14ac:dyDescent="0.25">
      <c r="A4" s="70">
        <v>2</v>
      </c>
      <c r="B4" s="78">
        <f>'GESTOR da Ata'!K5/'GESTOR da Ata'!I5</f>
        <v>0.51212714226412859</v>
      </c>
      <c r="C4" s="64">
        <f>'CARONA-uso exclusivo do GESTOR!'!Y5/'CARONA-uso exclusivo do GESTOR!'!I5</f>
        <v>2</v>
      </c>
      <c r="D4" s="65">
        <f>'CARONA-uso exclusivo do GESTOR!'!L5/'CARONA-uso exclusivo do GESTOR!'!I5</f>
        <v>0.49997034928541778</v>
      </c>
      <c r="E4" s="65">
        <f>'CARONA-uso exclusivo do GESTOR!'!O5/'CARONA-uso exclusivo do GESTOR!'!I5</f>
        <v>0.49997034928541778</v>
      </c>
      <c r="F4" s="65">
        <f>'CARONA-uso exclusivo do GESTOR!'!R5/'CARONA-uso exclusivo do GESTOR!'!I5</f>
        <v>0.49997034928541778</v>
      </c>
      <c r="G4" s="65">
        <f>'CARONA-uso exclusivo do GESTOR!'!U5/'CARONA-uso exclusivo do GESTOR!'!I5</f>
        <v>0.49997034928541778</v>
      </c>
      <c r="H4" s="66">
        <f>'Reitoria - SEAL'!N5</f>
        <v>350</v>
      </c>
      <c r="I4" s="66">
        <f>ESAG!N5</f>
        <v>9</v>
      </c>
      <c r="J4" s="66">
        <f>CEART!N5</f>
        <v>215</v>
      </c>
      <c r="K4" s="66">
        <f>FAED!N5</f>
        <v>350</v>
      </c>
      <c r="L4" s="66">
        <f>CEAD!N5</f>
        <v>0</v>
      </c>
      <c r="M4" s="66">
        <f>CEFID!N5</f>
        <v>400</v>
      </c>
      <c r="N4" s="66">
        <f>CERES!N5</f>
        <v>288</v>
      </c>
      <c r="O4" s="66">
        <f>CESFI!N5</f>
        <v>211</v>
      </c>
      <c r="P4" s="66">
        <f>CCT!N5</f>
        <v>1075</v>
      </c>
      <c r="Q4" s="66">
        <f>CEPLAN!N5</f>
        <v>125</v>
      </c>
      <c r="R4" s="66">
        <f>CEAVI!N5</f>
        <v>225</v>
      </c>
      <c r="S4" s="66">
        <f>CAV!N5</f>
        <v>657</v>
      </c>
      <c r="T4" s="66">
        <f>CEO!N5</f>
        <v>284</v>
      </c>
      <c r="U4" s="66">
        <f>CESMO!N5</f>
        <v>25</v>
      </c>
      <c r="V4" s="67">
        <f>'Reitoria - SEAL'!R5</f>
        <v>500</v>
      </c>
      <c r="W4" s="67">
        <f>ESAG!R5</f>
        <v>0</v>
      </c>
      <c r="X4" s="67">
        <f>CEART!R5</f>
        <v>610</v>
      </c>
      <c r="Y4" s="67">
        <f>FAED!R5</f>
        <v>350</v>
      </c>
      <c r="Z4" s="67">
        <f>CEAD!R5</f>
        <v>0</v>
      </c>
      <c r="AA4" s="67">
        <f>CEFID!R5</f>
        <v>800</v>
      </c>
      <c r="AB4" s="67">
        <f>CERES!R5</f>
        <v>474</v>
      </c>
      <c r="AC4" s="67">
        <f>CESFI!R5</f>
        <v>347</v>
      </c>
      <c r="AD4" s="67">
        <f>CCT!R5</f>
        <v>1840</v>
      </c>
      <c r="AE4" s="67">
        <f>CEPLAN!R5</f>
        <v>340</v>
      </c>
      <c r="AF4" s="67">
        <f>CEAVI!R5</f>
        <v>600</v>
      </c>
      <c r="AG4" s="67">
        <f>CAV!R5</f>
        <v>1380</v>
      </c>
      <c r="AH4" s="67">
        <f>CEO!R5</f>
        <v>886</v>
      </c>
      <c r="AI4" s="67">
        <f>CESMO!R5</f>
        <v>100</v>
      </c>
      <c r="AJ4" s="76">
        <f>'Reitoria - SEAL'!K5</f>
        <v>900</v>
      </c>
      <c r="AK4" s="76">
        <f>ESAG!K5</f>
        <v>36</v>
      </c>
      <c r="AL4" s="76">
        <f>CEART!K5</f>
        <v>250</v>
      </c>
      <c r="AM4" s="76">
        <f>FAED!K5</f>
        <v>1050</v>
      </c>
      <c r="AN4" s="76">
        <f>CEAD!K5</f>
        <v>0</v>
      </c>
      <c r="AO4" s="76">
        <f>CEFID!K5</f>
        <v>800</v>
      </c>
      <c r="AP4" s="76">
        <f>CERES!K5</f>
        <v>680</v>
      </c>
      <c r="AQ4" s="76">
        <f>CESFI!K5</f>
        <v>500</v>
      </c>
      <c r="AR4" s="76">
        <f>CCT!K5</f>
        <v>2460</v>
      </c>
      <c r="AS4" s="76">
        <f>CEPLAN!K5</f>
        <v>160</v>
      </c>
      <c r="AT4" s="76">
        <f>CEAVI!K5</f>
        <v>300</v>
      </c>
      <c r="AU4" s="76">
        <f>CAV!K5</f>
        <v>1250</v>
      </c>
      <c r="AV4" s="76">
        <f>CEO!K5</f>
        <v>250</v>
      </c>
      <c r="AW4" s="77">
        <f>CESMO!K5</f>
        <v>0</v>
      </c>
      <c r="AX4" s="79">
        <f>IF('Reitoria - SEAL'!J5 = 0,0,'Reitoria - SEAL'!L5/'Reitoria - SEAL'!J5)</f>
        <v>0.6428571428571429</v>
      </c>
      <c r="AY4" s="79">
        <f>IF(ESAG!J5 = 0,0,ESAG!L5/ESAG!J5)</f>
        <v>1</v>
      </c>
      <c r="AZ4" s="79">
        <f>IF(CEART!J5 = 0,0,CEART!L5/CEART!J5)</f>
        <v>0.29069767441860467</v>
      </c>
      <c r="BA4" s="79">
        <f>IF(FAED!J5 = 0,0,FAED!L5/FAED!J5)</f>
        <v>0.75</v>
      </c>
      <c r="BB4" s="79">
        <f>IF(CEAD!J5 = 0,0,CEAD!L5/CEAD!J5)</f>
        <v>0</v>
      </c>
      <c r="BC4" s="79">
        <f>IF(CEFID!J5 = 0,0,CEFID!L5/CEFID!J5)</f>
        <v>0.5</v>
      </c>
      <c r="BD4" s="79">
        <f>IF(CERES!J5 = 0,0,CERES!L5/CERES!J5)</f>
        <v>0.58925476603119586</v>
      </c>
      <c r="BE4" s="79">
        <f>IF(CESFI!J5 = 0,0,CESFI!L5/CESFI!J5)</f>
        <v>0.59031877213695394</v>
      </c>
      <c r="BF4" s="79">
        <f>IF(CCT!J5 = 0,0,CCT!L5/CCT!J5)</f>
        <v>0.5720930232558139</v>
      </c>
      <c r="BG4" s="79">
        <f>IF(CEPLAN!J5 = 0,0,CEPLAN!L5/CEPLAN!J5)</f>
        <v>0.32</v>
      </c>
      <c r="BH4" s="79">
        <f>IF(CEAVI!J5 = 0,0,CEAVI!L5/CEAVI!J5)</f>
        <v>0.33333333333333331</v>
      </c>
      <c r="BI4" s="79">
        <f>IF(CAV!J5 = 0,0,CAV!L5/CAV!J5)</f>
        <v>0.47528517110266161</v>
      </c>
      <c r="BJ4" s="79">
        <f>IF(CEO!J5 = 0,0,CEO!L5/CEO!J5)</f>
        <v>0.22007042253521128</v>
      </c>
      <c r="BK4" s="79">
        <f>IF(CESMO!J5 = 0,0,CESMO!L5/CESMO!J5)</f>
        <v>0</v>
      </c>
    </row>
    <row r="5" spans="1:63" x14ac:dyDescent="0.25">
      <c r="A5" s="69">
        <v>3</v>
      </c>
      <c r="B5" s="75">
        <f>'GESTOR da Ata'!K6/'GESTOR da Ata'!I6</f>
        <v>0.31303236797274275</v>
      </c>
      <c r="C5" s="64">
        <f>'CARONA-uso exclusivo do GESTOR!'!Y6/'CARONA-uso exclusivo do GESTOR!'!I6</f>
        <v>2</v>
      </c>
      <c r="D5" s="65">
        <f>'CARONA-uso exclusivo do GESTOR!'!L6/'CARONA-uso exclusivo do GESTOR!'!I6</f>
        <v>0.5</v>
      </c>
      <c r="E5" s="65">
        <f>'CARONA-uso exclusivo do GESTOR!'!O6/'CARONA-uso exclusivo do GESTOR!'!I6</f>
        <v>0.5</v>
      </c>
      <c r="F5" s="65">
        <f>'CARONA-uso exclusivo do GESTOR!'!R6/'CARONA-uso exclusivo do GESTOR!'!I6</f>
        <v>0.5</v>
      </c>
      <c r="G5" s="65">
        <f>'CARONA-uso exclusivo do GESTOR!'!U6/'CARONA-uso exclusivo do GESTOR!'!I6</f>
        <v>0.5</v>
      </c>
      <c r="H5" s="66">
        <f>'Reitoria - SEAL'!N6</f>
        <v>120</v>
      </c>
      <c r="I5" s="66">
        <f>ESAG!N6</f>
        <v>1220</v>
      </c>
      <c r="J5" s="66">
        <f>CEART!N6</f>
        <v>396</v>
      </c>
      <c r="K5" s="66">
        <f>FAED!N6</f>
        <v>0</v>
      </c>
      <c r="L5" s="66">
        <f>CEAD!N6</f>
        <v>130</v>
      </c>
      <c r="M5" s="66">
        <f>CEFID!N6</f>
        <v>0</v>
      </c>
      <c r="N5" s="66">
        <f>CERES!N6</f>
        <v>0</v>
      </c>
      <c r="O5" s="66">
        <f>CESFI!N6</f>
        <v>0</v>
      </c>
      <c r="P5" s="66">
        <f>CCT!N6</f>
        <v>432</v>
      </c>
      <c r="Q5" s="66">
        <f>CEPLAN!N6</f>
        <v>0</v>
      </c>
      <c r="R5" s="66">
        <f>CEAVI!N6</f>
        <v>0</v>
      </c>
      <c r="S5" s="66">
        <f>CAV!N6</f>
        <v>0</v>
      </c>
      <c r="T5" s="66">
        <f>CEO!N6</f>
        <v>0</v>
      </c>
      <c r="U5" s="66">
        <f>CESMO!N6</f>
        <v>50</v>
      </c>
      <c r="V5" s="67">
        <f>'Reitoria - SEAL'!R6</f>
        <v>480</v>
      </c>
      <c r="W5" s="67">
        <f>ESAG!R6</f>
        <v>3600</v>
      </c>
      <c r="X5" s="67">
        <f>CEART!R6</f>
        <v>624</v>
      </c>
      <c r="Y5" s="67">
        <f>FAED!R6</f>
        <v>0</v>
      </c>
      <c r="Z5" s="67">
        <f>CEAD!R6</f>
        <v>300</v>
      </c>
      <c r="AA5" s="67">
        <f>CEFID!R6</f>
        <v>0</v>
      </c>
      <c r="AB5" s="67">
        <f>CERES!R6</f>
        <v>0</v>
      </c>
      <c r="AC5" s="67">
        <f>CESFI!R6</f>
        <v>0</v>
      </c>
      <c r="AD5" s="67">
        <f>CCT!R6</f>
        <v>1248</v>
      </c>
      <c r="AE5" s="67">
        <f>CEPLAN!R6</f>
        <v>0</v>
      </c>
      <c r="AF5" s="67">
        <f>CEAVI!R6</f>
        <v>0</v>
      </c>
      <c r="AG5" s="67">
        <f>CAV!R6</f>
        <v>0</v>
      </c>
      <c r="AH5" s="67">
        <f>CEO!R6</f>
        <v>0</v>
      </c>
      <c r="AI5" s="67">
        <f>CESMO!R6</f>
        <v>200</v>
      </c>
      <c r="AJ5" s="76">
        <f>'Reitoria - SEAL'!K6</f>
        <v>0</v>
      </c>
      <c r="AK5" s="76">
        <f>ESAG!K6</f>
        <v>1280</v>
      </c>
      <c r="AL5" s="76">
        <f>CEART!K6</f>
        <v>960</v>
      </c>
      <c r="AM5" s="76">
        <f>FAED!K6</f>
        <v>0</v>
      </c>
      <c r="AN5" s="76">
        <f>CEAD!K6</f>
        <v>220</v>
      </c>
      <c r="AO5" s="76">
        <f>CEFID!K6</f>
        <v>0</v>
      </c>
      <c r="AP5" s="76">
        <f>CERES!K6</f>
        <v>0</v>
      </c>
      <c r="AQ5" s="76">
        <f>CESFI!K6</f>
        <v>0</v>
      </c>
      <c r="AR5" s="76">
        <f>CCT!K6</f>
        <v>480</v>
      </c>
      <c r="AS5" s="76">
        <f>CEPLAN!K6</f>
        <v>0</v>
      </c>
      <c r="AT5" s="76">
        <f>CEAVI!K6</f>
        <v>0</v>
      </c>
      <c r="AU5" s="76">
        <f>CAV!K6</f>
        <v>0</v>
      </c>
      <c r="AV5" s="76">
        <f>CEO!K6</f>
        <v>0</v>
      </c>
      <c r="AW5" s="77">
        <f>CESMO!K6</f>
        <v>0</v>
      </c>
      <c r="AX5" s="79">
        <f>IF('Reitoria - SEAL'!J6 = 0,0,'Reitoria - SEAL'!L6/'Reitoria - SEAL'!J6)</f>
        <v>0</v>
      </c>
      <c r="AY5" s="79">
        <f>IF(ESAG!J6 = 0,0,ESAG!L6/ESAG!J6)</f>
        <v>0.26229508196721313</v>
      </c>
      <c r="AZ5" s="79">
        <f>IF(CEART!J6 = 0,0,CEART!L6/CEART!J6)</f>
        <v>0.60606060606060608</v>
      </c>
      <c r="BA5" s="79">
        <f>IF(FAED!J6 = 0,0,FAED!L6/FAED!J6)</f>
        <v>0</v>
      </c>
      <c r="BB5" s="79">
        <f>IF(CEAD!J6 = 0,0,CEAD!L6/CEAD!J6)</f>
        <v>0.42307692307692307</v>
      </c>
      <c r="BC5" s="79">
        <f>IF(CEFID!J6 = 0,0,CEFID!L6/CEFID!J6)</f>
        <v>0</v>
      </c>
      <c r="BD5" s="79">
        <f>IF(CERES!J6 = 0,0,CERES!L6/CERES!J6)</f>
        <v>0</v>
      </c>
      <c r="BE5" s="79">
        <f>IF(CESFI!J6 = 0,0,CESFI!L6/CESFI!J6)</f>
        <v>0</v>
      </c>
      <c r="BF5" s="79">
        <f>IF(CCT!J6 = 0,0,CCT!L6/CCT!J6)</f>
        <v>0.27777777777777779</v>
      </c>
      <c r="BG5" s="79">
        <f>IF(CEPLAN!J6 = 0,0,CEPLAN!L6/CEPLAN!J6)</f>
        <v>0</v>
      </c>
      <c r="BH5" s="79">
        <f>IF(CEAVI!J6 = 0,0,CEAVI!L6/CEAVI!J6)</f>
        <v>0</v>
      </c>
      <c r="BI5" s="79">
        <f>IF(CAV!J6 = 0,0,CAV!L6/CAV!J6)</f>
        <v>0</v>
      </c>
      <c r="BJ5" s="79">
        <f>IF(CEO!J6 = 0,0,CEO!L6/CEO!J6)</f>
        <v>0</v>
      </c>
      <c r="BK5" s="79">
        <f>IF(CESMO!J6 = 0,0,CESMO!L6/CESMO!J6)</f>
        <v>0</v>
      </c>
    </row>
    <row r="6" spans="1:63" x14ac:dyDescent="0.25">
      <c r="A6" s="70">
        <v>4</v>
      </c>
      <c r="B6" s="78">
        <f>'GESTOR da Ata'!K7/'GESTOR da Ata'!I7</f>
        <v>0.2017259978425027</v>
      </c>
      <c r="C6" s="64">
        <f>'CARONA-uso exclusivo do GESTOR!'!Y7/'CARONA-uso exclusivo do GESTOR!'!I7</f>
        <v>2</v>
      </c>
      <c r="D6" s="65">
        <f>'CARONA-uso exclusivo do GESTOR!'!L7/'CARONA-uso exclusivo do GESTOR!'!I7</f>
        <v>0.4994606256742179</v>
      </c>
      <c r="E6" s="65">
        <f>'CARONA-uso exclusivo do GESTOR!'!O7/'CARONA-uso exclusivo do GESTOR!'!I7</f>
        <v>0.4994606256742179</v>
      </c>
      <c r="F6" s="65">
        <f>'CARONA-uso exclusivo do GESTOR!'!R7/'CARONA-uso exclusivo do GESTOR!'!I7</f>
        <v>0.4994606256742179</v>
      </c>
      <c r="G6" s="65">
        <f>'CARONA-uso exclusivo do GESTOR!'!U7/'CARONA-uso exclusivo do GESTOR!'!I7</f>
        <v>0.4994606256742179</v>
      </c>
      <c r="H6" s="66">
        <f>'Reitoria - SEAL'!N7</f>
        <v>57</v>
      </c>
      <c r="I6" s="66">
        <f>ESAG!N7</f>
        <v>140</v>
      </c>
      <c r="J6" s="66">
        <f>CEART!N7</f>
        <v>0</v>
      </c>
      <c r="K6" s="66">
        <f>FAED!N7</f>
        <v>0</v>
      </c>
      <c r="L6" s="66">
        <f>CEAD!N7</f>
        <v>1</v>
      </c>
      <c r="M6" s="66">
        <f>CEFID!N7</f>
        <v>0</v>
      </c>
      <c r="N6" s="66">
        <f>CERES!N7</f>
        <v>0</v>
      </c>
      <c r="O6" s="66">
        <f>CESFI!N7</f>
        <v>0</v>
      </c>
      <c r="P6" s="66">
        <f>CCT!N7</f>
        <v>0</v>
      </c>
      <c r="Q6" s="66">
        <f>CEPLAN!N7</f>
        <v>0</v>
      </c>
      <c r="R6" s="66">
        <f>CEAVI!N7</f>
        <v>12</v>
      </c>
      <c r="S6" s="66">
        <f>CAV!N7</f>
        <v>0</v>
      </c>
      <c r="T6" s="66">
        <f>CEO!N7</f>
        <v>0</v>
      </c>
      <c r="U6" s="66">
        <f>CESMO!N7</f>
        <v>20</v>
      </c>
      <c r="V6" s="67">
        <f>'Reitoria - SEAL'!R7</f>
        <v>72</v>
      </c>
      <c r="W6" s="67">
        <f>ESAG!R7</f>
        <v>538</v>
      </c>
      <c r="X6" s="67">
        <f>CEART!R7</f>
        <v>0</v>
      </c>
      <c r="Y6" s="67">
        <f>FAED!R7</f>
        <v>0</v>
      </c>
      <c r="Z6" s="67">
        <f>CEAD!R7</f>
        <v>0</v>
      </c>
      <c r="AA6" s="67">
        <f>CEFID!R7</f>
        <v>0</v>
      </c>
      <c r="AB6" s="67">
        <f>CERES!R7</f>
        <v>0</v>
      </c>
      <c r="AC6" s="67">
        <f>CESFI!R7</f>
        <v>0</v>
      </c>
      <c r="AD6" s="67">
        <f>CCT!R7</f>
        <v>0</v>
      </c>
      <c r="AE6" s="67">
        <f>CEPLAN!R7</f>
        <v>0</v>
      </c>
      <c r="AF6" s="67">
        <f>CEAVI!R7</f>
        <v>50</v>
      </c>
      <c r="AG6" s="67">
        <f>CAV!R7</f>
        <v>0</v>
      </c>
      <c r="AH6" s="67">
        <f>CEO!R7</f>
        <v>0</v>
      </c>
      <c r="AI6" s="67">
        <f>CESMO!R7</f>
        <v>80</v>
      </c>
      <c r="AJ6" s="76">
        <f>'Reitoria - SEAL'!K7</f>
        <v>156</v>
      </c>
      <c r="AK6" s="76">
        <f>ESAG!K7</f>
        <v>24</v>
      </c>
      <c r="AL6" s="76">
        <f>CEART!K7</f>
        <v>0</v>
      </c>
      <c r="AM6" s="76">
        <f>FAED!K7</f>
        <v>0</v>
      </c>
      <c r="AN6" s="76">
        <f>CEAD!K7</f>
        <v>7</v>
      </c>
      <c r="AO6" s="76">
        <f>CEFID!K7</f>
        <v>0</v>
      </c>
      <c r="AP6" s="76">
        <f>CERES!K7</f>
        <v>0</v>
      </c>
      <c r="AQ6" s="76">
        <f>CESFI!K7</f>
        <v>0</v>
      </c>
      <c r="AR6" s="76">
        <f>CCT!K7</f>
        <v>0</v>
      </c>
      <c r="AS6" s="76">
        <f>CEPLAN!K7</f>
        <v>0</v>
      </c>
      <c r="AT6" s="76">
        <f>CEAVI!K7</f>
        <v>0</v>
      </c>
      <c r="AU6" s="76">
        <f>CAV!K7</f>
        <v>0</v>
      </c>
      <c r="AV6" s="76">
        <f>CEO!K7</f>
        <v>0</v>
      </c>
      <c r="AW6" s="77">
        <f>CESMO!K7</f>
        <v>0</v>
      </c>
      <c r="AX6" s="79">
        <f>IF('Reitoria - SEAL'!J7 = 0,0,'Reitoria - SEAL'!L7/'Reitoria - SEAL'!J7)</f>
        <v>0.68421052631578949</v>
      </c>
      <c r="AY6" s="79">
        <f>IF(ESAG!J7 = 0,0,ESAG!L7/ESAG!J7)</f>
        <v>4.2704626334519574E-2</v>
      </c>
      <c r="AZ6" s="79">
        <f>IF(CEART!J7 = 0,0,CEART!L7/CEART!J7)</f>
        <v>0</v>
      </c>
      <c r="BA6" s="79">
        <f>IF(FAED!J7 = 0,0,FAED!L7/FAED!J7)</f>
        <v>0</v>
      </c>
      <c r="BB6" s="79">
        <f>IF(CEAD!J7 = 0,0,CEAD!L7/CEAD!J7)</f>
        <v>1</v>
      </c>
      <c r="BC6" s="79">
        <f>IF(CEFID!J7 = 0,0,CEFID!L7/CEFID!J7)</f>
        <v>0</v>
      </c>
      <c r="BD6" s="79">
        <f>IF(CERES!J7 = 0,0,CERES!L7/CERES!J7)</f>
        <v>0</v>
      </c>
      <c r="BE6" s="79">
        <f>IF(CESFI!J7 = 0,0,CESFI!L7/CESFI!J7)</f>
        <v>0</v>
      </c>
      <c r="BF6" s="79">
        <f>IF(CCT!J7 = 0,0,CCT!L7/CCT!J7)</f>
        <v>0</v>
      </c>
      <c r="BG6" s="79">
        <f>IF(CEPLAN!J7 = 0,0,CEPLAN!L7/CEPLAN!J7)</f>
        <v>0</v>
      </c>
      <c r="BH6" s="79">
        <f>IF(CEAVI!J7 = 0,0,CEAVI!L7/CEAVI!J7)</f>
        <v>0</v>
      </c>
      <c r="BI6" s="79">
        <f>IF(CAV!J7 = 0,0,CAV!L7/CAV!J7)</f>
        <v>0</v>
      </c>
      <c r="BJ6" s="79">
        <f>IF(CEO!J7 = 0,0,CEO!L7/CEO!J7)</f>
        <v>0</v>
      </c>
      <c r="BK6" s="79">
        <f>IF(CESMO!J7 = 0,0,CESMO!L7/CESMO!J7)</f>
        <v>0</v>
      </c>
    </row>
    <row r="7" spans="1:63" x14ac:dyDescent="0.25">
      <c r="A7" s="69">
        <v>5</v>
      </c>
      <c r="B7" s="75">
        <f>'GESTOR da Ata'!K8/'GESTOR da Ata'!I8</f>
        <v>0.34298245614035089</v>
      </c>
      <c r="C7" s="64">
        <f>'CARONA-uso exclusivo do GESTOR!'!Y8/'CARONA-uso exclusivo do GESTOR!'!I8</f>
        <v>2</v>
      </c>
      <c r="D7" s="65">
        <f>'CARONA-uso exclusivo do GESTOR!'!L8/'CARONA-uso exclusivo do GESTOR!'!I8</f>
        <v>0.5</v>
      </c>
      <c r="E7" s="65">
        <f>'CARONA-uso exclusivo do GESTOR!'!O8/'CARONA-uso exclusivo do GESTOR!'!I8</f>
        <v>0.5</v>
      </c>
      <c r="F7" s="65">
        <f>'CARONA-uso exclusivo do GESTOR!'!R8/'CARONA-uso exclusivo do GESTOR!'!I8</f>
        <v>0.5</v>
      </c>
      <c r="G7" s="65">
        <f>'CARONA-uso exclusivo do GESTOR!'!U8/'CARONA-uso exclusivo do GESTOR!'!I8</f>
        <v>0.5</v>
      </c>
      <c r="H7" s="66">
        <f>'Reitoria - SEAL'!N8</f>
        <v>0</v>
      </c>
      <c r="I7" s="66">
        <f>ESAG!N8</f>
        <v>31</v>
      </c>
      <c r="J7" s="66">
        <f>CEART!N8</f>
        <v>35</v>
      </c>
      <c r="K7" s="66">
        <f>FAED!N8</f>
        <v>21</v>
      </c>
      <c r="L7" s="66">
        <f>CEAD!N8</f>
        <v>1</v>
      </c>
      <c r="M7" s="66">
        <f>CEFID!N8</f>
        <v>30</v>
      </c>
      <c r="N7" s="66">
        <f>CERES!N8</f>
        <v>10</v>
      </c>
      <c r="O7" s="66">
        <f>CESFI!N8</f>
        <v>6</v>
      </c>
      <c r="P7" s="66">
        <f>CCT!N8</f>
        <v>52</v>
      </c>
      <c r="Q7" s="66">
        <f>CEPLAN!N8</f>
        <v>16</v>
      </c>
      <c r="R7" s="66">
        <f>CEAVI!N8</f>
        <v>25</v>
      </c>
      <c r="S7" s="66">
        <f>CAV!N8</f>
        <v>32</v>
      </c>
      <c r="T7" s="66">
        <f>CEO!N8</f>
        <v>12</v>
      </c>
      <c r="U7" s="66">
        <f>CESMO!N8</f>
        <v>10</v>
      </c>
      <c r="V7" s="67">
        <f>'Reitoria - SEAL'!R8</f>
        <v>0</v>
      </c>
      <c r="W7" s="67">
        <f>ESAG!R8</f>
        <v>114</v>
      </c>
      <c r="X7" s="67">
        <f>CEART!R8</f>
        <v>143</v>
      </c>
      <c r="Y7" s="67">
        <f>FAED!R8</f>
        <v>61</v>
      </c>
      <c r="Z7" s="67">
        <f>CEAD!R8</f>
        <v>0</v>
      </c>
      <c r="AA7" s="67">
        <f>CEFID!R8</f>
        <v>50</v>
      </c>
      <c r="AB7" s="67">
        <f>CERES!R8</f>
        <v>0</v>
      </c>
      <c r="AC7" s="67">
        <f>CESFI!R8</f>
        <v>14</v>
      </c>
      <c r="AD7" s="67">
        <f>CCT!R8</f>
        <v>122</v>
      </c>
      <c r="AE7" s="67">
        <f>CEPLAN!R8</f>
        <v>35</v>
      </c>
      <c r="AF7" s="67">
        <f>CEAVI!R8</f>
        <v>100</v>
      </c>
      <c r="AG7" s="67">
        <f>CAV!R8</f>
        <v>20</v>
      </c>
      <c r="AH7" s="67">
        <f>CEO!R8</f>
        <v>50</v>
      </c>
      <c r="AI7" s="67">
        <f>CESMO!R8</f>
        <v>40</v>
      </c>
      <c r="AJ7" s="76">
        <f>'Reitoria - SEAL'!K8</f>
        <v>0</v>
      </c>
      <c r="AK7" s="76">
        <f>ESAG!K8</f>
        <v>10</v>
      </c>
      <c r="AL7" s="76">
        <f>CEART!K8</f>
        <v>0</v>
      </c>
      <c r="AM7" s="76">
        <f>FAED!K8</f>
        <v>24</v>
      </c>
      <c r="AN7" s="76">
        <f>CEAD!K8</f>
        <v>7</v>
      </c>
      <c r="AO7" s="76">
        <f>CEFID!K8</f>
        <v>70</v>
      </c>
      <c r="AP7" s="76">
        <f>CERES!K8</f>
        <v>40</v>
      </c>
      <c r="AQ7" s="76">
        <f>CESFI!K8</f>
        <v>12</v>
      </c>
      <c r="AR7" s="76">
        <f>CCT!K8</f>
        <v>88</v>
      </c>
      <c r="AS7" s="76">
        <f>CEPLAN!K8</f>
        <v>30</v>
      </c>
      <c r="AT7" s="76">
        <f>CEAVI!K8</f>
        <v>0</v>
      </c>
      <c r="AU7" s="76">
        <f>CAV!K8</f>
        <v>110</v>
      </c>
      <c r="AV7" s="76">
        <f>CEO!K8</f>
        <v>0</v>
      </c>
      <c r="AW7" s="77">
        <f>CESMO!K8</f>
        <v>0</v>
      </c>
      <c r="AX7" s="79">
        <f>IF('Reitoria - SEAL'!J8 = 0,0,'Reitoria - SEAL'!L8/'Reitoria - SEAL'!J8)</f>
        <v>0</v>
      </c>
      <c r="AY7" s="79">
        <f>IF(ESAG!J8 = 0,0,ESAG!L8/ESAG!J8)</f>
        <v>8.0645161290322578E-2</v>
      </c>
      <c r="AZ7" s="79">
        <f>IF(CEART!J8 = 0,0,CEART!L8/CEART!J8)</f>
        <v>0</v>
      </c>
      <c r="BA7" s="79">
        <f>IF(FAED!J8 = 0,0,FAED!L8/FAED!J8)</f>
        <v>0.28235294117647058</v>
      </c>
      <c r="BB7" s="79">
        <f>IF(CEAD!J8 = 0,0,CEAD!L8/CEAD!J8)</f>
        <v>1</v>
      </c>
      <c r="BC7" s="79">
        <f>IF(CEFID!J8 = 0,0,CEFID!L8/CEFID!J8)</f>
        <v>0.58333333333333337</v>
      </c>
      <c r="BD7" s="79">
        <f>IF(CERES!J8 = 0,0,CERES!L8/CERES!J8)</f>
        <v>1</v>
      </c>
      <c r="BE7" s="79">
        <f>IF(CESFI!J8 = 0,0,CESFI!L8/CESFI!J8)</f>
        <v>0.46153846153846156</v>
      </c>
      <c r="BF7" s="79">
        <f>IF(CCT!J8 = 0,0,CCT!L8/CCT!J8)</f>
        <v>0.41904761904761906</v>
      </c>
      <c r="BG7" s="79">
        <f>IF(CEPLAN!J8 = 0,0,CEPLAN!L8/CEPLAN!J8)</f>
        <v>0.46153846153846156</v>
      </c>
      <c r="BH7" s="79">
        <f>IF(CEAVI!J8 = 0,0,CEAVI!L8/CEAVI!J8)</f>
        <v>0</v>
      </c>
      <c r="BI7" s="79">
        <f>IF(CAV!J8 = 0,0,CAV!L8/CAV!J8)</f>
        <v>0.84615384615384615</v>
      </c>
      <c r="BJ7" s="79">
        <f>IF(CEO!J8 = 0,0,CEO!L8/CEO!J8)</f>
        <v>0</v>
      </c>
      <c r="BK7" s="79">
        <f>IF(CESMO!J8 = 0,0,CESMO!L8/CESMO!J8)</f>
        <v>0</v>
      </c>
    </row>
    <row r="8" spans="1:63" x14ac:dyDescent="0.25">
      <c r="A8" s="70">
        <v>6</v>
      </c>
      <c r="B8" s="78">
        <f>'GESTOR da Ata'!K9/'GESTOR da Ata'!I9</f>
        <v>0</v>
      </c>
      <c r="C8" s="64">
        <f>'CARONA-uso exclusivo do GESTOR!'!Y9/'CARONA-uso exclusivo do GESTOR!'!I9</f>
        <v>2</v>
      </c>
      <c r="D8" s="65">
        <f>'CARONA-uso exclusivo do GESTOR!'!L9/'CARONA-uso exclusivo do GESTOR!'!I9</f>
        <v>0.5</v>
      </c>
      <c r="E8" s="65">
        <f>'CARONA-uso exclusivo do GESTOR!'!O9/'CARONA-uso exclusivo do GESTOR!'!I9</f>
        <v>0.5</v>
      </c>
      <c r="F8" s="65">
        <f>'CARONA-uso exclusivo do GESTOR!'!R9/'CARONA-uso exclusivo do GESTOR!'!I9</f>
        <v>0.5</v>
      </c>
      <c r="G8" s="65">
        <f>'CARONA-uso exclusivo do GESTOR!'!U9/'CARONA-uso exclusivo do GESTOR!'!I9</f>
        <v>0.5</v>
      </c>
      <c r="H8" s="66">
        <f>'Reitoria - SEAL'!N9</f>
        <v>0</v>
      </c>
      <c r="I8" s="66">
        <f>ESAG!N9</f>
        <v>0</v>
      </c>
      <c r="J8" s="66">
        <f>CEART!N9</f>
        <v>0</v>
      </c>
      <c r="K8" s="66">
        <f>FAED!N9</f>
        <v>0</v>
      </c>
      <c r="L8" s="66">
        <f>CEAD!N9</f>
        <v>0</v>
      </c>
      <c r="M8" s="66">
        <f>CEFID!N9</f>
        <v>0</v>
      </c>
      <c r="N8" s="66">
        <f>CERES!N9</f>
        <v>0</v>
      </c>
      <c r="O8" s="66">
        <f>CESFI!N9</f>
        <v>0</v>
      </c>
      <c r="P8" s="66">
        <f>CCT!N9</f>
        <v>5</v>
      </c>
      <c r="Q8" s="66">
        <f>CEPLAN!N9</f>
        <v>0</v>
      </c>
      <c r="R8" s="66">
        <f>CEAVI!N9</f>
        <v>0</v>
      </c>
      <c r="S8" s="66">
        <f>CAV!N9</f>
        <v>7</v>
      </c>
      <c r="T8" s="66">
        <f>CEO!N9</f>
        <v>0</v>
      </c>
      <c r="U8" s="66">
        <f>CESMO!N9</f>
        <v>25</v>
      </c>
      <c r="V8" s="67">
        <f>'Reitoria - SEAL'!R9</f>
        <v>0</v>
      </c>
      <c r="W8" s="67">
        <f>ESAG!R9</f>
        <v>0</v>
      </c>
      <c r="X8" s="67">
        <f>CEART!R9</f>
        <v>0</v>
      </c>
      <c r="Y8" s="67">
        <f>FAED!R9</f>
        <v>0</v>
      </c>
      <c r="Z8" s="67">
        <f>CEAD!R9</f>
        <v>0</v>
      </c>
      <c r="AA8" s="67">
        <f>CEFID!R9</f>
        <v>0</v>
      </c>
      <c r="AB8" s="67">
        <f>CERES!R9</f>
        <v>0</v>
      </c>
      <c r="AC8" s="67">
        <f>CESFI!R9</f>
        <v>0</v>
      </c>
      <c r="AD8" s="67">
        <f>CCT!R9</f>
        <v>20</v>
      </c>
      <c r="AE8" s="67">
        <f>CEPLAN!R9</f>
        <v>0</v>
      </c>
      <c r="AF8" s="67">
        <f>CEAVI!R9</f>
        <v>0</v>
      </c>
      <c r="AG8" s="67">
        <f>CAV!R9</f>
        <v>30</v>
      </c>
      <c r="AH8" s="67">
        <f>CEO!R9</f>
        <v>0</v>
      </c>
      <c r="AI8" s="67">
        <f>CESMO!R9</f>
        <v>100</v>
      </c>
      <c r="AJ8" s="76">
        <f>'Reitoria - SEAL'!K9</f>
        <v>0</v>
      </c>
      <c r="AK8" s="76">
        <f>ESAG!K9</f>
        <v>0</v>
      </c>
      <c r="AL8" s="76">
        <f>CEART!K9</f>
        <v>0</v>
      </c>
      <c r="AM8" s="76">
        <f>FAED!K9</f>
        <v>0</v>
      </c>
      <c r="AN8" s="76">
        <f>CEAD!K9</f>
        <v>0</v>
      </c>
      <c r="AO8" s="76">
        <f>CEFID!K9</f>
        <v>0</v>
      </c>
      <c r="AP8" s="76">
        <f>CERES!K9</f>
        <v>0</v>
      </c>
      <c r="AQ8" s="76">
        <f>CESFI!K9</f>
        <v>0</v>
      </c>
      <c r="AR8" s="76">
        <f>CCT!K9</f>
        <v>0</v>
      </c>
      <c r="AS8" s="76">
        <f>CEPLAN!K9</f>
        <v>0</v>
      </c>
      <c r="AT8" s="76">
        <f>CEAVI!K9</f>
        <v>0</v>
      </c>
      <c r="AU8" s="76">
        <f>CAV!K9</f>
        <v>0</v>
      </c>
      <c r="AV8" s="76">
        <f>CEO!K9</f>
        <v>0</v>
      </c>
      <c r="AW8" s="77">
        <f>CESMO!K9</f>
        <v>0</v>
      </c>
      <c r="AX8" s="79">
        <f>IF('Reitoria - SEAL'!J9 = 0,0,'Reitoria - SEAL'!L9/'Reitoria - SEAL'!J9)</f>
        <v>0</v>
      </c>
      <c r="AY8" s="79">
        <f>IF(ESAG!J9 = 0,0,ESAG!L9/ESAG!J9)</f>
        <v>0</v>
      </c>
      <c r="AZ8" s="79">
        <f>IF(CEART!J9 = 0,0,CEART!L9/CEART!J9)</f>
        <v>0</v>
      </c>
      <c r="BA8" s="79">
        <f>IF(FAED!J9 = 0,0,FAED!L9/FAED!J9)</f>
        <v>0</v>
      </c>
      <c r="BB8" s="79">
        <f>IF(CEAD!J9 = 0,0,CEAD!L9/CEAD!J9)</f>
        <v>0</v>
      </c>
      <c r="BC8" s="79">
        <f>IF(CEFID!J9 = 0,0,CEFID!L9/CEFID!J9)</f>
        <v>0</v>
      </c>
      <c r="BD8" s="79">
        <f>IF(CERES!J9 = 0,0,CERES!L9/CERES!J9)</f>
        <v>0</v>
      </c>
      <c r="BE8" s="79">
        <f>IF(CESFI!J9 = 0,0,CESFI!L9/CESFI!J9)</f>
        <v>0</v>
      </c>
      <c r="BF8" s="79">
        <f>IF(CCT!J9 = 0,0,CCT!L9/CCT!J9)</f>
        <v>0</v>
      </c>
      <c r="BG8" s="79">
        <f>IF(CEPLAN!J9 = 0,0,CEPLAN!L9/CEPLAN!J9)</f>
        <v>0</v>
      </c>
      <c r="BH8" s="79">
        <f>IF(CEAVI!J9 = 0,0,CEAVI!L9/CEAVI!J9)</f>
        <v>0</v>
      </c>
      <c r="BI8" s="79">
        <f>IF(CAV!J9 = 0,0,CAV!L9/CAV!J9)</f>
        <v>0</v>
      </c>
      <c r="BJ8" s="79">
        <f>IF(CEO!J9 = 0,0,CEO!L9/CEO!J9)</f>
        <v>0</v>
      </c>
      <c r="BK8" s="79">
        <f>IF(CESMO!J9 = 0,0,CESMO!L9/CESMO!J9)</f>
        <v>0</v>
      </c>
    </row>
    <row r="9" spans="1:63" x14ac:dyDescent="0.25">
      <c r="A9" s="69">
        <v>7</v>
      </c>
      <c r="B9" s="75">
        <f>'GESTOR da Ata'!K10/'GESTOR da Ata'!I10</f>
        <v>0.49432125473228772</v>
      </c>
      <c r="C9" s="64">
        <f>'CARONA-uso exclusivo do GESTOR!'!Y10/'CARONA-uso exclusivo do GESTOR!'!I10</f>
        <v>2</v>
      </c>
      <c r="D9" s="65">
        <f>'CARONA-uso exclusivo do GESTOR!'!L10/'CARONA-uso exclusivo do GESTOR!'!I10</f>
        <v>0.5</v>
      </c>
      <c r="E9" s="65">
        <f>'CARONA-uso exclusivo do GESTOR!'!O10/'CARONA-uso exclusivo do GESTOR!'!I10</f>
        <v>0.5</v>
      </c>
      <c r="F9" s="65">
        <f>'CARONA-uso exclusivo do GESTOR!'!R10/'CARONA-uso exclusivo do GESTOR!'!I10</f>
        <v>0.5</v>
      </c>
      <c r="G9" s="65">
        <f>'CARONA-uso exclusivo do GESTOR!'!U10/'CARONA-uso exclusivo do GESTOR!'!I10</f>
        <v>0.5</v>
      </c>
      <c r="H9" s="66">
        <f>'Reitoria - SEAL'!N10</f>
        <v>375</v>
      </c>
      <c r="I9" s="66">
        <f>ESAG!N10</f>
        <v>156</v>
      </c>
      <c r="J9" s="66">
        <f>CEART!N10</f>
        <v>198</v>
      </c>
      <c r="K9" s="66">
        <f>FAED!N10</f>
        <v>204</v>
      </c>
      <c r="L9" s="66">
        <f>CEAD!N10</f>
        <v>50</v>
      </c>
      <c r="M9" s="66">
        <f>CEFID!N10</f>
        <v>210</v>
      </c>
      <c r="N9" s="66">
        <f>CERES!N10</f>
        <v>314</v>
      </c>
      <c r="O9" s="66">
        <f>CESFI!N10</f>
        <v>117</v>
      </c>
      <c r="P9" s="66">
        <f>CCT!N10</f>
        <v>325</v>
      </c>
      <c r="Q9" s="66">
        <f>CEPLAN!N10</f>
        <v>150</v>
      </c>
      <c r="R9" s="66">
        <f>CEAVI!N10</f>
        <v>100</v>
      </c>
      <c r="S9" s="66">
        <f>CAV!N10</f>
        <v>435</v>
      </c>
      <c r="T9" s="66">
        <f>CEO!N10</f>
        <v>113</v>
      </c>
      <c r="U9" s="66">
        <f>CESMO!N10</f>
        <v>25</v>
      </c>
      <c r="V9" s="67">
        <f>'Reitoria - SEAL'!R10</f>
        <v>840</v>
      </c>
      <c r="W9" s="67">
        <f>ESAG!R10</f>
        <v>472</v>
      </c>
      <c r="X9" s="67">
        <f>CEART!R10</f>
        <v>434</v>
      </c>
      <c r="Y9" s="67">
        <f>FAED!R10</f>
        <v>516</v>
      </c>
      <c r="Z9" s="67">
        <f>CEAD!R10</f>
        <v>100</v>
      </c>
      <c r="AA9" s="67">
        <f>CEFID!R10</f>
        <v>600</v>
      </c>
      <c r="AB9" s="67">
        <f>CERES!R10</f>
        <v>556</v>
      </c>
      <c r="AC9" s="67">
        <f>CESFI!R10</f>
        <v>230</v>
      </c>
      <c r="AD9" s="67">
        <f>CCT!R10</f>
        <v>0</v>
      </c>
      <c r="AE9" s="67">
        <f>CEPLAN!R10</f>
        <v>400</v>
      </c>
      <c r="AF9" s="67">
        <f>CEAVI!R10</f>
        <v>34</v>
      </c>
      <c r="AG9" s="67">
        <f>CAV!R10</f>
        <v>1068</v>
      </c>
      <c r="AH9" s="67">
        <f>CEO!R10</f>
        <v>260</v>
      </c>
      <c r="AI9" s="67">
        <f>CESMO!R10</f>
        <v>100</v>
      </c>
      <c r="AJ9" s="76">
        <f>'Reitoria - SEAL'!K10</f>
        <v>660</v>
      </c>
      <c r="AK9" s="76">
        <f>ESAG!K10</f>
        <v>152</v>
      </c>
      <c r="AL9" s="76">
        <f>CEART!K10</f>
        <v>360</v>
      </c>
      <c r="AM9" s="76">
        <f>FAED!K10</f>
        <v>300</v>
      </c>
      <c r="AN9" s="76">
        <f>CEAD!K10</f>
        <v>102</v>
      </c>
      <c r="AO9" s="76">
        <f>CEFID!K10</f>
        <v>240</v>
      </c>
      <c r="AP9" s="76">
        <f>CERES!K10</f>
        <v>700</v>
      </c>
      <c r="AQ9" s="76">
        <f>CESFI!K10</f>
        <v>240</v>
      </c>
      <c r="AR9" s="76">
        <f>CCT!K10</f>
        <v>1300</v>
      </c>
      <c r="AS9" s="76">
        <f>CEPLAN!K10</f>
        <v>200</v>
      </c>
      <c r="AT9" s="76">
        <f>CEAVI!K10</f>
        <v>366</v>
      </c>
      <c r="AU9" s="76">
        <f>CAV!K10</f>
        <v>672</v>
      </c>
      <c r="AV9" s="76">
        <f>CEO!K10</f>
        <v>192</v>
      </c>
      <c r="AW9" s="77">
        <f>CESMO!K10</f>
        <v>0</v>
      </c>
      <c r="AX9" s="79">
        <f>IF('Reitoria - SEAL'!J10 = 0,0,'Reitoria - SEAL'!L10/'Reitoria - SEAL'!J10)</f>
        <v>0.44</v>
      </c>
      <c r="AY9" s="79">
        <f>IF(ESAG!J10 = 0,0,ESAG!L10/ESAG!J10)</f>
        <v>0.24358974358974358</v>
      </c>
      <c r="AZ9" s="79">
        <f>IF(CEART!J10 = 0,0,CEART!L10/CEART!J10)</f>
        <v>0.45340050377833752</v>
      </c>
      <c r="BA9" s="79">
        <f>IF(FAED!J10 = 0,0,FAED!L10/FAED!J10)</f>
        <v>0.36764705882352944</v>
      </c>
      <c r="BB9" s="79">
        <f>IF(CEAD!J10 = 0,0,CEAD!L10/CEAD!J10)</f>
        <v>0.50495049504950495</v>
      </c>
      <c r="BC9" s="79">
        <f>IF(CEFID!J10 = 0,0,CEFID!L10/CEFID!J10)</f>
        <v>0.2857142857142857</v>
      </c>
      <c r="BD9" s="79">
        <f>IF(CERES!J10 = 0,0,CERES!L10/CERES!J10)</f>
        <v>0.5573248407643312</v>
      </c>
      <c r="BE9" s="79">
        <f>IF(CESFI!J10 = 0,0,CESFI!L10/CESFI!J10)</f>
        <v>0.51063829787234039</v>
      </c>
      <c r="BF9" s="79">
        <f>IF(CCT!J10 = 0,0,CCT!L10/CCT!J10)</f>
        <v>1</v>
      </c>
      <c r="BG9" s="79">
        <f>IF(CEPLAN!J10 = 0,0,CEPLAN!L10/CEPLAN!J10)</f>
        <v>0.33333333333333331</v>
      </c>
      <c r="BH9" s="79">
        <f>IF(CEAVI!J10 = 0,0,CEAVI!L10/CEAVI!J10)</f>
        <v>0.91500000000000004</v>
      </c>
      <c r="BI9" s="79">
        <f>IF(CAV!J10 = 0,0,CAV!L10/CAV!J10)</f>
        <v>0.38620689655172413</v>
      </c>
      <c r="BJ9" s="79">
        <f>IF(CEO!J10 = 0,0,CEO!L10/CEO!J10)</f>
        <v>0.4247787610619469</v>
      </c>
      <c r="BK9" s="79">
        <f>IF(CESMO!J10 = 0,0,CESMO!L10/CESMO!J10)</f>
        <v>0</v>
      </c>
    </row>
    <row r="10" spans="1:63" x14ac:dyDescent="0.25">
      <c r="A10" s="70">
        <v>8</v>
      </c>
      <c r="B10" s="78">
        <f>'GESTOR da Ata'!K11/'GESTOR da Ata'!I11</f>
        <v>0.35025380710659898</v>
      </c>
      <c r="C10" s="64">
        <f>'CARONA-uso exclusivo do GESTOR!'!Y11/'CARONA-uso exclusivo do GESTOR!'!I11</f>
        <v>2</v>
      </c>
      <c r="D10" s="65">
        <f>'CARONA-uso exclusivo do GESTOR!'!L11/'CARONA-uso exclusivo do GESTOR!'!I11</f>
        <v>0.49746192893401014</v>
      </c>
      <c r="E10" s="65">
        <f>'CARONA-uso exclusivo do GESTOR!'!O11/'CARONA-uso exclusivo do GESTOR!'!I11</f>
        <v>0.49746192893401014</v>
      </c>
      <c r="F10" s="65">
        <f>'CARONA-uso exclusivo do GESTOR!'!R11/'CARONA-uso exclusivo do GESTOR!'!I11</f>
        <v>0.49746192893401014</v>
      </c>
      <c r="G10" s="65">
        <f>'CARONA-uso exclusivo do GESTOR!'!U11/'CARONA-uso exclusivo do GESTOR!'!I11</f>
        <v>0.49746192893401014</v>
      </c>
      <c r="H10" s="66">
        <f>'Reitoria - SEAL'!N11</f>
        <v>2</v>
      </c>
      <c r="I10" s="66">
        <f>ESAG!N11</f>
        <v>11</v>
      </c>
      <c r="J10" s="66">
        <f>CEART!N11</f>
        <v>3</v>
      </c>
      <c r="K10" s="66">
        <f>FAED!N11</f>
        <v>0</v>
      </c>
      <c r="L10" s="66">
        <f>CEAD!N11</f>
        <v>0</v>
      </c>
      <c r="M10" s="66">
        <f>CEFID!N11</f>
        <v>1</v>
      </c>
      <c r="N10" s="66">
        <f>CERES!N11</f>
        <v>3</v>
      </c>
      <c r="O10" s="66">
        <f>CESFI!N11</f>
        <v>0</v>
      </c>
      <c r="P10" s="66">
        <f>CCT!N11</f>
        <v>7</v>
      </c>
      <c r="Q10" s="66">
        <f>CEPLAN!N11</f>
        <v>0</v>
      </c>
      <c r="R10" s="66">
        <f>CEAVI!N11</f>
        <v>0</v>
      </c>
      <c r="S10" s="66">
        <f>CAV!N11</f>
        <v>20</v>
      </c>
      <c r="T10" s="66">
        <f>CEO!N11</f>
        <v>0</v>
      </c>
      <c r="U10" s="66">
        <f>CESMO!N11</f>
        <v>1</v>
      </c>
      <c r="V10" s="67">
        <f>'Reitoria - SEAL'!R11</f>
        <v>4</v>
      </c>
      <c r="W10" s="67">
        <f>ESAG!R11</f>
        <v>34</v>
      </c>
      <c r="X10" s="67">
        <f>CEART!R11</f>
        <v>14</v>
      </c>
      <c r="Y10" s="67">
        <f>FAED!R11</f>
        <v>0</v>
      </c>
      <c r="Z10" s="67">
        <f>CEAD!R11</f>
        <v>0</v>
      </c>
      <c r="AA10" s="67">
        <f>CEFID!R11</f>
        <v>0</v>
      </c>
      <c r="AB10" s="67">
        <f>CERES!R11</f>
        <v>0</v>
      </c>
      <c r="AC10" s="67">
        <f>CESFI!R11</f>
        <v>0</v>
      </c>
      <c r="AD10" s="67">
        <f>CCT!R11</f>
        <v>20</v>
      </c>
      <c r="AE10" s="67">
        <f>CEPLAN!R11</f>
        <v>0</v>
      </c>
      <c r="AF10" s="67">
        <f>CEAVI!R11</f>
        <v>0</v>
      </c>
      <c r="AG10" s="67">
        <f>CAV!R11</f>
        <v>50</v>
      </c>
      <c r="AH10" s="67">
        <f>CEO!R11</f>
        <v>0</v>
      </c>
      <c r="AI10" s="67">
        <f>CESMO!R11</f>
        <v>6</v>
      </c>
      <c r="AJ10" s="76">
        <f>'Reitoria - SEAL'!K11</f>
        <v>4</v>
      </c>
      <c r="AK10" s="76">
        <f>ESAG!K11</f>
        <v>10</v>
      </c>
      <c r="AL10" s="76">
        <f>CEART!K11</f>
        <v>0</v>
      </c>
      <c r="AM10" s="76">
        <f>FAED!K11</f>
        <v>0</v>
      </c>
      <c r="AN10" s="76">
        <f>CEAD!K11</f>
        <v>0</v>
      </c>
      <c r="AO10" s="76">
        <f>CEFID!K11</f>
        <v>5</v>
      </c>
      <c r="AP10" s="76">
        <f>CERES!K11</f>
        <v>12</v>
      </c>
      <c r="AQ10" s="76">
        <f>CESFI!K11</f>
        <v>0</v>
      </c>
      <c r="AR10" s="76">
        <f>CCT!K11</f>
        <v>8</v>
      </c>
      <c r="AS10" s="76">
        <f>CEPLAN!K11</f>
        <v>0</v>
      </c>
      <c r="AT10" s="76">
        <f>CEAVI!K11</f>
        <v>0</v>
      </c>
      <c r="AU10" s="76">
        <f>CAV!K11</f>
        <v>30</v>
      </c>
      <c r="AV10" s="76">
        <f>CEO!K11</f>
        <v>0</v>
      </c>
      <c r="AW10" s="77">
        <f>CESMO!K11</f>
        <v>0</v>
      </c>
      <c r="AX10" s="79">
        <f>IF('Reitoria - SEAL'!J11 = 0,0,'Reitoria - SEAL'!L11/'Reitoria - SEAL'!J11)</f>
        <v>0.5</v>
      </c>
      <c r="AY10" s="79">
        <f>IF(ESAG!J11 = 0,0,ESAG!L11/ESAG!J11)</f>
        <v>0.22727272727272727</v>
      </c>
      <c r="AZ10" s="79">
        <f>IF(CEART!J11 = 0,0,CEART!L11/CEART!J11)</f>
        <v>0</v>
      </c>
      <c r="BA10" s="79">
        <f>IF(FAED!J11 = 0,0,FAED!L11/FAED!J11)</f>
        <v>0</v>
      </c>
      <c r="BB10" s="79">
        <f>IF(CEAD!J11 = 0,0,CEAD!L11/CEAD!J11)</f>
        <v>0</v>
      </c>
      <c r="BC10" s="79">
        <f>IF(CEFID!J11 = 0,0,CEFID!L11/CEFID!J11)</f>
        <v>1</v>
      </c>
      <c r="BD10" s="79">
        <f>IF(CERES!J11 = 0,0,CERES!L11/CERES!J11)</f>
        <v>1</v>
      </c>
      <c r="BE10" s="79">
        <f>IF(CESFI!J11 = 0,0,CESFI!L11/CESFI!J11)</f>
        <v>0</v>
      </c>
      <c r="BF10" s="79">
        <f>IF(CCT!J11 = 0,0,CCT!L11/CCT!J11)</f>
        <v>0.2857142857142857</v>
      </c>
      <c r="BG10" s="79">
        <f>IF(CEPLAN!J11 = 0,0,CEPLAN!L11/CEPLAN!J11)</f>
        <v>0</v>
      </c>
      <c r="BH10" s="79">
        <f>IF(CEAVI!J11 = 0,0,CEAVI!L11/CEAVI!J11)</f>
        <v>0</v>
      </c>
      <c r="BI10" s="79">
        <f>IF(CAV!J11 = 0,0,CAV!L11/CAV!J11)</f>
        <v>0.375</v>
      </c>
      <c r="BJ10" s="79">
        <f>IF(CEO!J11 = 0,0,CEO!L11/CEO!J11)</f>
        <v>0</v>
      </c>
      <c r="BK10" s="79">
        <f>IF(CESMO!J11 = 0,0,CESMO!L11/CESMO!J11)</f>
        <v>0</v>
      </c>
    </row>
    <row r="11" spans="1:63" x14ac:dyDescent="0.25">
      <c r="A11" s="69">
        <v>9</v>
      </c>
      <c r="B11" s="75">
        <f>'GESTOR da Ata'!K12/'GESTOR da Ata'!I12</f>
        <v>0.1743119266055046</v>
      </c>
      <c r="C11" s="64">
        <f>'CARONA-uso exclusivo do GESTOR!'!Y12/'CARONA-uso exclusivo do GESTOR!'!I12</f>
        <v>2</v>
      </c>
      <c r="D11" s="65">
        <f>'CARONA-uso exclusivo do GESTOR!'!L12/'CARONA-uso exclusivo do GESTOR!'!I12</f>
        <v>0.49541284403669728</v>
      </c>
      <c r="E11" s="65">
        <f>'CARONA-uso exclusivo do GESTOR!'!O12/'CARONA-uso exclusivo do GESTOR!'!I12</f>
        <v>0.49541284403669728</v>
      </c>
      <c r="F11" s="65">
        <f>'CARONA-uso exclusivo do GESTOR!'!R12/'CARONA-uso exclusivo do GESTOR!'!I12</f>
        <v>0.49541284403669728</v>
      </c>
      <c r="G11" s="65">
        <f>'CARONA-uso exclusivo do GESTOR!'!U12/'CARONA-uso exclusivo do GESTOR!'!I12</f>
        <v>0.49541284403669728</v>
      </c>
      <c r="H11" s="66">
        <f>'Reitoria - SEAL'!N12</f>
        <v>1</v>
      </c>
      <c r="I11" s="66">
        <f>ESAG!N12</f>
        <v>15</v>
      </c>
      <c r="J11" s="66">
        <f>CEART!N12</f>
        <v>3</v>
      </c>
      <c r="K11" s="66">
        <f>FAED!N12</f>
        <v>0</v>
      </c>
      <c r="L11" s="66">
        <f>CEAD!N12</f>
        <v>0</v>
      </c>
      <c r="M11" s="66">
        <f>CEFID!N12</f>
        <v>1</v>
      </c>
      <c r="N11" s="66">
        <f>CERES!N12</f>
        <v>0</v>
      </c>
      <c r="O11" s="66">
        <f>CESFI!N12</f>
        <v>0</v>
      </c>
      <c r="P11" s="66">
        <f>CCT!N12</f>
        <v>4</v>
      </c>
      <c r="Q11" s="66">
        <f>CEPLAN!N12</f>
        <v>0</v>
      </c>
      <c r="R11" s="66">
        <f>CEAVI!N12</f>
        <v>0</v>
      </c>
      <c r="S11" s="66">
        <f>CAV!N12</f>
        <v>0</v>
      </c>
      <c r="T11" s="66">
        <f>CEO!N12</f>
        <v>0</v>
      </c>
      <c r="U11" s="66">
        <f>CESMO!N12</f>
        <v>1</v>
      </c>
      <c r="V11" s="67">
        <f>'Reitoria - SEAL'!R12</f>
        <v>2</v>
      </c>
      <c r="W11" s="67">
        <f>ESAG!R12</f>
        <v>53</v>
      </c>
      <c r="X11" s="67">
        <f>CEART!R12</f>
        <v>14</v>
      </c>
      <c r="Y11" s="67">
        <f>FAED!R12</f>
        <v>0</v>
      </c>
      <c r="Z11" s="67">
        <f>CEAD!R12</f>
        <v>0</v>
      </c>
      <c r="AA11" s="67">
        <f>CEFID!R12</f>
        <v>5</v>
      </c>
      <c r="AB11" s="67">
        <f>CERES!R12</f>
        <v>0</v>
      </c>
      <c r="AC11" s="67">
        <f>CESFI!R12</f>
        <v>0</v>
      </c>
      <c r="AD11" s="67">
        <f>CCT!R12</f>
        <v>12</v>
      </c>
      <c r="AE11" s="67">
        <f>CEPLAN!R12</f>
        <v>0</v>
      </c>
      <c r="AF11" s="67">
        <f>CEAVI!R12</f>
        <v>0</v>
      </c>
      <c r="AG11" s="67">
        <f>CAV!R12</f>
        <v>0</v>
      </c>
      <c r="AH11" s="67">
        <f>CEO!R12</f>
        <v>0</v>
      </c>
      <c r="AI11" s="67">
        <f>CESMO!R12</f>
        <v>4</v>
      </c>
      <c r="AJ11" s="76">
        <f>'Reitoria - SEAL'!K12</f>
        <v>4</v>
      </c>
      <c r="AK11" s="76">
        <f>ESAG!K12</f>
        <v>10</v>
      </c>
      <c r="AL11" s="76">
        <f>CEART!K12</f>
        <v>0</v>
      </c>
      <c r="AM11" s="76">
        <f>FAED!K12</f>
        <v>0</v>
      </c>
      <c r="AN11" s="76">
        <f>CEAD!K12</f>
        <v>0</v>
      </c>
      <c r="AO11" s="76">
        <f>CEFID!K12</f>
        <v>0</v>
      </c>
      <c r="AP11" s="76">
        <f>CERES!K12</f>
        <v>0</v>
      </c>
      <c r="AQ11" s="76">
        <f>CESFI!K12</f>
        <v>0</v>
      </c>
      <c r="AR11" s="76">
        <f>CCT!K12</f>
        <v>5</v>
      </c>
      <c r="AS11" s="76">
        <f>CEPLAN!K12</f>
        <v>0</v>
      </c>
      <c r="AT11" s="76">
        <f>CEAVI!K12</f>
        <v>0</v>
      </c>
      <c r="AU11" s="76">
        <f>CAV!K12</f>
        <v>0</v>
      </c>
      <c r="AV11" s="76">
        <f>CEO!K12</f>
        <v>0</v>
      </c>
      <c r="AW11" s="77">
        <f>CESMO!K12</f>
        <v>0</v>
      </c>
      <c r="AX11" s="79">
        <f>IF('Reitoria - SEAL'!J12 = 0,0,'Reitoria - SEAL'!L12/'Reitoria - SEAL'!J12)</f>
        <v>0.66666666666666663</v>
      </c>
      <c r="AY11" s="79">
        <f>IF(ESAG!J12 = 0,0,ESAG!L12/ESAG!J12)</f>
        <v>0.15873015873015872</v>
      </c>
      <c r="AZ11" s="79">
        <f>IF(CEART!J12 = 0,0,CEART!L12/CEART!J12)</f>
        <v>0</v>
      </c>
      <c r="BA11" s="79">
        <f>IF(FAED!J12 = 0,0,FAED!L12/FAED!J12)</f>
        <v>0</v>
      </c>
      <c r="BB11" s="79">
        <f>IF(CEAD!J12 = 0,0,CEAD!L12/CEAD!J12)</f>
        <v>0</v>
      </c>
      <c r="BC11" s="79">
        <f>IF(CEFID!J12 = 0,0,CEFID!L12/CEFID!J12)</f>
        <v>0</v>
      </c>
      <c r="BD11" s="79">
        <f>IF(CERES!J12 = 0,0,CERES!L12/CERES!J12)</f>
        <v>0</v>
      </c>
      <c r="BE11" s="79">
        <f>IF(CESFI!J12 = 0,0,CESFI!L12/CESFI!J12)</f>
        <v>0</v>
      </c>
      <c r="BF11" s="79">
        <f>IF(CCT!J12 = 0,0,CCT!L12/CCT!J12)</f>
        <v>0.29411764705882354</v>
      </c>
      <c r="BG11" s="79">
        <f>IF(CEPLAN!J12 = 0,0,CEPLAN!L12/CEPLAN!J12)</f>
        <v>0</v>
      </c>
      <c r="BH11" s="79">
        <f>IF(CEAVI!J12 = 0,0,CEAVI!L12/CEAVI!J12)</f>
        <v>0</v>
      </c>
      <c r="BI11" s="79">
        <f>IF(CAV!J12 = 0,0,CAV!L12/CAV!J12)</f>
        <v>0</v>
      </c>
      <c r="BJ11" s="79">
        <f>IF(CEO!J12 = 0,0,CEO!L12/CEO!J12)</f>
        <v>0</v>
      </c>
      <c r="BK11" s="79">
        <f>IF(CESMO!J12 = 0,0,CESMO!L12/CESMO!J12)</f>
        <v>0</v>
      </c>
    </row>
    <row r="12" spans="1:63" x14ac:dyDescent="0.25">
      <c r="A12" s="70">
        <v>10</v>
      </c>
      <c r="B12" s="78">
        <f>'GESTOR da Ata'!K13/'GESTOR da Ata'!I13</f>
        <v>0.23007246376811594</v>
      </c>
      <c r="C12" s="64">
        <f>'CARONA-uso exclusivo do GESTOR!'!Y13/'CARONA-uso exclusivo do GESTOR!'!I13</f>
        <v>2</v>
      </c>
      <c r="D12" s="65">
        <f>'CARONA-uso exclusivo do GESTOR!'!L13/'CARONA-uso exclusivo do GESTOR!'!I13</f>
        <v>0.5</v>
      </c>
      <c r="E12" s="65">
        <f>'CARONA-uso exclusivo do GESTOR!'!O13/'CARONA-uso exclusivo do GESTOR!'!I13</f>
        <v>0.5</v>
      </c>
      <c r="F12" s="65">
        <f>'CARONA-uso exclusivo do GESTOR!'!R13/'CARONA-uso exclusivo do GESTOR!'!I13</f>
        <v>0.5</v>
      </c>
      <c r="G12" s="65">
        <f>'CARONA-uso exclusivo do GESTOR!'!U13/'CARONA-uso exclusivo do GESTOR!'!I13</f>
        <v>0.5</v>
      </c>
      <c r="H12" s="66">
        <f>'Reitoria - SEAL'!N13</f>
        <v>7</v>
      </c>
      <c r="I12" s="66">
        <f>ESAG!N13</f>
        <v>9</v>
      </c>
      <c r="J12" s="66">
        <f>CEART!N13</f>
        <v>1</v>
      </c>
      <c r="K12" s="66">
        <f>FAED!N13</f>
        <v>2</v>
      </c>
      <c r="L12" s="66">
        <f>CEAD!N13</f>
        <v>8</v>
      </c>
      <c r="M12" s="66">
        <f>CEFID!N13</f>
        <v>0</v>
      </c>
      <c r="N12" s="66">
        <f>CERES!N13</f>
        <v>16</v>
      </c>
      <c r="O12" s="66">
        <f>CESFI!N13</f>
        <v>14</v>
      </c>
      <c r="P12" s="66">
        <f>CCT!N13</f>
        <v>33</v>
      </c>
      <c r="Q12" s="66">
        <f>CEPLAN!N13</f>
        <v>4</v>
      </c>
      <c r="R12" s="66">
        <f>CEAVI!N13</f>
        <v>5</v>
      </c>
      <c r="S12" s="66">
        <f>CAV!N13</f>
        <v>25</v>
      </c>
      <c r="T12" s="66">
        <f>CEO!N13</f>
        <v>5</v>
      </c>
      <c r="U12" s="66">
        <f>CESMO!N13</f>
        <v>5</v>
      </c>
      <c r="V12" s="67">
        <f>'Reitoria - SEAL'!R13</f>
        <v>30</v>
      </c>
      <c r="W12" s="67">
        <f>ESAG!R13</f>
        <v>26</v>
      </c>
      <c r="X12" s="67">
        <f>CEART!R13</f>
        <v>5</v>
      </c>
      <c r="Y12" s="67">
        <f>FAED!R13</f>
        <v>6</v>
      </c>
      <c r="Z12" s="67">
        <f>CEAD!R13</f>
        <v>34</v>
      </c>
      <c r="AA12" s="67">
        <f>CEFID!R13</f>
        <v>0</v>
      </c>
      <c r="AB12" s="67">
        <f>CERES!R13</f>
        <v>24</v>
      </c>
      <c r="AC12" s="67">
        <f>CESFI!R13</f>
        <v>28</v>
      </c>
      <c r="AD12" s="67">
        <f>CCT!R13</f>
        <v>95</v>
      </c>
      <c r="AE12" s="67">
        <f>CEPLAN!R13</f>
        <v>17</v>
      </c>
      <c r="AF12" s="67">
        <f>CEAVI!R13</f>
        <v>20</v>
      </c>
      <c r="AG12" s="67">
        <f>CAV!R13</f>
        <v>100</v>
      </c>
      <c r="AH12" s="67">
        <f>CEO!R13</f>
        <v>20</v>
      </c>
      <c r="AI12" s="67">
        <f>CESMO!R13</f>
        <v>20</v>
      </c>
      <c r="AJ12" s="76">
        <f>'Reitoria - SEAL'!K13</f>
        <v>0</v>
      </c>
      <c r="AK12" s="76">
        <f>ESAG!K13</f>
        <v>10</v>
      </c>
      <c r="AL12" s="76">
        <f>CEART!K13</f>
        <v>0</v>
      </c>
      <c r="AM12" s="76">
        <f>FAED!K13</f>
        <v>4</v>
      </c>
      <c r="AN12" s="76">
        <f>CEAD!K13</f>
        <v>0</v>
      </c>
      <c r="AO12" s="76">
        <f>CEFID!K13</f>
        <v>3</v>
      </c>
      <c r="AP12" s="76">
        <f>CERES!K13</f>
        <v>40</v>
      </c>
      <c r="AQ12" s="76">
        <f>CESFI!K13</f>
        <v>30</v>
      </c>
      <c r="AR12" s="76">
        <f>CCT!K13</f>
        <v>40</v>
      </c>
      <c r="AS12" s="76">
        <f>CEPLAN!K13</f>
        <v>0</v>
      </c>
      <c r="AT12" s="76">
        <f>CEAVI!K13</f>
        <v>0</v>
      </c>
      <c r="AU12" s="76">
        <f>CAV!K13</f>
        <v>0</v>
      </c>
      <c r="AV12" s="76">
        <f>CEO!K13</f>
        <v>0</v>
      </c>
      <c r="AW12" s="77">
        <f>CESMO!K13</f>
        <v>0</v>
      </c>
      <c r="AX12" s="79">
        <f>IF('Reitoria - SEAL'!J13 = 0,0,'Reitoria - SEAL'!L13/'Reitoria - SEAL'!J13)</f>
        <v>0</v>
      </c>
      <c r="AY12" s="79">
        <f>IF(ESAG!J13 = 0,0,ESAG!L13/ESAG!J13)</f>
        <v>0.27777777777777779</v>
      </c>
      <c r="AZ12" s="79">
        <f>IF(CEART!J13 = 0,0,CEART!L13/CEART!J13)</f>
        <v>0</v>
      </c>
      <c r="BA12" s="79">
        <f>IF(FAED!J13 = 0,0,FAED!L13/FAED!J13)</f>
        <v>0.4</v>
      </c>
      <c r="BB12" s="79">
        <f>IF(CEAD!J13 = 0,0,CEAD!L13/CEAD!J13)</f>
        <v>0</v>
      </c>
      <c r="BC12" s="79">
        <f>IF(CEFID!J13 = 0,0,CEFID!L13/CEFID!J13)</f>
        <v>1</v>
      </c>
      <c r="BD12" s="79">
        <f>IF(CERES!J13 = 0,0,CERES!L13/CERES!J13)</f>
        <v>0.625</v>
      </c>
      <c r="BE12" s="79">
        <f>IF(CESFI!J13 = 0,0,CESFI!L13/CESFI!J13)</f>
        <v>0.51724137931034486</v>
      </c>
      <c r="BF12" s="79">
        <f>IF(CCT!J13 = 0,0,CCT!L13/CCT!J13)</f>
        <v>0.29629629629629628</v>
      </c>
      <c r="BG12" s="79">
        <f>IF(CEPLAN!J13 = 0,0,CEPLAN!L13/CEPLAN!J13)</f>
        <v>0</v>
      </c>
      <c r="BH12" s="79">
        <f>IF(CEAVI!J13 = 0,0,CEAVI!L13/CEAVI!J13)</f>
        <v>0</v>
      </c>
      <c r="BI12" s="79">
        <f>IF(CAV!J13 = 0,0,CAV!L13/CAV!J13)</f>
        <v>0</v>
      </c>
      <c r="BJ12" s="79">
        <f>IF(CEO!J13 = 0,0,CEO!L13/CEO!J13)</f>
        <v>0</v>
      </c>
      <c r="BK12" s="79">
        <f>IF(CESMO!J13 = 0,0,CESMO!L13/CESMO!J13)</f>
        <v>0</v>
      </c>
    </row>
    <row r="13" spans="1:63" x14ac:dyDescent="0.25">
      <c r="A13" s="69">
        <v>11</v>
      </c>
      <c r="B13" s="75">
        <f>'GESTOR da Ata'!K14/'GESTOR da Ata'!I14</f>
        <v>0.65688775510204078</v>
      </c>
      <c r="C13" s="64">
        <f>'CARONA-uso exclusivo do GESTOR!'!Y14/'CARONA-uso exclusivo do GESTOR!'!I14</f>
        <v>2</v>
      </c>
      <c r="D13" s="65">
        <f>'CARONA-uso exclusivo do GESTOR!'!L14/'CARONA-uso exclusivo do GESTOR!'!I14</f>
        <v>0.5</v>
      </c>
      <c r="E13" s="65">
        <f>'CARONA-uso exclusivo do GESTOR!'!O14/'CARONA-uso exclusivo do GESTOR!'!I14</f>
        <v>0.5</v>
      </c>
      <c r="F13" s="65">
        <f>'CARONA-uso exclusivo do GESTOR!'!R14/'CARONA-uso exclusivo do GESTOR!'!I14</f>
        <v>0.5</v>
      </c>
      <c r="G13" s="65">
        <f>'CARONA-uso exclusivo do GESTOR!'!U14/'CARONA-uso exclusivo do GESTOR!'!I14</f>
        <v>0.5</v>
      </c>
      <c r="H13" s="66">
        <f>'Reitoria - SEAL'!N14</f>
        <v>0</v>
      </c>
      <c r="I13" s="66">
        <f>ESAG!N14</f>
        <v>0</v>
      </c>
      <c r="J13" s="66">
        <f>CEART!N14</f>
        <v>7</v>
      </c>
      <c r="K13" s="66">
        <f>FAED!N14</f>
        <v>0</v>
      </c>
      <c r="L13" s="66">
        <f>CEAD!N14</f>
        <v>3</v>
      </c>
      <c r="M13" s="66">
        <f>CEFID!N14</f>
        <v>0</v>
      </c>
      <c r="N13" s="66">
        <f>CERES!N14</f>
        <v>34</v>
      </c>
      <c r="O13" s="66">
        <f>CESFI!N14</f>
        <v>0</v>
      </c>
      <c r="P13" s="66">
        <f>CCT!N14</f>
        <v>47</v>
      </c>
      <c r="Q13" s="66">
        <f>CEPLAN!N14</f>
        <v>30</v>
      </c>
      <c r="R13" s="66">
        <f>CEAVI!N14</f>
        <v>50</v>
      </c>
      <c r="S13" s="66">
        <f>CAV!N14</f>
        <v>8</v>
      </c>
      <c r="T13" s="66">
        <f>CEO!N14</f>
        <v>3</v>
      </c>
      <c r="U13" s="66">
        <f>CESMO!N14</f>
        <v>12</v>
      </c>
      <c r="V13" s="67">
        <f>'Reitoria - SEAL'!R14</f>
        <v>0</v>
      </c>
      <c r="W13" s="67">
        <f>ESAG!R14</f>
        <v>0</v>
      </c>
      <c r="X13" s="67">
        <f>CEART!R14</f>
        <v>29</v>
      </c>
      <c r="Y13" s="67">
        <f>FAED!R14</f>
        <v>0</v>
      </c>
      <c r="Z13" s="67">
        <f>CEAD!R14</f>
        <v>0</v>
      </c>
      <c r="AA13" s="67">
        <f>CEFID!R14</f>
        <v>0</v>
      </c>
      <c r="AB13" s="67">
        <f>CERES!R14</f>
        <v>0</v>
      </c>
      <c r="AC13" s="67">
        <f>CESFI!R14</f>
        <v>0</v>
      </c>
      <c r="AD13" s="67">
        <f>CCT!R14</f>
        <v>30</v>
      </c>
      <c r="AE13" s="67">
        <f>CEPLAN!R14</f>
        <v>60</v>
      </c>
      <c r="AF13" s="67">
        <f>CEAVI!R14</f>
        <v>100</v>
      </c>
      <c r="AG13" s="67">
        <f>CAV!R14</f>
        <v>0</v>
      </c>
      <c r="AH13" s="67">
        <f>CEO!R14</f>
        <v>0</v>
      </c>
      <c r="AI13" s="67">
        <f>CESMO!R14</f>
        <v>50</v>
      </c>
      <c r="AJ13" s="76">
        <f>'Reitoria - SEAL'!K14</f>
        <v>0</v>
      </c>
      <c r="AK13" s="76">
        <f>ESAG!K14</f>
        <v>0</v>
      </c>
      <c r="AL13" s="76">
        <f>CEART!K14</f>
        <v>0</v>
      </c>
      <c r="AM13" s="76">
        <f>FAED!K14</f>
        <v>0</v>
      </c>
      <c r="AN13" s="76">
        <f>CEAD!K14</f>
        <v>12</v>
      </c>
      <c r="AO13" s="76">
        <f>CEFID!K14</f>
        <v>0</v>
      </c>
      <c r="AP13" s="76">
        <f>CERES!K14</f>
        <v>136</v>
      </c>
      <c r="AQ13" s="76">
        <f>CESFI!K14</f>
        <v>0</v>
      </c>
      <c r="AR13" s="76">
        <f>CCT!K14</f>
        <v>160</v>
      </c>
      <c r="AS13" s="76">
        <f>CEPLAN!K14</f>
        <v>60</v>
      </c>
      <c r="AT13" s="76">
        <f>CEAVI!K14</f>
        <v>100</v>
      </c>
      <c r="AU13" s="76">
        <f>CAV!K14</f>
        <v>35</v>
      </c>
      <c r="AV13" s="76">
        <f>CEO!K14</f>
        <v>12</v>
      </c>
      <c r="AW13" s="77">
        <f>CESMO!K14</f>
        <v>0</v>
      </c>
      <c r="AX13" s="79">
        <f>IF('Reitoria - SEAL'!J14 = 0,0,'Reitoria - SEAL'!L14/'Reitoria - SEAL'!J14)</f>
        <v>0</v>
      </c>
      <c r="AY13" s="79">
        <f>IF(ESAG!J14 = 0,0,ESAG!L14/ESAG!J14)</f>
        <v>0</v>
      </c>
      <c r="AZ13" s="79">
        <f>IF(CEART!J14 = 0,0,CEART!L14/CEART!J14)</f>
        <v>0</v>
      </c>
      <c r="BA13" s="79">
        <f>IF(FAED!J14 = 0,0,FAED!L14/FAED!J14)</f>
        <v>0</v>
      </c>
      <c r="BB13" s="79">
        <f>IF(CEAD!J14 = 0,0,CEAD!L14/CEAD!J14)</f>
        <v>1</v>
      </c>
      <c r="BC13" s="79">
        <f>IF(CEFID!J14 = 0,0,CEFID!L14/CEFID!J14)</f>
        <v>0</v>
      </c>
      <c r="BD13" s="79">
        <f>IF(CERES!J14 = 0,0,CERES!L14/CERES!J14)</f>
        <v>1</v>
      </c>
      <c r="BE13" s="79">
        <f>IF(CESFI!J14 = 0,0,CESFI!L14/CESFI!J14)</f>
        <v>0</v>
      </c>
      <c r="BF13" s="79">
        <f>IF(CCT!J14 = 0,0,CCT!L14/CCT!J14)</f>
        <v>0.84210526315789469</v>
      </c>
      <c r="BG13" s="79">
        <f>IF(CEPLAN!J14 = 0,0,CEPLAN!L14/CEPLAN!J14)</f>
        <v>0.5</v>
      </c>
      <c r="BH13" s="79">
        <f>IF(CEAVI!J14 = 0,0,CEAVI!L14/CEAVI!J14)</f>
        <v>0.5</v>
      </c>
      <c r="BI13" s="79">
        <f>IF(CAV!J14 = 0,0,CAV!L14/CAV!J14)</f>
        <v>1</v>
      </c>
      <c r="BJ13" s="79">
        <f>IF(CEO!J14 = 0,0,CEO!L14/CEO!J14)</f>
        <v>1</v>
      </c>
      <c r="BK13" s="79">
        <f>IF(CESMO!J14 = 0,0,CESMO!L14/CESMO!J14)</f>
        <v>0</v>
      </c>
    </row>
    <row r="14" spans="1:63" x14ac:dyDescent="0.25">
      <c r="A14" s="70">
        <v>12</v>
      </c>
      <c r="B14" s="78">
        <f>'GESTOR da Ata'!K15/'GESTOR da Ata'!I15</f>
        <v>0.37158616978339837</v>
      </c>
      <c r="C14" s="64">
        <f>'CARONA-uso exclusivo do GESTOR!'!Y15/'CARONA-uso exclusivo do GESTOR!'!I15</f>
        <v>2</v>
      </c>
      <c r="D14" s="65">
        <f>'CARONA-uso exclusivo do GESTOR!'!L15/'CARONA-uso exclusivo do GESTOR!'!I15</f>
        <v>0.49993273240952507</v>
      </c>
      <c r="E14" s="65">
        <f>'CARONA-uso exclusivo do GESTOR!'!O15/'CARONA-uso exclusivo do GESTOR!'!I15</f>
        <v>0.49993273240952507</v>
      </c>
      <c r="F14" s="65">
        <f>'CARONA-uso exclusivo do GESTOR!'!R15/'CARONA-uso exclusivo do GESTOR!'!I15</f>
        <v>0.49993273240952507</v>
      </c>
      <c r="G14" s="65">
        <f>'CARONA-uso exclusivo do GESTOR!'!U15/'CARONA-uso exclusivo do GESTOR!'!I15</f>
        <v>0.49993273240952507</v>
      </c>
      <c r="H14" s="66">
        <f>'Reitoria - SEAL'!N15</f>
        <v>300</v>
      </c>
      <c r="I14" s="66">
        <f>ESAG!N15</f>
        <v>156</v>
      </c>
      <c r="J14" s="66">
        <f>CEART!N15</f>
        <v>213</v>
      </c>
      <c r="K14" s="66">
        <f>FAED!N15</f>
        <v>114</v>
      </c>
      <c r="L14" s="66">
        <f>CEAD!N15</f>
        <v>6</v>
      </c>
      <c r="M14" s="66">
        <f>CEFID!N15</f>
        <v>225</v>
      </c>
      <c r="N14" s="66">
        <f>CERES!N15</f>
        <v>0</v>
      </c>
      <c r="O14" s="66">
        <f>CESFI!N15</f>
        <v>120</v>
      </c>
      <c r="P14" s="66">
        <f>CCT!N15</f>
        <v>200</v>
      </c>
      <c r="Q14" s="66">
        <f>CEPLAN!N15</f>
        <v>162</v>
      </c>
      <c r="R14" s="66">
        <f>CEAVI!N15</f>
        <v>150</v>
      </c>
      <c r="S14" s="66">
        <f>CAV!N15</f>
        <v>148</v>
      </c>
      <c r="T14" s="66">
        <f>CEO!N15</f>
        <v>50</v>
      </c>
      <c r="U14" s="66">
        <f>CESMO!N15</f>
        <v>12</v>
      </c>
      <c r="V14" s="67">
        <f>'Reitoria - SEAL'!R15</f>
        <v>768</v>
      </c>
      <c r="W14" s="67">
        <f>ESAG!R15</f>
        <v>478</v>
      </c>
      <c r="X14" s="67">
        <f>CEART!R15</f>
        <v>710</v>
      </c>
      <c r="Y14" s="67">
        <f>FAED!R15</f>
        <v>240</v>
      </c>
      <c r="Z14" s="67">
        <f>CEAD!R15</f>
        <v>0</v>
      </c>
      <c r="AA14" s="67">
        <f>CEFID!R15</f>
        <v>420</v>
      </c>
      <c r="AB14" s="67">
        <f>CERES!R15</f>
        <v>0</v>
      </c>
      <c r="AC14" s="67">
        <f>CESFI!R15</f>
        <v>242</v>
      </c>
      <c r="AD14" s="67">
        <f>CCT!R15</f>
        <v>320</v>
      </c>
      <c r="AE14" s="67">
        <f>CEPLAN!R15</f>
        <v>648</v>
      </c>
      <c r="AF14" s="67">
        <f>CEAVI!R15</f>
        <v>200</v>
      </c>
      <c r="AG14" s="67">
        <f>CAV!R15</f>
        <v>595</v>
      </c>
      <c r="AH14" s="67">
        <f>CEO!R15</f>
        <v>0</v>
      </c>
      <c r="AI14" s="67">
        <f>CESMO!R15</f>
        <v>50</v>
      </c>
      <c r="AJ14" s="76">
        <f>'Reitoria - SEAL'!K15</f>
        <v>432</v>
      </c>
      <c r="AK14" s="76">
        <f>ESAG!K15</f>
        <v>146</v>
      </c>
      <c r="AL14" s="76">
        <f>CEART!K15</f>
        <v>144</v>
      </c>
      <c r="AM14" s="76">
        <f>FAED!K15</f>
        <v>216</v>
      </c>
      <c r="AN14" s="76">
        <f>CEAD!K15</f>
        <v>24</v>
      </c>
      <c r="AO14" s="76">
        <f>CEFID!K15</f>
        <v>480</v>
      </c>
      <c r="AP14" s="76">
        <f>CERES!K15</f>
        <v>0</v>
      </c>
      <c r="AQ14" s="76">
        <f>CESFI!K15</f>
        <v>240</v>
      </c>
      <c r="AR14" s="76">
        <f>CCT!K15</f>
        <v>480</v>
      </c>
      <c r="AS14" s="76">
        <f>CEPLAN!K15</f>
        <v>0</v>
      </c>
      <c r="AT14" s="76">
        <f>CEAVI!K15</f>
        <v>400</v>
      </c>
      <c r="AU14" s="76">
        <f>CAV!K15</f>
        <v>0</v>
      </c>
      <c r="AV14" s="76">
        <f>CEO!K15</f>
        <v>200</v>
      </c>
      <c r="AW14" s="77">
        <f>CESMO!K15</f>
        <v>0</v>
      </c>
      <c r="AX14" s="79">
        <f>IF('Reitoria - SEAL'!J15 = 0,0,'Reitoria - SEAL'!L15/'Reitoria - SEAL'!J15)</f>
        <v>0.36</v>
      </c>
      <c r="AY14" s="79">
        <f>IF(ESAG!J15 = 0,0,ESAG!L15/ESAG!J15)</f>
        <v>0.23397435897435898</v>
      </c>
      <c r="AZ14" s="79">
        <f>IF(CEART!J15 = 0,0,CEART!L15/CEART!J15)</f>
        <v>0.16861826697892271</v>
      </c>
      <c r="BA14" s="79">
        <f>IF(FAED!J15 = 0,0,FAED!L15/FAED!J15)</f>
        <v>0.47368421052631576</v>
      </c>
      <c r="BB14" s="79">
        <f>IF(CEAD!J15 = 0,0,CEAD!L15/CEAD!J15)</f>
        <v>1</v>
      </c>
      <c r="BC14" s="79">
        <f>IF(CEFID!J15 = 0,0,CEFID!L15/CEFID!J15)</f>
        <v>0.53333333333333333</v>
      </c>
      <c r="BD14" s="79">
        <f>IF(CERES!J15 = 0,0,CERES!L15/CERES!J15)</f>
        <v>0</v>
      </c>
      <c r="BE14" s="79">
        <f>IF(CESFI!J15 = 0,0,CESFI!L15/CESFI!J15)</f>
        <v>0.49792531120331951</v>
      </c>
      <c r="BF14" s="79">
        <f>IF(CCT!J15 = 0,0,CCT!L15/CCT!J15)</f>
        <v>0.6</v>
      </c>
      <c r="BG14" s="79">
        <f>IF(CEPLAN!J15 = 0,0,CEPLAN!L15/CEPLAN!J15)</f>
        <v>0</v>
      </c>
      <c r="BH14" s="79">
        <f>IF(CEAVI!J15 = 0,0,CEAVI!L15/CEAVI!J15)</f>
        <v>0.66666666666666663</v>
      </c>
      <c r="BI14" s="79">
        <f>IF(CAV!J15 = 0,0,CAV!L15/CAV!J15)</f>
        <v>0</v>
      </c>
      <c r="BJ14" s="79">
        <f>IF(CEO!J15 = 0,0,CEO!L15/CEO!J15)</f>
        <v>1</v>
      </c>
      <c r="BK14" s="79">
        <f>IF(CESMO!J15 = 0,0,CESMO!L15/CESMO!J15)</f>
        <v>0</v>
      </c>
    </row>
    <row r="15" spans="1:63" x14ac:dyDescent="0.25">
      <c r="A15" s="69">
        <v>13</v>
      </c>
      <c r="B15" s="75">
        <f>'GESTOR da Ata'!K16/'GESTOR da Ata'!I16</f>
        <v>0.36184673072416218</v>
      </c>
      <c r="C15" s="64">
        <f>'CARONA-uso exclusivo do GESTOR!'!Y16/'CARONA-uso exclusivo do GESTOR!'!I16</f>
        <v>2</v>
      </c>
      <c r="D15" s="65">
        <f>'CARONA-uso exclusivo do GESTOR!'!L16/'CARONA-uso exclusivo do GESTOR!'!I16</f>
        <v>0.5</v>
      </c>
      <c r="E15" s="65">
        <f>'CARONA-uso exclusivo do GESTOR!'!O16/'CARONA-uso exclusivo do GESTOR!'!I16</f>
        <v>0.5</v>
      </c>
      <c r="F15" s="65">
        <f>'CARONA-uso exclusivo do GESTOR!'!R16/'CARONA-uso exclusivo do GESTOR!'!I16</f>
        <v>0.5</v>
      </c>
      <c r="G15" s="65">
        <f>'CARONA-uso exclusivo do GESTOR!'!U16/'CARONA-uso exclusivo do GESTOR!'!I16</f>
        <v>0.5</v>
      </c>
      <c r="H15" s="66">
        <f>'Reitoria - SEAL'!N16</f>
        <v>300</v>
      </c>
      <c r="I15" s="66">
        <f>ESAG!N16</f>
        <v>281</v>
      </c>
      <c r="J15" s="66">
        <f>CEART!N16</f>
        <v>175</v>
      </c>
      <c r="K15" s="66">
        <f>FAED!N16</f>
        <v>89</v>
      </c>
      <c r="L15" s="66">
        <f>CEAD!N16</f>
        <v>31</v>
      </c>
      <c r="M15" s="66">
        <f>CEFID!N16</f>
        <v>125</v>
      </c>
      <c r="N15" s="66">
        <f>CERES!N16</f>
        <v>150</v>
      </c>
      <c r="O15" s="66">
        <f>CESFI!N16</f>
        <v>97</v>
      </c>
      <c r="P15" s="66">
        <f>CCT!N16</f>
        <v>375</v>
      </c>
      <c r="Q15" s="66">
        <f>CEPLAN!N16</f>
        <v>162</v>
      </c>
      <c r="R15" s="66">
        <f>CEAVI!N16</f>
        <v>200</v>
      </c>
      <c r="S15" s="66">
        <f>CAV!N16</f>
        <v>117</v>
      </c>
      <c r="T15" s="66">
        <f>CEO!N16</f>
        <v>5</v>
      </c>
      <c r="U15" s="66">
        <f>CESMO!N16</f>
        <v>25</v>
      </c>
      <c r="V15" s="67">
        <f>'Reitoria - SEAL'!R16</f>
        <v>768</v>
      </c>
      <c r="W15" s="67">
        <f>ESAG!R16</f>
        <v>1028</v>
      </c>
      <c r="X15" s="67">
        <f>CEART!R16</f>
        <v>556</v>
      </c>
      <c r="Y15" s="67">
        <f>FAED!R16</f>
        <v>262</v>
      </c>
      <c r="Z15" s="67">
        <f>CEAD!R16</f>
        <v>101</v>
      </c>
      <c r="AA15" s="67">
        <f>CEFID!R16</f>
        <v>0</v>
      </c>
      <c r="AB15" s="67">
        <f>CERES!R16</f>
        <v>0</v>
      </c>
      <c r="AC15" s="67">
        <f>CESFI!R16</f>
        <v>389</v>
      </c>
      <c r="AD15" s="67">
        <f>CCT!R16</f>
        <v>660</v>
      </c>
      <c r="AE15" s="67">
        <f>CEPLAN!R16</f>
        <v>312</v>
      </c>
      <c r="AF15" s="67">
        <f>CEAVI!R16</f>
        <v>800</v>
      </c>
      <c r="AG15" s="67">
        <f>CAV!R16</f>
        <v>470</v>
      </c>
      <c r="AH15" s="67">
        <f>CEO!R16</f>
        <v>0</v>
      </c>
      <c r="AI15" s="67">
        <f>CESMO!R16</f>
        <v>100</v>
      </c>
      <c r="AJ15" s="76">
        <f>'Reitoria - SEAL'!K16</f>
        <v>432</v>
      </c>
      <c r="AK15" s="76">
        <f>ESAG!K16</f>
        <v>96</v>
      </c>
      <c r="AL15" s="76">
        <f>CEART!K16</f>
        <v>144</v>
      </c>
      <c r="AM15" s="76">
        <f>FAED!K16</f>
        <v>96</v>
      </c>
      <c r="AN15" s="76">
        <f>CEAD!K16</f>
        <v>24</v>
      </c>
      <c r="AO15" s="76">
        <f>CEFID!K16</f>
        <v>500</v>
      </c>
      <c r="AP15" s="76">
        <f>CERES!K16</f>
        <v>600</v>
      </c>
      <c r="AQ15" s="76">
        <f>CESFI!K16</f>
        <v>0</v>
      </c>
      <c r="AR15" s="76">
        <f>CCT!K16</f>
        <v>840</v>
      </c>
      <c r="AS15" s="76">
        <f>CEPLAN!K16</f>
        <v>336</v>
      </c>
      <c r="AT15" s="76">
        <f>CEAVI!K16</f>
        <v>0</v>
      </c>
      <c r="AU15" s="76">
        <f>CAV!K16</f>
        <v>0</v>
      </c>
      <c r="AV15" s="76">
        <f>CEO!K16</f>
        <v>20</v>
      </c>
      <c r="AW15" s="77">
        <f>CESMO!K16</f>
        <v>0</v>
      </c>
      <c r="AX15" s="79">
        <f>IF('Reitoria - SEAL'!J16 = 0,0,'Reitoria - SEAL'!L16/'Reitoria - SEAL'!J16)</f>
        <v>0.36</v>
      </c>
      <c r="AY15" s="79">
        <f>IF(ESAG!J16 = 0,0,ESAG!L16/ESAG!J16)</f>
        <v>8.5409252669039148E-2</v>
      </c>
      <c r="AZ15" s="79">
        <f>IF(CEART!J16 = 0,0,CEART!L16/CEART!J16)</f>
        <v>0.20571428571428571</v>
      </c>
      <c r="BA15" s="79">
        <f>IF(FAED!J16 = 0,0,FAED!L16/FAED!J16)</f>
        <v>0.26815642458100558</v>
      </c>
      <c r="BB15" s="79">
        <f>IF(CEAD!J16 = 0,0,CEAD!L16/CEAD!J16)</f>
        <v>0.192</v>
      </c>
      <c r="BC15" s="79">
        <f>IF(CEFID!J16 = 0,0,CEFID!L16/CEFID!J16)</f>
        <v>1</v>
      </c>
      <c r="BD15" s="79">
        <f>IF(CERES!J16 = 0,0,CERES!L16/CERES!J16)</f>
        <v>1</v>
      </c>
      <c r="BE15" s="79">
        <f>IF(CESFI!J16 = 0,0,CESFI!L16/CESFI!J16)</f>
        <v>0</v>
      </c>
      <c r="BF15" s="79">
        <f>IF(CCT!J16 = 0,0,CCT!L16/CCT!J16)</f>
        <v>0.56000000000000005</v>
      </c>
      <c r="BG15" s="79">
        <f>IF(CEPLAN!J16 = 0,0,CEPLAN!L16/CEPLAN!J16)</f>
        <v>0.51851851851851849</v>
      </c>
      <c r="BH15" s="79">
        <f>IF(CEAVI!J16 = 0,0,CEAVI!L16/CEAVI!J16)</f>
        <v>0</v>
      </c>
      <c r="BI15" s="79">
        <f>IF(CAV!J16 = 0,0,CAV!L16/CAV!J16)</f>
        <v>0</v>
      </c>
      <c r="BJ15" s="79">
        <f>IF(CEO!J16 = 0,0,CEO!L16/CEO!J16)</f>
        <v>1</v>
      </c>
      <c r="BK15" s="79">
        <f>IF(CESMO!J16 = 0,0,CESMO!L16/CESMO!J16)</f>
        <v>0</v>
      </c>
    </row>
    <row r="16" spans="1:63" x14ac:dyDescent="0.25">
      <c r="A16" s="70">
        <v>14</v>
      </c>
      <c r="B16" s="78">
        <f>'GESTOR da Ata'!K17/'GESTOR da Ata'!I17</f>
        <v>0.47765915381573743</v>
      </c>
      <c r="C16" s="64">
        <f>'CARONA-uso exclusivo do GESTOR!'!Y17/'CARONA-uso exclusivo do GESTOR!'!I17</f>
        <v>2</v>
      </c>
      <c r="D16" s="65">
        <f>'CARONA-uso exclusivo do GESTOR!'!L17/'CARONA-uso exclusivo do GESTOR!'!I17</f>
        <v>0.49993409779886649</v>
      </c>
      <c r="E16" s="65">
        <f>'CARONA-uso exclusivo do GESTOR!'!O17/'CARONA-uso exclusivo do GESTOR!'!I17</f>
        <v>0.49993409779886649</v>
      </c>
      <c r="F16" s="65">
        <f>'CARONA-uso exclusivo do GESTOR!'!R17/'CARONA-uso exclusivo do GESTOR!'!I17</f>
        <v>0.49993409779886649</v>
      </c>
      <c r="G16" s="65">
        <f>'CARONA-uso exclusivo do GESTOR!'!U17/'CARONA-uso exclusivo do GESTOR!'!I17</f>
        <v>0.49993409779886649</v>
      </c>
      <c r="H16" s="66">
        <f>'Reitoria - SEAL'!N17</f>
        <v>120</v>
      </c>
      <c r="I16" s="66">
        <f>ESAG!N17</f>
        <v>36</v>
      </c>
      <c r="J16" s="66">
        <f>CEART!N17</f>
        <v>87</v>
      </c>
      <c r="K16" s="66">
        <f>FAED!N17</f>
        <v>50</v>
      </c>
      <c r="L16" s="66">
        <f>CEAD!N17</f>
        <v>21</v>
      </c>
      <c r="M16" s="66">
        <f>CEFID!N17</f>
        <v>150</v>
      </c>
      <c r="N16" s="66">
        <f>CERES!N17</f>
        <v>127</v>
      </c>
      <c r="O16" s="66">
        <f>CESFI!N17</f>
        <v>106</v>
      </c>
      <c r="P16" s="66">
        <f>CCT!N17</f>
        <v>497</v>
      </c>
      <c r="Q16" s="66">
        <f>CEPLAN!N17</f>
        <v>25</v>
      </c>
      <c r="R16" s="66">
        <f>CEAVI!N17</f>
        <v>75</v>
      </c>
      <c r="S16" s="66">
        <f>CAV!N17</f>
        <v>485</v>
      </c>
      <c r="T16" s="66">
        <f>CEO!N17</f>
        <v>103</v>
      </c>
      <c r="U16" s="66">
        <f>CESMO!N17</f>
        <v>12</v>
      </c>
      <c r="V16" s="67">
        <f>'Reitoria - SEAL'!R17</f>
        <v>288</v>
      </c>
      <c r="W16" s="67">
        <f>ESAG!R17</f>
        <v>76</v>
      </c>
      <c r="X16" s="67">
        <f>CEART!R17</f>
        <v>350</v>
      </c>
      <c r="Y16" s="67">
        <f>FAED!R17</f>
        <v>152</v>
      </c>
      <c r="Z16" s="67">
        <f>CEAD!R17</f>
        <v>0</v>
      </c>
      <c r="AA16" s="67">
        <f>CEFID!R17</f>
        <v>312</v>
      </c>
      <c r="AB16" s="67">
        <f>CERES!R17</f>
        <v>0</v>
      </c>
      <c r="AC16" s="67">
        <f>CESFI!R17</f>
        <v>187</v>
      </c>
      <c r="AD16" s="67">
        <f>CCT!R17</f>
        <v>946</v>
      </c>
      <c r="AE16" s="67">
        <f>CEPLAN!R17</f>
        <v>100</v>
      </c>
      <c r="AF16" s="67">
        <f>CEAVI!R17</f>
        <v>300</v>
      </c>
      <c r="AG16" s="67">
        <f>CAV!R17</f>
        <v>980</v>
      </c>
      <c r="AH16" s="67">
        <f>CEO!R17</f>
        <v>222</v>
      </c>
      <c r="AI16" s="67">
        <f>CESMO!R17</f>
        <v>50</v>
      </c>
      <c r="AJ16" s="76">
        <f>'Reitoria - SEAL'!K17</f>
        <v>192</v>
      </c>
      <c r="AK16" s="76">
        <f>ESAG!K17</f>
        <v>68</v>
      </c>
      <c r="AL16" s="76">
        <f>CEART!K17</f>
        <v>0</v>
      </c>
      <c r="AM16" s="76">
        <f>FAED!K17</f>
        <v>48</v>
      </c>
      <c r="AN16" s="76">
        <f>CEAD!K17</f>
        <v>84</v>
      </c>
      <c r="AO16" s="76">
        <f>CEFID!K17</f>
        <v>288</v>
      </c>
      <c r="AP16" s="76">
        <f>CERES!K17</f>
        <v>508</v>
      </c>
      <c r="AQ16" s="76">
        <f>CESFI!K17</f>
        <v>240</v>
      </c>
      <c r="AR16" s="76">
        <f>CCT!K17</f>
        <v>1044</v>
      </c>
      <c r="AS16" s="76">
        <f>CEPLAN!K17</f>
        <v>0</v>
      </c>
      <c r="AT16" s="76">
        <f>CEAVI!K17</f>
        <v>0</v>
      </c>
      <c r="AU16" s="76">
        <f>CAV!K17</f>
        <v>960</v>
      </c>
      <c r="AV16" s="76">
        <f>CEO!K17</f>
        <v>192</v>
      </c>
      <c r="AW16" s="77">
        <f>CESMO!K17</f>
        <v>0</v>
      </c>
      <c r="AX16" s="79">
        <f>IF('Reitoria - SEAL'!J17 = 0,0,'Reitoria - SEAL'!L17/'Reitoria - SEAL'!J17)</f>
        <v>0.4</v>
      </c>
      <c r="AY16" s="79">
        <f>IF(ESAG!J17 = 0,0,ESAG!L17/ESAG!J17)</f>
        <v>0.47222222222222221</v>
      </c>
      <c r="AZ16" s="79">
        <f>IF(CEART!J17 = 0,0,CEART!L17/CEART!J17)</f>
        <v>0</v>
      </c>
      <c r="BA16" s="79">
        <f>IF(FAED!J17 = 0,0,FAED!L17/FAED!J17)</f>
        <v>0.24</v>
      </c>
      <c r="BB16" s="79">
        <f>IF(CEAD!J17 = 0,0,CEAD!L17/CEAD!J17)</f>
        <v>1</v>
      </c>
      <c r="BC16" s="79">
        <f>IF(CEFID!J17 = 0,0,CEFID!L17/CEFID!J17)</f>
        <v>0.48</v>
      </c>
      <c r="BD16" s="79">
        <f>IF(CERES!J17 = 0,0,CERES!L17/CERES!J17)</f>
        <v>1</v>
      </c>
      <c r="BE16" s="79">
        <f>IF(CESFI!J17 = 0,0,CESFI!L17/CESFI!J17)</f>
        <v>0.56206088992974235</v>
      </c>
      <c r="BF16" s="79">
        <f>IF(CCT!J17 = 0,0,CCT!L17/CCT!J17)</f>
        <v>0.52462311557788943</v>
      </c>
      <c r="BG16" s="79">
        <f>IF(CEPLAN!J17 = 0,0,CEPLAN!L17/CEPLAN!J17)</f>
        <v>0</v>
      </c>
      <c r="BH16" s="79">
        <f>IF(CEAVI!J17 = 0,0,CEAVI!L17/CEAVI!J17)</f>
        <v>0</v>
      </c>
      <c r="BI16" s="79">
        <f>IF(CAV!J17 = 0,0,CAV!L17/CAV!J17)</f>
        <v>0.49484536082474229</v>
      </c>
      <c r="BJ16" s="79">
        <f>IF(CEO!J17 = 0,0,CEO!L17/CEO!J17)</f>
        <v>0.46376811594202899</v>
      </c>
      <c r="BK16" s="79">
        <f>IF(CESMO!J17 = 0,0,CESMO!L17/CESMO!J17)</f>
        <v>0</v>
      </c>
    </row>
    <row r="17" spans="1:63" x14ac:dyDescent="0.25">
      <c r="A17" s="69">
        <v>15</v>
      </c>
      <c r="B17" s="75">
        <f>'GESTOR da Ata'!K18/'GESTOR da Ata'!I18</f>
        <v>0.10039215686274509</v>
      </c>
      <c r="C17" s="64">
        <f>'CARONA-uso exclusivo do GESTOR!'!Y18/'CARONA-uso exclusivo do GESTOR!'!I18</f>
        <v>2</v>
      </c>
      <c r="D17" s="65">
        <f>'CARONA-uso exclusivo do GESTOR!'!L18/'CARONA-uso exclusivo do GESTOR!'!I18</f>
        <v>0.49960784313725493</v>
      </c>
      <c r="E17" s="65">
        <f>'CARONA-uso exclusivo do GESTOR!'!O18/'CARONA-uso exclusivo do GESTOR!'!I18</f>
        <v>0.49960784313725493</v>
      </c>
      <c r="F17" s="65">
        <f>'CARONA-uso exclusivo do GESTOR!'!R18/'CARONA-uso exclusivo do GESTOR!'!I18</f>
        <v>0.49960784313725493</v>
      </c>
      <c r="G17" s="65">
        <f>'CARONA-uso exclusivo do GESTOR!'!U18/'CARONA-uso exclusivo do GESTOR!'!I18</f>
        <v>0.49960784313725493</v>
      </c>
      <c r="H17" s="66">
        <f>'Reitoria - SEAL'!N18</f>
        <v>32</v>
      </c>
      <c r="I17" s="66">
        <f>ESAG!N18</f>
        <v>109</v>
      </c>
      <c r="J17" s="66">
        <f>CEART!N18</f>
        <v>5</v>
      </c>
      <c r="K17" s="66">
        <f>FAED!N18</f>
        <v>6</v>
      </c>
      <c r="L17" s="66">
        <f>CEAD!N18</f>
        <v>3</v>
      </c>
      <c r="M17" s="66">
        <f>CEFID!N18</f>
        <v>0</v>
      </c>
      <c r="N17" s="66">
        <f>CERES!N18</f>
        <v>55</v>
      </c>
      <c r="O17" s="66">
        <f>CESFI!N18</f>
        <v>12</v>
      </c>
      <c r="P17" s="66">
        <f>CCT!N18</f>
        <v>22</v>
      </c>
      <c r="Q17" s="66">
        <f>CEPLAN!N18</f>
        <v>15</v>
      </c>
      <c r="R17" s="66">
        <f>CEAVI!N18</f>
        <v>0</v>
      </c>
      <c r="S17" s="66">
        <f>CAV!N18</f>
        <v>47</v>
      </c>
      <c r="T17" s="66">
        <f>CEO!N18</f>
        <v>5</v>
      </c>
      <c r="U17" s="66">
        <f>CESMO!N18</f>
        <v>6</v>
      </c>
      <c r="V17" s="67">
        <f>'Reitoria - SEAL'!R18</f>
        <v>82</v>
      </c>
      <c r="W17" s="67">
        <f>ESAG!R18</f>
        <v>436</v>
      </c>
      <c r="X17" s="67">
        <f>CEART!R18</f>
        <v>20</v>
      </c>
      <c r="Y17" s="67">
        <f>FAED!R18</f>
        <v>24</v>
      </c>
      <c r="Z17" s="67">
        <f>CEAD!R18</f>
        <v>0</v>
      </c>
      <c r="AA17" s="67">
        <f>CEFID!R18</f>
        <v>0</v>
      </c>
      <c r="AB17" s="67">
        <f>CERES!R18</f>
        <v>220</v>
      </c>
      <c r="AC17" s="67">
        <f>CESFI!R18</f>
        <v>0</v>
      </c>
      <c r="AD17" s="67">
        <f>CCT!R18</f>
        <v>90</v>
      </c>
      <c r="AE17" s="67">
        <f>CEPLAN!R18</f>
        <v>60</v>
      </c>
      <c r="AF17" s="67">
        <f>CEAVI!R18</f>
        <v>0</v>
      </c>
      <c r="AG17" s="67">
        <f>CAV!R18</f>
        <v>190</v>
      </c>
      <c r="AH17" s="67">
        <f>CEO!R18</f>
        <v>0</v>
      </c>
      <c r="AI17" s="67">
        <f>CESMO!R18</f>
        <v>25</v>
      </c>
      <c r="AJ17" s="76">
        <f>'Reitoria - SEAL'!K18</f>
        <v>48</v>
      </c>
      <c r="AK17" s="76">
        <f>ESAG!K18</f>
        <v>0</v>
      </c>
      <c r="AL17" s="76">
        <f>CEART!K18</f>
        <v>0</v>
      </c>
      <c r="AM17" s="76">
        <f>FAED!K18</f>
        <v>0</v>
      </c>
      <c r="AN17" s="76">
        <f>CEAD!K18</f>
        <v>12</v>
      </c>
      <c r="AO17" s="76">
        <f>CEFID!K18</f>
        <v>0</v>
      </c>
      <c r="AP17" s="76">
        <f>CERES!K18</f>
        <v>0</v>
      </c>
      <c r="AQ17" s="76">
        <f>CESFI!K18</f>
        <v>48</v>
      </c>
      <c r="AR17" s="76">
        <f>CCT!K18</f>
        <v>0</v>
      </c>
      <c r="AS17" s="76">
        <f>CEPLAN!K18</f>
        <v>0</v>
      </c>
      <c r="AT17" s="76">
        <f>CEAVI!K18</f>
        <v>0</v>
      </c>
      <c r="AU17" s="76">
        <f>CAV!K18</f>
        <v>0</v>
      </c>
      <c r="AV17" s="76">
        <f>CEO!K18</f>
        <v>20</v>
      </c>
      <c r="AW17" s="77">
        <f>CESMO!K18</f>
        <v>0</v>
      </c>
      <c r="AX17" s="79">
        <f>IF('Reitoria - SEAL'!J18 = 0,0,'Reitoria - SEAL'!L18/'Reitoria - SEAL'!J18)</f>
        <v>0.36923076923076925</v>
      </c>
      <c r="AY17" s="79">
        <f>IF(ESAG!J18 = 0,0,ESAG!L18/ESAG!J18)</f>
        <v>0</v>
      </c>
      <c r="AZ17" s="79">
        <f>IF(CEART!J18 = 0,0,CEART!L18/CEART!J18)</f>
        <v>0</v>
      </c>
      <c r="BA17" s="79">
        <f>IF(FAED!J18 = 0,0,FAED!L18/FAED!J18)</f>
        <v>0</v>
      </c>
      <c r="BB17" s="79">
        <f>IF(CEAD!J18 = 0,0,CEAD!L18/CEAD!J18)</f>
        <v>1</v>
      </c>
      <c r="BC17" s="79">
        <f>IF(CEFID!J18 = 0,0,CEFID!L18/CEFID!J18)</f>
        <v>0</v>
      </c>
      <c r="BD17" s="79">
        <f>IF(CERES!J18 = 0,0,CERES!L18/CERES!J18)</f>
        <v>0</v>
      </c>
      <c r="BE17" s="79">
        <f>IF(CESFI!J18 = 0,0,CESFI!L18/CESFI!J18)</f>
        <v>1</v>
      </c>
      <c r="BF17" s="79">
        <f>IF(CCT!J18 = 0,0,CCT!L18/CCT!J18)</f>
        <v>0</v>
      </c>
      <c r="BG17" s="79">
        <f>IF(CEPLAN!J18 = 0,0,CEPLAN!L18/CEPLAN!J18)</f>
        <v>0</v>
      </c>
      <c r="BH17" s="79">
        <f>IF(CEAVI!J18 = 0,0,CEAVI!L18/CEAVI!J18)</f>
        <v>0</v>
      </c>
      <c r="BI17" s="79">
        <f>IF(CAV!J18 = 0,0,CAV!L18/CAV!J18)</f>
        <v>0</v>
      </c>
      <c r="BJ17" s="79">
        <f>IF(CEO!J18 = 0,0,CEO!L18/CEO!J18)</f>
        <v>1</v>
      </c>
      <c r="BK17" s="79">
        <f>IF(CESMO!J18 = 0,0,CESMO!L18/CESMO!J18)</f>
        <v>0</v>
      </c>
    </row>
    <row r="18" spans="1:63" x14ac:dyDescent="0.25">
      <c r="A18" s="70">
        <v>16</v>
      </c>
      <c r="B18" s="78">
        <f>'GESTOR da Ata'!K19/'GESTOR da Ata'!I19</f>
        <v>0.60786106032906762</v>
      </c>
      <c r="C18" s="64">
        <f>'CARONA-uso exclusivo do GESTOR!'!Y19/'CARONA-uso exclusivo do GESTOR!'!I19</f>
        <v>2</v>
      </c>
      <c r="D18" s="65">
        <f>'CARONA-uso exclusivo do GESTOR!'!L19/'CARONA-uso exclusivo do GESTOR!'!I19</f>
        <v>0.5</v>
      </c>
      <c r="E18" s="65">
        <f>'CARONA-uso exclusivo do GESTOR!'!O19/'CARONA-uso exclusivo do GESTOR!'!I19</f>
        <v>0.5</v>
      </c>
      <c r="F18" s="65">
        <f>'CARONA-uso exclusivo do GESTOR!'!R19/'CARONA-uso exclusivo do GESTOR!'!I19</f>
        <v>0.5</v>
      </c>
      <c r="G18" s="65">
        <f>'CARONA-uso exclusivo do GESTOR!'!U19/'CARONA-uso exclusivo do GESTOR!'!I19</f>
        <v>0.5</v>
      </c>
      <c r="H18" s="66">
        <f>'Reitoria - SEAL'!N19</f>
        <v>65</v>
      </c>
      <c r="I18" s="66">
        <f>ESAG!N19</f>
        <v>31</v>
      </c>
      <c r="J18" s="66">
        <f>CEART!N19</f>
        <v>40</v>
      </c>
      <c r="K18" s="66">
        <f>FAED!N19</f>
        <v>12</v>
      </c>
      <c r="L18" s="66">
        <f>CEAD!N19</f>
        <v>0</v>
      </c>
      <c r="M18" s="66">
        <f>CEFID!N19</f>
        <v>25</v>
      </c>
      <c r="N18" s="66">
        <f>CERES!N19</f>
        <v>0</v>
      </c>
      <c r="O18" s="66">
        <f>CESFI!N19</f>
        <v>16</v>
      </c>
      <c r="P18" s="66">
        <f>CCT!N19</f>
        <v>16</v>
      </c>
      <c r="Q18" s="66">
        <f>CEPLAN!N19</f>
        <v>5</v>
      </c>
      <c r="R18" s="66">
        <f>CEAVI!N19</f>
        <v>0</v>
      </c>
      <c r="S18" s="66">
        <f>CAV!N19</f>
        <v>55</v>
      </c>
      <c r="T18" s="66">
        <f>CEO!N19</f>
        <v>5</v>
      </c>
      <c r="U18" s="66">
        <f>CESMO!N19</f>
        <v>2</v>
      </c>
      <c r="V18" s="67">
        <f>'Reitoria - SEAL'!R19</f>
        <v>0</v>
      </c>
      <c r="W18" s="67">
        <f>ESAG!R19</f>
        <v>0</v>
      </c>
      <c r="X18" s="67">
        <f>CEART!R19</f>
        <v>160</v>
      </c>
      <c r="Y18" s="67">
        <f>FAED!R19</f>
        <v>0</v>
      </c>
      <c r="Z18" s="67">
        <f>CEAD!R19</f>
        <v>0</v>
      </c>
      <c r="AA18" s="67">
        <f>CEFID!R19</f>
        <v>0</v>
      </c>
      <c r="AB18" s="67">
        <f>CERES!R19</f>
        <v>0</v>
      </c>
      <c r="AC18" s="67">
        <f>CESFI!R19</f>
        <v>19</v>
      </c>
      <c r="AD18" s="67">
        <f>CCT!R19</f>
        <v>0</v>
      </c>
      <c r="AE18" s="67">
        <f>CEPLAN!R19</f>
        <v>0</v>
      </c>
      <c r="AF18" s="67">
        <f>CEAVI!R19</f>
        <v>0</v>
      </c>
      <c r="AG18" s="67">
        <f>CAV!R19</f>
        <v>220</v>
      </c>
      <c r="AH18" s="67">
        <f>CEO!R19</f>
        <v>20</v>
      </c>
      <c r="AI18" s="67">
        <f>CESMO!R19</f>
        <v>10</v>
      </c>
      <c r="AJ18" s="76">
        <f>'Reitoria - SEAL'!K19</f>
        <v>260</v>
      </c>
      <c r="AK18" s="76">
        <f>ESAG!K19</f>
        <v>124</v>
      </c>
      <c r="AL18" s="76">
        <f>CEART!K19</f>
        <v>0</v>
      </c>
      <c r="AM18" s="76">
        <f>FAED!K19</f>
        <v>48</v>
      </c>
      <c r="AN18" s="76">
        <f>CEAD!K19</f>
        <v>0</v>
      </c>
      <c r="AO18" s="76">
        <f>CEFID!K19</f>
        <v>100</v>
      </c>
      <c r="AP18" s="76">
        <f>CERES!K19</f>
        <v>0</v>
      </c>
      <c r="AQ18" s="76">
        <f>CESFI!K19</f>
        <v>48</v>
      </c>
      <c r="AR18" s="76">
        <f>CCT!K19</f>
        <v>65</v>
      </c>
      <c r="AS18" s="76">
        <f>CEPLAN!K19</f>
        <v>20</v>
      </c>
      <c r="AT18" s="76">
        <f>CEAVI!K19</f>
        <v>0</v>
      </c>
      <c r="AU18" s="76">
        <f>CAV!K19</f>
        <v>0</v>
      </c>
      <c r="AV18" s="76">
        <f>CEO!K19</f>
        <v>0</v>
      </c>
      <c r="AW18" s="77">
        <f>CESMO!K19</f>
        <v>0</v>
      </c>
      <c r="AX18" s="79">
        <f>IF('Reitoria - SEAL'!J19 = 0,0,'Reitoria - SEAL'!L19/'Reitoria - SEAL'!J19)</f>
        <v>1</v>
      </c>
      <c r="AY18" s="79">
        <f>IF(ESAG!J19 = 0,0,ESAG!L19/ESAG!J19)</f>
        <v>1</v>
      </c>
      <c r="AZ18" s="79">
        <f>IF(CEART!J19 = 0,0,CEART!L19/CEART!J19)</f>
        <v>0</v>
      </c>
      <c r="BA18" s="79">
        <f>IF(FAED!J19 = 0,0,FAED!L19/FAED!J19)</f>
        <v>1</v>
      </c>
      <c r="BB18" s="79">
        <f>IF(CEAD!J19 = 0,0,CEAD!L19/CEAD!J19)</f>
        <v>0</v>
      </c>
      <c r="BC18" s="79">
        <f>IF(CEFID!J19 = 0,0,CEFID!L19/CEFID!J19)</f>
        <v>1</v>
      </c>
      <c r="BD18" s="79">
        <f>IF(CERES!J19 = 0,0,CERES!L19/CERES!J19)</f>
        <v>0</v>
      </c>
      <c r="BE18" s="79">
        <f>IF(CESFI!J19 = 0,0,CESFI!L19/CESFI!J19)</f>
        <v>0.71641791044776115</v>
      </c>
      <c r="BF18" s="79">
        <f>IF(CCT!J19 = 0,0,CCT!L19/CCT!J19)</f>
        <v>1</v>
      </c>
      <c r="BG18" s="79">
        <f>IF(CEPLAN!J19 = 0,0,CEPLAN!L19/CEPLAN!J19)</f>
        <v>1</v>
      </c>
      <c r="BH18" s="79">
        <f>IF(CEAVI!J19 = 0,0,CEAVI!L19/CEAVI!J19)</f>
        <v>0</v>
      </c>
      <c r="BI18" s="79">
        <f>IF(CAV!J19 = 0,0,CAV!L19/CAV!J19)</f>
        <v>0</v>
      </c>
      <c r="BJ18" s="79">
        <f>IF(CEO!J19 = 0,0,CEO!L19/CEO!J19)</f>
        <v>0</v>
      </c>
      <c r="BK18" s="79">
        <f>IF(CESMO!J19 = 0,0,CESMO!L19/CESMO!J19)</f>
        <v>0</v>
      </c>
    </row>
    <row r="19" spans="1:63" x14ac:dyDescent="0.25">
      <c r="A19" s="69">
        <v>17</v>
      </c>
      <c r="B19" s="75">
        <f>'GESTOR da Ata'!K20/'GESTOR da Ata'!I20</f>
        <v>0.27162162162162162</v>
      </c>
      <c r="C19" s="64">
        <f>'CARONA-uso exclusivo do GESTOR!'!Y20/'CARONA-uso exclusivo do GESTOR!'!I20</f>
        <v>2</v>
      </c>
      <c r="D19" s="65">
        <f>'CARONA-uso exclusivo do GESTOR!'!L20/'CARONA-uso exclusivo do GESTOR!'!I20</f>
        <v>0.5</v>
      </c>
      <c r="E19" s="65">
        <f>'CARONA-uso exclusivo do GESTOR!'!O20/'CARONA-uso exclusivo do GESTOR!'!I20</f>
        <v>0.5</v>
      </c>
      <c r="F19" s="65">
        <f>'CARONA-uso exclusivo do GESTOR!'!R20/'CARONA-uso exclusivo do GESTOR!'!I20</f>
        <v>0.5</v>
      </c>
      <c r="G19" s="65">
        <f>'CARONA-uso exclusivo do GESTOR!'!U20/'CARONA-uso exclusivo do GESTOR!'!I20</f>
        <v>0.5</v>
      </c>
      <c r="H19" s="66">
        <f>'Reitoria - SEAL'!N20</f>
        <v>30</v>
      </c>
      <c r="I19" s="66">
        <f>ESAG!N20</f>
        <v>62</v>
      </c>
      <c r="J19" s="66">
        <f>CEART!N20</f>
        <v>13</v>
      </c>
      <c r="K19" s="66">
        <f>FAED!N20</f>
        <v>13</v>
      </c>
      <c r="L19" s="66">
        <f>CEAD!N20</f>
        <v>2</v>
      </c>
      <c r="M19" s="66">
        <f>CEFID!N20</f>
        <v>6</v>
      </c>
      <c r="N19" s="66">
        <f>CERES!N20</f>
        <v>6</v>
      </c>
      <c r="O19" s="66">
        <f>CESFI!N20</f>
        <v>0</v>
      </c>
      <c r="P19" s="66">
        <f>CCT!N20</f>
        <v>31</v>
      </c>
      <c r="Q19" s="66">
        <f>CEPLAN!N20</f>
        <v>3</v>
      </c>
      <c r="R19" s="66">
        <f>CEAVI!N20</f>
        <v>3</v>
      </c>
      <c r="S19" s="66">
        <f>CAV!N20</f>
        <v>0</v>
      </c>
      <c r="T19" s="66">
        <f>CEO!N20</f>
        <v>5</v>
      </c>
      <c r="U19" s="66">
        <f>CESMO!N20</f>
        <v>7</v>
      </c>
      <c r="V19" s="67">
        <f>'Reitoria - SEAL'!R20</f>
        <v>96</v>
      </c>
      <c r="W19" s="67">
        <f>ESAG!R20</f>
        <v>230</v>
      </c>
      <c r="X19" s="67">
        <f>CEART!R20</f>
        <v>55</v>
      </c>
      <c r="Y19" s="67">
        <f>FAED!R20</f>
        <v>30</v>
      </c>
      <c r="Z19" s="67">
        <f>CEAD!R20</f>
        <v>0</v>
      </c>
      <c r="AA19" s="67">
        <f>CEFID!R20</f>
        <v>25</v>
      </c>
      <c r="AB19" s="67">
        <f>CERES!R20</f>
        <v>0</v>
      </c>
      <c r="AC19" s="67">
        <f>CESFI!R20</f>
        <v>0</v>
      </c>
      <c r="AD19" s="67">
        <f>CCT!R20</f>
        <v>53</v>
      </c>
      <c r="AE19" s="67">
        <f>CEPLAN!R20</f>
        <v>0</v>
      </c>
      <c r="AF19" s="67">
        <f>CEAVI!R20</f>
        <v>0</v>
      </c>
      <c r="AG19" s="67">
        <f>CAV!R20</f>
        <v>0</v>
      </c>
      <c r="AH19" s="67">
        <f>CEO!R20</f>
        <v>20</v>
      </c>
      <c r="AI19" s="67">
        <f>CESMO!R20</f>
        <v>30</v>
      </c>
      <c r="AJ19" s="76">
        <f>'Reitoria - SEAL'!K20</f>
        <v>24</v>
      </c>
      <c r="AK19" s="76">
        <f>ESAG!K20</f>
        <v>20</v>
      </c>
      <c r="AL19" s="76">
        <f>CEART!K20</f>
        <v>0</v>
      </c>
      <c r="AM19" s="76">
        <f>FAED!K20</f>
        <v>24</v>
      </c>
      <c r="AN19" s="76">
        <f>CEAD!K20</f>
        <v>10</v>
      </c>
      <c r="AO19" s="76">
        <f>CEFID!K20</f>
        <v>0</v>
      </c>
      <c r="AP19" s="76">
        <f>CERES!K20</f>
        <v>24</v>
      </c>
      <c r="AQ19" s="76">
        <f>CESFI!K20</f>
        <v>0</v>
      </c>
      <c r="AR19" s="76">
        <f>CCT!K20</f>
        <v>72</v>
      </c>
      <c r="AS19" s="76">
        <f>CEPLAN!K20</f>
        <v>12</v>
      </c>
      <c r="AT19" s="76">
        <f>CEAVI!K20</f>
        <v>15</v>
      </c>
      <c r="AU19" s="76">
        <f>CAV!K20</f>
        <v>0</v>
      </c>
      <c r="AV19" s="76">
        <f>CEO!K20</f>
        <v>0</v>
      </c>
      <c r="AW19" s="77">
        <f>CESMO!K20</f>
        <v>0</v>
      </c>
      <c r="AX19" s="79">
        <f>IF('Reitoria - SEAL'!J20 = 0,0,'Reitoria - SEAL'!L20/'Reitoria - SEAL'!J20)</f>
        <v>0.2</v>
      </c>
      <c r="AY19" s="79">
        <f>IF(ESAG!J20 = 0,0,ESAG!L20/ESAG!J20)</f>
        <v>0.08</v>
      </c>
      <c r="AZ19" s="79">
        <f>IF(CEART!J20 = 0,0,CEART!L20/CEART!J20)</f>
        <v>0</v>
      </c>
      <c r="BA19" s="79">
        <f>IF(FAED!J20 = 0,0,FAED!L20/FAED!J20)</f>
        <v>0.44444444444444442</v>
      </c>
      <c r="BB19" s="79">
        <f>IF(CEAD!J20 = 0,0,CEAD!L20/CEAD!J20)</f>
        <v>1</v>
      </c>
      <c r="BC19" s="79">
        <f>IF(CEFID!J20 = 0,0,CEFID!L20/CEFID!J20)</f>
        <v>0</v>
      </c>
      <c r="BD19" s="79">
        <f>IF(CERES!J20 = 0,0,CERES!L20/CERES!J20)</f>
        <v>1</v>
      </c>
      <c r="BE19" s="79">
        <f>IF(CESFI!J20 = 0,0,CESFI!L20/CESFI!J20)</f>
        <v>0</v>
      </c>
      <c r="BF19" s="79">
        <f>IF(CCT!J20 = 0,0,CCT!L20/CCT!J20)</f>
        <v>0.57599999999999996</v>
      </c>
      <c r="BG19" s="79">
        <f>IF(CEPLAN!J20 = 0,0,CEPLAN!L20/CEPLAN!J20)</f>
        <v>1</v>
      </c>
      <c r="BH19" s="79">
        <f>IF(CEAVI!J20 = 0,0,CEAVI!L20/CEAVI!J20)</f>
        <v>1</v>
      </c>
      <c r="BI19" s="79">
        <f>IF(CAV!J20 = 0,0,CAV!L20/CAV!J20)</f>
        <v>0</v>
      </c>
      <c r="BJ19" s="79">
        <f>IF(CEO!J20 = 0,0,CEO!L20/CEO!J20)</f>
        <v>0</v>
      </c>
      <c r="BK19" s="79">
        <f>IF(CESMO!J20 = 0,0,CESMO!L20/CESMO!J20)</f>
        <v>0</v>
      </c>
    </row>
    <row r="20" spans="1:63" x14ac:dyDescent="0.25">
      <c r="A20" s="70">
        <v>18</v>
      </c>
      <c r="B20" s="78">
        <f>'GESTOR da Ata'!K21/'GESTOR da Ata'!I21</f>
        <v>0.48314087759815244</v>
      </c>
      <c r="C20" s="64">
        <f>'CARONA-uso exclusivo do GESTOR!'!Y21/'CARONA-uso exclusivo do GESTOR!'!I21</f>
        <v>2</v>
      </c>
      <c r="D20" s="65">
        <f>'CARONA-uso exclusivo do GESTOR!'!L21/'CARONA-uso exclusivo do GESTOR!'!I21</f>
        <v>0.49976905311778291</v>
      </c>
      <c r="E20" s="65">
        <f>'CARONA-uso exclusivo do GESTOR!'!O21/'CARONA-uso exclusivo do GESTOR!'!I21</f>
        <v>0.49976905311778291</v>
      </c>
      <c r="F20" s="65">
        <f>'CARONA-uso exclusivo do GESTOR!'!R21/'CARONA-uso exclusivo do GESTOR!'!I21</f>
        <v>0.49976905311778291</v>
      </c>
      <c r="G20" s="65">
        <f>'CARONA-uso exclusivo do GESTOR!'!U21/'CARONA-uso exclusivo do GESTOR!'!I21</f>
        <v>0.49976905311778291</v>
      </c>
      <c r="H20" s="66">
        <f>'Reitoria - SEAL'!N21</f>
        <v>62</v>
      </c>
      <c r="I20" s="66">
        <f>ESAG!N21</f>
        <v>45</v>
      </c>
      <c r="J20" s="66">
        <f>CEART!N21</f>
        <v>25</v>
      </c>
      <c r="K20" s="66">
        <f>FAED!N21</f>
        <v>10</v>
      </c>
      <c r="L20" s="66">
        <f>CEAD!N21</f>
        <v>11</v>
      </c>
      <c r="M20" s="66">
        <f>CEFID!N21</f>
        <v>30</v>
      </c>
      <c r="N20" s="66">
        <f>CERES!N21</f>
        <v>52</v>
      </c>
      <c r="O20" s="66">
        <f>CESFI!N21</f>
        <v>22</v>
      </c>
      <c r="P20" s="66">
        <f>CCT!N21</f>
        <v>212</v>
      </c>
      <c r="Q20" s="66">
        <f>CEPLAN!N21</f>
        <v>37</v>
      </c>
      <c r="R20" s="66">
        <f>CEAVI!N21</f>
        <v>25</v>
      </c>
      <c r="S20" s="66">
        <f>CAV!N21</f>
        <v>0</v>
      </c>
      <c r="T20" s="66">
        <f>CEO!N21</f>
        <v>5</v>
      </c>
      <c r="U20" s="66">
        <f>CESMO!N21</f>
        <v>2</v>
      </c>
      <c r="V20" s="67">
        <f>'Reitoria - SEAL'!R21</f>
        <v>150</v>
      </c>
      <c r="W20" s="67">
        <f>ESAG!R21</f>
        <v>180</v>
      </c>
      <c r="X20" s="67">
        <f>CEART!R21</f>
        <v>100</v>
      </c>
      <c r="Y20" s="67">
        <f>FAED!R21</f>
        <v>0</v>
      </c>
      <c r="Z20" s="67">
        <f>CEAD!R21</f>
        <v>0</v>
      </c>
      <c r="AA20" s="67">
        <f>CEFID!R21</f>
        <v>0</v>
      </c>
      <c r="AB20" s="67">
        <f>CERES!R21</f>
        <v>10</v>
      </c>
      <c r="AC20" s="67">
        <f>CESFI!R21</f>
        <v>49</v>
      </c>
      <c r="AD20" s="67">
        <f>CCT!R21</f>
        <v>370</v>
      </c>
      <c r="AE20" s="67">
        <f>CEPLAN!R21</f>
        <v>150</v>
      </c>
      <c r="AF20" s="67">
        <f>CEAVI!R21</f>
        <v>100</v>
      </c>
      <c r="AG20" s="67">
        <f>CAV!R21</f>
        <v>0</v>
      </c>
      <c r="AH20" s="67">
        <f>CEO!R21</f>
        <v>0</v>
      </c>
      <c r="AI20" s="67">
        <f>CESMO!R21</f>
        <v>10</v>
      </c>
      <c r="AJ20" s="76">
        <f>'Reitoria - SEAL'!K21</f>
        <v>100</v>
      </c>
      <c r="AK20" s="76">
        <f>ESAG!K21</f>
        <v>0</v>
      </c>
      <c r="AL20" s="76">
        <f>CEART!K21</f>
        <v>0</v>
      </c>
      <c r="AM20" s="76">
        <f>FAED!K21</f>
        <v>40</v>
      </c>
      <c r="AN20" s="76">
        <f>CEAD!K21</f>
        <v>46</v>
      </c>
      <c r="AO20" s="76">
        <f>CEFID!K21</f>
        <v>120</v>
      </c>
      <c r="AP20" s="76">
        <f>CERES!K21</f>
        <v>200</v>
      </c>
      <c r="AQ20" s="76">
        <f>CESFI!K21</f>
        <v>40</v>
      </c>
      <c r="AR20" s="76">
        <f>CCT!K21</f>
        <v>480</v>
      </c>
      <c r="AS20" s="76">
        <f>CEPLAN!K21</f>
        <v>0</v>
      </c>
      <c r="AT20" s="76">
        <f>CEAVI!K21</f>
        <v>0</v>
      </c>
      <c r="AU20" s="76">
        <f>CAV!K21</f>
        <v>0</v>
      </c>
      <c r="AV20" s="76">
        <f>CEO!K21</f>
        <v>20</v>
      </c>
      <c r="AW20" s="77">
        <f>CESMO!K21</f>
        <v>0</v>
      </c>
      <c r="AX20" s="79">
        <f>IF('Reitoria - SEAL'!J21 = 0,0,'Reitoria - SEAL'!L21/'Reitoria - SEAL'!J21)</f>
        <v>0.4</v>
      </c>
      <c r="AY20" s="79">
        <f>IF(ESAG!J21 = 0,0,ESAG!L21/ESAG!J21)</f>
        <v>0</v>
      </c>
      <c r="AZ20" s="79">
        <f>IF(CEART!J21 = 0,0,CEART!L21/CEART!J21)</f>
        <v>0</v>
      </c>
      <c r="BA20" s="79">
        <f>IF(FAED!J21 = 0,0,FAED!L21/FAED!J21)</f>
        <v>1</v>
      </c>
      <c r="BB20" s="79">
        <f>IF(CEAD!J21 = 0,0,CEAD!L21/CEAD!J21)</f>
        <v>1</v>
      </c>
      <c r="BC20" s="79">
        <f>IF(CEFID!J21 = 0,0,CEFID!L21/CEFID!J21)</f>
        <v>1</v>
      </c>
      <c r="BD20" s="79">
        <f>IF(CERES!J21 = 0,0,CERES!L21/CERES!J21)</f>
        <v>0.95238095238095233</v>
      </c>
      <c r="BE20" s="79">
        <f>IF(CESFI!J21 = 0,0,CESFI!L21/CESFI!J21)</f>
        <v>0.449438202247191</v>
      </c>
      <c r="BF20" s="79">
        <f>IF(CCT!J21 = 0,0,CCT!L21/CCT!J21)</f>
        <v>0.56470588235294117</v>
      </c>
      <c r="BG20" s="79">
        <f>IF(CEPLAN!J21 = 0,0,CEPLAN!L21/CEPLAN!J21)</f>
        <v>0</v>
      </c>
      <c r="BH20" s="79">
        <f>IF(CEAVI!J21 = 0,0,CEAVI!L21/CEAVI!J21)</f>
        <v>0</v>
      </c>
      <c r="BI20" s="79">
        <f>IF(CAV!J21 = 0,0,CAV!L21/CAV!J21)</f>
        <v>0</v>
      </c>
      <c r="BJ20" s="79">
        <f>IF(CEO!J21 = 0,0,CEO!L21/CEO!J21)</f>
        <v>1</v>
      </c>
      <c r="BK20" s="79">
        <f>IF(CESMO!J21 = 0,0,CESMO!L21/CESMO!J21)</f>
        <v>0</v>
      </c>
    </row>
    <row r="21" spans="1:63" x14ac:dyDescent="0.25">
      <c r="A21" s="69">
        <v>19</v>
      </c>
      <c r="B21" s="75">
        <f>'GESTOR da Ata'!K22/'GESTOR da Ata'!I22</f>
        <v>0.48129032258064514</v>
      </c>
      <c r="C21" s="64">
        <f>'CARONA-uso exclusivo do GESTOR!'!Y22/'CARONA-uso exclusivo do GESTOR!'!I22</f>
        <v>2</v>
      </c>
      <c r="D21" s="65">
        <f>'CARONA-uso exclusivo do GESTOR!'!L22/'CARONA-uso exclusivo do GESTOR!'!I22</f>
        <v>0.49978494623655911</v>
      </c>
      <c r="E21" s="65">
        <f>'CARONA-uso exclusivo do GESTOR!'!O22/'CARONA-uso exclusivo do GESTOR!'!I22</f>
        <v>0.49978494623655911</v>
      </c>
      <c r="F21" s="65">
        <f>'CARONA-uso exclusivo do GESTOR!'!R22/'CARONA-uso exclusivo do GESTOR!'!I22</f>
        <v>0.49978494623655911</v>
      </c>
      <c r="G21" s="65">
        <f>'CARONA-uso exclusivo do GESTOR!'!U22/'CARONA-uso exclusivo do GESTOR!'!I22</f>
        <v>0.49978494623655911</v>
      </c>
      <c r="H21" s="66">
        <f>'Reitoria - SEAL'!N22</f>
        <v>37</v>
      </c>
      <c r="I21" s="66">
        <f>ESAG!N22</f>
        <v>31</v>
      </c>
      <c r="J21" s="66">
        <f>CEART!N22</f>
        <v>15</v>
      </c>
      <c r="K21" s="66">
        <f>FAED!N22</f>
        <v>9</v>
      </c>
      <c r="L21" s="66">
        <f>CEAD!N22</f>
        <v>1</v>
      </c>
      <c r="M21" s="66">
        <f>CEFID!N22</f>
        <v>5</v>
      </c>
      <c r="N21" s="66">
        <f>CERES!N22</f>
        <v>25</v>
      </c>
      <c r="O21" s="66">
        <f>CESFI!N22</f>
        <v>24</v>
      </c>
      <c r="P21" s="66">
        <f>CCT!N22</f>
        <v>100</v>
      </c>
      <c r="Q21" s="66">
        <f>CEPLAN!N22</f>
        <v>60</v>
      </c>
      <c r="R21" s="66">
        <f>CEAVI!N22</f>
        <v>25</v>
      </c>
      <c r="S21" s="66">
        <f>CAV!N22</f>
        <v>240</v>
      </c>
      <c r="T21" s="66">
        <f>CEO!N22</f>
        <v>2</v>
      </c>
      <c r="U21" s="66">
        <f>CESMO!N22</f>
        <v>5</v>
      </c>
      <c r="V21" s="67">
        <f>'Reitoria - SEAL'!R22</f>
        <v>90</v>
      </c>
      <c r="W21" s="67">
        <f>ESAG!R22</f>
        <v>104</v>
      </c>
      <c r="X21" s="67">
        <f>CEART!R22</f>
        <v>60</v>
      </c>
      <c r="Y21" s="67">
        <f>FAED!R22</f>
        <v>36</v>
      </c>
      <c r="Z21" s="67">
        <f>CEAD!R22</f>
        <v>0</v>
      </c>
      <c r="AA21" s="67">
        <f>CEFID!R22</f>
        <v>20</v>
      </c>
      <c r="AB21" s="67">
        <f>CERES!R22</f>
        <v>50</v>
      </c>
      <c r="AC21" s="67">
        <f>CESFI!R22</f>
        <v>50</v>
      </c>
      <c r="AD21" s="67">
        <f>CCT!R22</f>
        <v>100</v>
      </c>
      <c r="AE21" s="67">
        <f>CEPLAN!R22</f>
        <v>160</v>
      </c>
      <c r="AF21" s="67">
        <f>CEAVI!R22</f>
        <v>96</v>
      </c>
      <c r="AG21" s="67">
        <f>CAV!R22</f>
        <v>420</v>
      </c>
      <c r="AH21" s="67">
        <f>CEO!R22</f>
        <v>0</v>
      </c>
      <c r="AI21" s="67">
        <f>CESMO!R22</f>
        <v>20</v>
      </c>
      <c r="AJ21" s="76">
        <f>'Reitoria - SEAL'!K22</f>
        <v>60</v>
      </c>
      <c r="AK21" s="76">
        <f>ESAG!K22</f>
        <v>20</v>
      </c>
      <c r="AL21" s="76">
        <f>CEART!K22</f>
        <v>0</v>
      </c>
      <c r="AM21" s="76">
        <f>FAED!K22</f>
        <v>0</v>
      </c>
      <c r="AN21" s="76">
        <f>CEAD!K22</f>
        <v>7</v>
      </c>
      <c r="AO21" s="76">
        <f>CEFID!K22</f>
        <v>0</v>
      </c>
      <c r="AP21" s="76">
        <f>CERES!K22</f>
        <v>50</v>
      </c>
      <c r="AQ21" s="76">
        <f>CESFI!K22</f>
        <v>48</v>
      </c>
      <c r="AR21" s="76">
        <f>CCT!K22</f>
        <v>300</v>
      </c>
      <c r="AS21" s="76">
        <f>CEPLAN!K22</f>
        <v>80</v>
      </c>
      <c r="AT21" s="76">
        <f>CEAVI!K22</f>
        <v>4</v>
      </c>
      <c r="AU21" s="76">
        <f>CAV!K22</f>
        <v>540</v>
      </c>
      <c r="AV21" s="76">
        <f>CEO!K22</f>
        <v>10</v>
      </c>
      <c r="AW21" s="77">
        <f>CESMO!K22</f>
        <v>0</v>
      </c>
      <c r="AX21" s="79">
        <f>IF('Reitoria - SEAL'!J22 = 0,0,'Reitoria - SEAL'!L22/'Reitoria - SEAL'!J22)</f>
        <v>0.4</v>
      </c>
      <c r="AY21" s="79">
        <f>IF(ESAG!J22 = 0,0,ESAG!L22/ESAG!J22)</f>
        <v>0.16129032258064516</v>
      </c>
      <c r="AZ21" s="79">
        <f>IF(CEART!J22 = 0,0,CEART!L22/CEART!J22)</f>
        <v>0</v>
      </c>
      <c r="BA21" s="79">
        <f>IF(FAED!J22 = 0,0,FAED!L22/FAED!J22)</f>
        <v>0</v>
      </c>
      <c r="BB21" s="79">
        <f>IF(CEAD!J22 = 0,0,CEAD!L22/CEAD!J22)</f>
        <v>1</v>
      </c>
      <c r="BC21" s="79">
        <f>IF(CEFID!J22 = 0,0,CEFID!L22/CEFID!J22)</f>
        <v>0</v>
      </c>
      <c r="BD21" s="79">
        <f>IF(CERES!J22 = 0,0,CERES!L22/CERES!J22)</f>
        <v>0.5</v>
      </c>
      <c r="BE21" s="79">
        <f>IF(CESFI!J22 = 0,0,CESFI!L22/CESFI!J22)</f>
        <v>0.48979591836734693</v>
      </c>
      <c r="BF21" s="79">
        <f>IF(CCT!J22 = 0,0,CCT!L22/CCT!J22)</f>
        <v>0.75</v>
      </c>
      <c r="BG21" s="79">
        <f>IF(CEPLAN!J22 = 0,0,CEPLAN!L22/CEPLAN!J22)</f>
        <v>0.33333333333333331</v>
      </c>
      <c r="BH21" s="79">
        <f>IF(CEAVI!J22 = 0,0,CEAVI!L22/CEAVI!J22)</f>
        <v>0.04</v>
      </c>
      <c r="BI21" s="79">
        <f>IF(CAV!J22 = 0,0,CAV!L22/CAV!J22)</f>
        <v>0.5625</v>
      </c>
      <c r="BJ21" s="79">
        <f>IF(CEO!J22 = 0,0,CEO!L22/CEO!J22)</f>
        <v>1</v>
      </c>
      <c r="BK21" s="79">
        <f>IF(CESMO!J22 = 0,0,CESMO!L22/CESMO!J22)</f>
        <v>0</v>
      </c>
    </row>
    <row r="22" spans="1:63" x14ac:dyDescent="0.25">
      <c r="A22" s="70">
        <v>20</v>
      </c>
      <c r="B22" s="78">
        <f>'GESTOR da Ata'!K23/'GESTOR da Ata'!I23</f>
        <v>0.82732919254658388</v>
      </c>
      <c r="C22" s="64">
        <f>'CARONA-uso exclusivo do GESTOR!'!Y23/'CARONA-uso exclusivo do GESTOR!'!I23</f>
        <v>2</v>
      </c>
      <c r="D22" s="65">
        <f>'CARONA-uso exclusivo do GESTOR!'!L23/'CARONA-uso exclusivo do GESTOR!'!I23</f>
        <v>0.5</v>
      </c>
      <c r="E22" s="65">
        <f>'CARONA-uso exclusivo do GESTOR!'!O23/'CARONA-uso exclusivo do GESTOR!'!I23</f>
        <v>0.5</v>
      </c>
      <c r="F22" s="65">
        <f>'CARONA-uso exclusivo do GESTOR!'!R23/'CARONA-uso exclusivo do GESTOR!'!I23</f>
        <v>0.5</v>
      </c>
      <c r="G22" s="65">
        <f>'CARONA-uso exclusivo do GESTOR!'!U23/'CARONA-uso exclusivo do GESTOR!'!I23</f>
        <v>0.5</v>
      </c>
      <c r="H22" s="66">
        <f>'Reitoria - SEAL'!N23</f>
        <v>150</v>
      </c>
      <c r="I22" s="66">
        <f>ESAG!N23</f>
        <v>62</v>
      </c>
      <c r="J22" s="66">
        <f>CEART!N23</f>
        <v>40</v>
      </c>
      <c r="K22" s="66">
        <f>FAED!N23</f>
        <v>32</v>
      </c>
      <c r="L22" s="66">
        <f>CEAD!N23</f>
        <v>8</v>
      </c>
      <c r="M22" s="66">
        <f>CEFID!N23</f>
        <v>125</v>
      </c>
      <c r="N22" s="66">
        <f>CERES!N23</f>
        <v>12</v>
      </c>
      <c r="O22" s="66">
        <f>CESFI!N23</f>
        <v>93</v>
      </c>
      <c r="P22" s="66">
        <f>CCT!N23</f>
        <v>170</v>
      </c>
      <c r="Q22" s="66">
        <f>CEPLAN!N23</f>
        <v>3</v>
      </c>
      <c r="R22" s="66">
        <f>CEAVI!N23</f>
        <v>25</v>
      </c>
      <c r="S22" s="66">
        <f>CAV!N23</f>
        <v>71</v>
      </c>
      <c r="T22" s="66">
        <f>CEO!N23</f>
        <v>5</v>
      </c>
      <c r="U22" s="66">
        <f>CESMO!N23</f>
        <v>6</v>
      </c>
      <c r="V22" s="67">
        <f>'Reitoria - SEAL'!R23</f>
        <v>120</v>
      </c>
      <c r="W22" s="67">
        <f>ESAG!R23</f>
        <v>102</v>
      </c>
      <c r="X22" s="67">
        <f>CEART!R23</f>
        <v>0</v>
      </c>
      <c r="Y22" s="67">
        <f>FAED!R23</f>
        <v>0</v>
      </c>
      <c r="Z22" s="67">
        <f>CEAD!R23</f>
        <v>10</v>
      </c>
      <c r="AA22" s="67">
        <f>CEFID!R23</f>
        <v>0</v>
      </c>
      <c r="AB22" s="67">
        <f>CERES!R23</f>
        <v>0</v>
      </c>
      <c r="AC22" s="67">
        <f>CESFI!R23</f>
        <v>14</v>
      </c>
      <c r="AD22" s="67">
        <f>CCT!R23</f>
        <v>0</v>
      </c>
      <c r="AE22" s="67">
        <f>CEPLAN!R23</f>
        <v>0</v>
      </c>
      <c r="AF22" s="67">
        <f>CEAVI!R23</f>
        <v>0</v>
      </c>
      <c r="AG22" s="67">
        <f>CAV!R23</f>
        <v>285</v>
      </c>
      <c r="AH22" s="67">
        <f>CEO!R23</f>
        <v>0</v>
      </c>
      <c r="AI22" s="67">
        <f>CESMO!R23</f>
        <v>25</v>
      </c>
      <c r="AJ22" s="76">
        <f>'Reitoria - SEAL'!K23</f>
        <v>480</v>
      </c>
      <c r="AK22" s="76">
        <f>ESAG!K23</f>
        <v>148</v>
      </c>
      <c r="AL22" s="76">
        <f>CEART!K23</f>
        <v>160</v>
      </c>
      <c r="AM22" s="76">
        <f>FAED!K23</f>
        <v>130</v>
      </c>
      <c r="AN22" s="76">
        <f>CEAD!K23</f>
        <v>24</v>
      </c>
      <c r="AO22" s="76">
        <f>CEFID!K23</f>
        <v>500</v>
      </c>
      <c r="AP22" s="76">
        <f>CERES!K23</f>
        <v>50</v>
      </c>
      <c r="AQ22" s="76">
        <f>CESFI!K23</f>
        <v>360</v>
      </c>
      <c r="AR22" s="76">
        <f>CCT!K23</f>
        <v>680</v>
      </c>
      <c r="AS22" s="76">
        <f>CEPLAN!K23</f>
        <v>12</v>
      </c>
      <c r="AT22" s="76">
        <f>CEAVI!K23</f>
        <v>100</v>
      </c>
      <c r="AU22" s="76">
        <f>CAV!K23</f>
        <v>0</v>
      </c>
      <c r="AV22" s="76">
        <f>CEO!K23</f>
        <v>20</v>
      </c>
      <c r="AW22" s="77">
        <f>CESMO!K23</f>
        <v>0</v>
      </c>
      <c r="AX22" s="79">
        <f>IF('Reitoria - SEAL'!J23 = 0,0,'Reitoria - SEAL'!L23/'Reitoria - SEAL'!J23)</f>
        <v>0.8</v>
      </c>
      <c r="AY22" s="79">
        <f>IF(ESAG!J23 = 0,0,ESAG!L23/ESAG!J23)</f>
        <v>0.59199999999999997</v>
      </c>
      <c r="AZ22" s="79">
        <f>IF(CEART!J23 = 0,0,CEART!L23/CEART!J23)</f>
        <v>1</v>
      </c>
      <c r="BA22" s="79">
        <f>IF(FAED!J23 = 0,0,FAED!L23/FAED!J23)</f>
        <v>1</v>
      </c>
      <c r="BB22" s="79">
        <f>IF(CEAD!J23 = 0,0,CEAD!L23/CEAD!J23)</f>
        <v>0.70588235294117652</v>
      </c>
      <c r="BC22" s="79">
        <f>IF(CEFID!J23 = 0,0,CEFID!L23/CEFID!J23)</f>
        <v>1</v>
      </c>
      <c r="BD22" s="79">
        <f>IF(CERES!J23 = 0,0,CERES!L23/CERES!J23)</f>
        <v>1</v>
      </c>
      <c r="BE22" s="79">
        <f>IF(CESFI!J23 = 0,0,CESFI!L23/CESFI!J23)</f>
        <v>0.96256684491978606</v>
      </c>
      <c r="BF22" s="79">
        <f>IF(CCT!J23 = 0,0,CCT!L23/CCT!J23)</f>
        <v>1</v>
      </c>
      <c r="BG22" s="79">
        <f>IF(CEPLAN!J23 = 0,0,CEPLAN!L23/CEPLAN!J23)</f>
        <v>1</v>
      </c>
      <c r="BH22" s="79">
        <f>IF(CEAVI!J23 = 0,0,CEAVI!L23/CEAVI!J23)</f>
        <v>1</v>
      </c>
      <c r="BI22" s="79">
        <f>IF(CAV!J23 = 0,0,CAV!L23/CAV!J23)</f>
        <v>0</v>
      </c>
      <c r="BJ22" s="79">
        <f>IF(CEO!J23 = 0,0,CEO!L23/CEO!J23)</f>
        <v>1</v>
      </c>
      <c r="BK22" s="79">
        <f>IF(CESMO!J23 = 0,0,CESMO!L23/CESMO!J23)</f>
        <v>0</v>
      </c>
    </row>
    <row r="23" spans="1:63" x14ac:dyDescent="0.25">
      <c r="A23" s="69">
        <v>21</v>
      </c>
      <c r="B23" s="75">
        <f>'GESTOR da Ata'!K24/'GESTOR da Ata'!I24</f>
        <v>0.23049645390070922</v>
      </c>
      <c r="C23" s="64">
        <f>'CARONA-uso exclusivo do GESTOR!'!Y24/'CARONA-uso exclusivo do GESTOR!'!I24</f>
        <v>2</v>
      </c>
      <c r="D23" s="65">
        <f>'CARONA-uso exclusivo do GESTOR!'!L24/'CARONA-uso exclusivo do GESTOR!'!I24</f>
        <v>0.5</v>
      </c>
      <c r="E23" s="65">
        <f>'CARONA-uso exclusivo do GESTOR!'!O24/'CARONA-uso exclusivo do GESTOR!'!I24</f>
        <v>0.5</v>
      </c>
      <c r="F23" s="65">
        <f>'CARONA-uso exclusivo do GESTOR!'!R24/'CARONA-uso exclusivo do GESTOR!'!I24</f>
        <v>0.5</v>
      </c>
      <c r="G23" s="65">
        <f>'CARONA-uso exclusivo do GESTOR!'!U24/'CARONA-uso exclusivo do GESTOR!'!I24</f>
        <v>0.5</v>
      </c>
      <c r="H23" s="66">
        <f>'Reitoria - SEAL'!N24</f>
        <v>15</v>
      </c>
      <c r="I23" s="66">
        <f>ESAG!N24</f>
        <v>15</v>
      </c>
      <c r="J23" s="66">
        <f>CEART!N24</f>
        <v>17</v>
      </c>
      <c r="K23" s="66">
        <f>FAED!N24</f>
        <v>7</v>
      </c>
      <c r="L23" s="66">
        <f>CEAD!N24</f>
        <v>2</v>
      </c>
      <c r="M23" s="66">
        <f>CEFID!N24</f>
        <v>15</v>
      </c>
      <c r="N23" s="66">
        <f>CERES!N24</f>
        <v>25</v>
      </c>
      <c r="O23" s="66">
        <f>CESFI!N24</f>
        <v>10</v>
      </c>
      <c r="P23" s="66">
        <f>CCT!N24</f>
        <v>47</v>
      </c>
      <c r="Q23" s="66">
        <f>CEPLAN!N24</f>
        <v>2</v>
      </c>
      <c r="R23" s="66">
        <f>CEAVI!N24</f>
        <v>25</v>
      </c>
      <c r="S23" s="66">
        <f>CAV!N24</f>
        <v>15</v>
      </c>
      <c r="T23" s="66">
        <f>CEO!N24</f>
        <v>12</v>
      </c>
      <c r="U23" s="66">
        <f>CESMO!N24</f>
        <v>1</v>
      </c>
      <c r="V23" s="67">
        <f>'Reitoria - SEAL'!R24</f>
        <v>40</v>
      </c>
      <c r="W23" s="67">
        <f>ESAG!R24</f>
        <v>50</v>
      </c>
      <c r="X23" s="67">
        <f>CEART!R24</f>
        <v>50</v>
      </c>
      <c r="Y23" s="67">
        <f>FAED!R24</f>
        <v>30</v>
      </c>
      <c r="Z23" s="67">
        <f>CEAD!R24</f>
        <v>0</v>
      </c>
      <c r="AA23" s="67">
        <f>CEFID!R24</f>
        <v>30</v>
      </c>
      <c r="AB23" s="67">
        <f>CERES!R24</f>
        <v>70</v>
      </c>
      <c r="AC23" s="67">
        <f>CESFI!R24</f>
        <v>21</v>
      </c>
      <c r="AD23" s="67">
        <f>CCT!R24</f>
        <v>160</v>
      </c>
      <c r="AE23" s="67">
        <f>CEPLAN!R24</f>
        <v>10</v>
      </c>
      <c r="AF23" s="67">
        <f>CEAVI!R24</f>
        <v>100</v>
      </c>
      <c r="AG23" s="67">
        <f>CAV!R24</f>
        <v>35</v>
      </c>
      <c r="AH23" s="67">
        <f>CEO!R24</f>
        <v>50</v>
      </c>
      <c r="AI23" s="67">
        <f>CESMO!R24</f>
        <v>5</v>
      </c>
      <c r="AJ23" s="76">
        <f>'Reitoria - SEAL'!K24</f>
        <v>20</v>
      </c>
      <c r="AK23" s="76">
        <f>ESAG!K24</f>
        <v>10</v>
      </c>
      <c r="AL23" s="76">
        <f>CEART!K24</f>
        <v>20</v>
      </c>
      <c r="AM23" s="76">
        <f>FAED!K24</f>
        <v>0</v>
      </c>
      <c r="AN23" s="76">
        <f>CEAD!K24</f>
        <v>10</v>
      </c>
      <c r="AO23" s="76">
        <f>CEFID!K24</f>
        <v>30</v>
      </c>
      <c r="AP23" s="76">
        <f>CERES!K24</f>
        <v>30</v>
      </c>
      <c r="AQ23" s="76">
        <f>CESFI!K24</f>
        <v>20</v>
      </c>
      <c r="AR23" s="76">
        <f>CCT!K24</f>
        <v>30</v>
      </c>
      <c r="AS23" s="76">
        <f>CEPLAN!K24</f>
        <v>0</v>
      </c>
      <c r="AT23" s="76">
        <f>CEAVI!K24</f>
        <v>0</v>
      </c>
      <c r="AU23" s="76">
        <f>CAV!K24</f>
        <v>25</v>
      </c>
      <c r="AV23" s="76">
        <f>CEO!K24</f>
        <v>0</v>
      </c>
      <c r="AW23" s="77">
        <f>CESMO!K24</f>
        <v>0</v>
      </c>
      <c r="AX23" s="79">
        <f>IF('Reitoria - SEAL'!J24 = 0,0,'Reitoria - SEAL'!L24/'Reitoria - SEAL'!J24)</f>
        <v>0.33333333333333331</v>
      </c>
      <c r="AY23" s="79">
        <f>IF(ESAG!J24 = 0,0,ESAG!L24/ESAG!J24)</f>
        <v>0.16666666666666666</v>
      </c>
      <c r="AZ23" s="79">
        <f>IF(CEART!J24 = 0,0,CEART!L24/CEART!J24)</f>
        <v>0.2857142857142857</v>
      </c>
      <c r="BA23" s="79">
        <f>IF(FAED!J24 = 0,0,FAED!L24/FAED!J24)</f>
        <v>0</v>
      </c>
      <c r="BB23" s="79">
        <f>IF(CEAD!J24 = 0,0,CEAD!L24/CEAD!J24)</f>
        <v>1</v>
      </c>
      <c r="BC23" s="79">
        <f>IF(CEFID!J24 = 0,0,CEFID!L24/CEFID!J24)</f>
        <v>0.5</v>
      </c>
      <c r="BD23" s="79">
        <f>IF(CERES!J24 = 0,0,CERES!L24/CERES!J24)</f>
        <v>0.3</v>
      </c>
      <c r="BE23" s="79">
        <f>IF(CESFI!J24 = 0,0,CESFI!L24/CESFI!J24)</f>
        <v>0.48780487804878048</v>
      </c>
      <c r="BF23" s="79">
        <f>IF(CCT!J24 = 0,0,CCT!L24/CCT!J24)</f>
        <v>0.15789473684210525</v>
      </c>
      <c r="BG23" s="79">
        <f>IF(CEPLAN!J24 = 0,0,CEPLAN!L24/CEPLAN!J24)</f>
        <v>0</v>
      </c>
      <c r="BH23" s="79">
        <f>IF(CEAVI!J24 = 0,0,CEAVI!L24/CEAVI!J24)</f>
        <v>0</v>
      </c>
      <c r="BI23" s="79">
        <f>IF(CAV!J24 = 0,0,CAV!L24/CAV!J24)</f>
        <v>0.41666666666666669</v>
      </c>
      <c r="BJ23" s="79">
        <f>IF(CEO!J24 = 0,0,CEO!L24/CEO!J24)</f>
        <v>0</v>
      </c>
      <c r="BK23" s="79">
        <f>IF(CESMO!J24 = 0,0,CESMO!L24/CESMO!J24)</f>
        <v>0</v>
      </c>
    </row>
    <row r="24" spans="1:63" x14ac:dyDescent="0.25">
      <c r="A24" s="70">
        <v>22</v>
      </c>
      <c r="B24" s="78">
        <f>'GESTOR da Ata'!K25/'GESTOR da Ata'!I25</f>
        <v>0.19917582417582416</v>
      </c>
      <c r="C24" s="64">
        <f>'CARONA-uso exclusivo do GESTOR!'!Y25/'CARONA-uso exclusivo do GESTOR!'!I25</f>
        <v>2</v>
      </c>
      <c r="D24" s="65">
        <f>'CARONA-uso exclusivo do GESTOR!'!L25/'CARONA-uso exclusivo do GESTOR!'!I25</f>
        <v>0.5</v>
      </c>
      <c r="E24" s="65">
        <f>'CARONA-uso exclusivo do GESTOR!'!O25/'CARONA-uso exclusivo do GESTOR!'!I25</f>
        <v>0.5</v>
      </c>
      <c r="F24" s="65">
        <f>'CARONA-uso exclusivo do GESTOR!'!R25/'CARONA-uso exclusivo do GESTOR!'!I25</f>
        <v>0.5</v>
      </c>
      <c r="G24" s="65">
        <f>'CARONA-uso exclusivo do GESTOR!'!U25/'CARONA-uso exclusivo do GESTOR!'!I25</f>
        <v>0.5</v>
      </c>
      <c r="H24" s="66">
        <f>'Reitoria - SEAL'!N25</f>
        <v>12</v>
      </c>
      <c r="I24" s="66">
        <f>ESAG!N25</f>
        <v>15</v>
      </c>
      <c r="J24" s="66">
        <f>CEART!N25</f>
        <v>17</v>
      </c>
      <c r="K24" s="66">
        <f>FAED!N25</f>
        <v>18</v>
      </c>
      <c r="L24" s="66">
        <f>CEAD!N25</f>
        <v>2</v>
      </c>
      <c r="M24" s="66">
        <f>CEFID!N25</f>
        <v>15</v>
      </c>
      <c r="N24" s="66">
        <f>CERES!N25</f>
        <v>13</v>
      </c>
      <c r="O24" s="66">
        <f>CESFI!N25</f>
        <v>12</v>
      </c>
      <c r="P24" s="66">
        <f>CCT!N25</f>
        <v>32</v>
      </c>
      <c r="Q24" s="66">
        <f>CEPLAN!N25</f>
        <v>2</v>
      </c>
      <c r="R24" s="66">
        <f>CEAVI!N25</f>
        <v>25</v>
      </c>
      <c r="S24" s="66">
        <f>CAV!N25</f>
        <v>0</v>
      </c>
      <c r="T24" s="66">
        <f>CEO!N25</f>
        <v>12</v>
      </c>
      <c r="U24" s="66">
        <f>CESMO!N25</f>
        <v>2</v>
      </c>
      <c r="V24" s="67">
        <f>'Reitoria - SEAL'!R25</f>
        <v>50</v>
      </c>
      <c r="W24" s="67">
        <f>ESAG!R25</f>
        <v>55</v>
      </c>
      <c r="X24" s="67">
        <f>CEART!R25</f>
        <v>20</v>
      </c>
      <c r="Y24" s="67">
        <f>FAED!R25</f>
        <v>50</v>
      </c>
      <c r="Z24" s="67">
        <f>CEAD!R25</f>
        <v>0</v>
      </c>
      <c r="AA24" s="67">
        <f>CEFID!R25</f>
        <v>35</v>
      </c>
      <c r="AB24" s="67">
        <f>CERES!R25</f>
        <v>55</v>
      </c>
      <c r="AC24" s="67">
        <f>CESFI!R25</f>
        <v>48</v>
      </c>
      <c r="AD24" s="67">
        <f>CCT!R25</f>
        <v>100</v>
      </c>
      <c r="AE24" s="67">
        <f>CEPLAN!R25</f>
        <v>10</v>
      </c>
      <c r="AF24" s="67">
        <f>CEAVI!R25</f>
        <v>100</v>
      </c>
      <c r="AG24" s="67">
        <f>CAV!R25</f>
        <v>0</v>
      </c>
      <c r="AH24" s="67">
        <f>CEO!R25</f>
        <v>50</v>
      </c>
      <c r="AI24" s="67">
        <f>CESMO!R25</f>
        <v>10</v>
      </c>
      <c r="AJ24" s="76">
        <f>'Reitoria - SEAL'!K25</f>
        <v>0</v>
      </c>
      <c r="AK24" s="76">
        <f>ESAG!K25</f>
        <v>5</v>
      </c>
      <c r="AL24" s="76">
        <f>CEART!K25</f>
        <v>50</v>
      </c>
      <c r="AM24" s="76">
        <f>FAED!K25</f>
        <v>25</v>
      </c>
      <c r="AN24" s="76">
        <f>CEAD!K25</f>
        <v>10</v>
      </c>
      <c r="AO24" s="76">
        <f>CEFID!K25</f>
        <v>25</v>
      </c>
      <c r="AP24" s="76">
        <f>CERES!K25</f>
        <v>0</v>
      </c>
      <c r="AQ24" s="76">
        <f>CESFI!K25</f>
        <v>0</v>
      </c>
      <c r="AR24" s="76">
        <f>CCT!K25</f>
        <v>30</v>
      </c>
      <c r="AS24" s="76">
        <f>CEPLAN!K25</f>
        <v>0</v>
      </c>
      <c r="AT24" s="76">
        <f>CEAVI!K25</f>
        <v>0</v>
      </c>
      <c r="AU24" s="76">
        <f>CAV!K25</f>
        <v>0</v>
      </c>
      <c r="AV24" s="76">
        <f>CEO!K25</f>
        <v>0</v>
      </c>
      <c r="AW24" s="77">
        <f>CESMO!K25</f>
        <v>0</v>
      </c>
      <c r="AX24" s="79">
        <f>IF('Reitoria - SEAL'!J25 = 0,0,'Reitoria - SEAL'!L25/'Reitoria - SEAL'!J25)</f>
        <v>0</v>
      </c>
      <c r="AY24" s="79">
        <f>IF(ESAG!J25 = 0,0,ESAG!L25/ESAG!J25)</f>
        <v>8.3333333333333329E-2</v>
      </c>
      <c r="AZ24" s="79">
        <f>IF(CEART!J25 = 0,0,CEART!L25/CEART!J25)</f>
        <v>0.7142857142857143</v>
      </c>
      <c r="BA24" s="79">
        <f>IF(FAED!J25 = 0,0,FAED!L25/FAED!J25)</f>
        <v>0.33333333333333331</v>
      </c>
      <c r="BB24" s="79">
        <f>IF(CEAD!J25 = 0,0,CEAD!L25/CEAD!J25)</f>
        <v>1</v>
      </c>
      <c r="BC24" s="79">
        <f>IF(CEFID!J25 = 0,0,CEFID!L25/CEFID!J25)</f>
        <v>0.41666666666666669</v>
      </c>
      <c r="BD24" s="79">
        <f>IF(CERES!J25 = 0,0,CERES!L25/CERES!J25)</f>
        <v>0</v>
      </c>
      <c r="BE24" s="79">
        <f>IF(CESFI!J25 = 0,0,CESFI!L25/CESFI!J25)</f>
        <v>0</v>
      </c>
      <c r="BF24" s="79">
        <f>IF(CCT!J25 = 0,0,CCT!L25/CCT!J25)</f>
        <v>0.23076923076923078</v>
      </c>
      <c r="BG24" s="79">
        <f>IF(CEPLAN!J25 = 0,0,CEPLAN!L25/CEPLAN!J25)</f>
        <v>0</v>
      </c>
      <c r="BH24" s="79">
        <f>IF(CEAVI!J25 = 0,0,CEAVI!L25/CEAVI!J25)</f>
        <v>0</v>
      </c>
      <c r="BI24" s="79">
        <f>IF(CAV!J25 = 0,0,CAV!L25/CAV!J25)</f>
        <v>0</v>
      </c>
      <c r="BJ24" s="79">
        <f>IF(CEO!J25 = 0,0,CEO!L25/CEO!J25)</f>
        <v>0</v>
      </c>
      <c r="BK24" s="79">
        <f>IF(CESMO!J25 = 0,0,CESMO!L25/CESMO!J25)</f>
        <v>0</v>
      </c>
    </row>
    <row r="25" spans="1:63" x14ac:dyDescent="0.25">
      <c r="A25" s="69">
        <v>23</v>
      </c>
      <c r="B25" s="75">
        <f>'GESTOR da Ata'!K26/'GESTOR da Ata'!I26</f>
        <v>0.45731707317073172</v>
      </c>
      <c r="C25" s="64">
        <f>'CARONA-uso exclusivo do GESTOR!'!Y26/'CARONA-uso exclusivo do GESTOR!'!I26</f>
        <v>2</v>
      </c>
      <c r="D25" s="65">
        <f>'CARONA-uso exclusivo do GESTOR!'!L26/'CARONA-uso exclusivo do GESTOR!'!I26</f>
        <v>0.5</v>
      </c>
      <c r="E25" s="65">
        <f>'CARONA-uso exclusivo do GESTOR!'!O26/'CARONA-uso exclusivo do GESTOR!'!I26</f>
        <v>0.5</v>
      </c>
      <c r="F25" s="65">
        <f>'CARONA-uso exclusivo do GESTOR!'!R26/'CARONA-uso exclusivo do GESTOR!'!I26</f>
        <v>0.5</v>
      </c>
      <c r="G25" s="65">
        <f>'CARONA-uso exclusivo do GESTOR!'!U26/'CARONA-uso exclusivo do GESTOR!'!I26</f>
        <v>0.5</v>
      </c>
      <c r="H25" s="66">
        <f>'Reitoria - SEAL'!N26</f>
        <v>2</v>
      </c>
      <c r="I25" s="66">
        <f>ESAG!N26</f>
        <v>3</v>
      </c>
      <c r="J25" s="66">
        <f>CEART!N26</f>
        <v>2</v>
      </c>
      <c r="K25" s="66">
        <f>FAED!N26</f>
        <v>0</v>
      </c>
      <c r="L25" s="66">
        <f>CEAD!N26</f>
        <v>1</v>
      </c>
      <c r="M25" s="66">
        <f>CEFID!N26</f>
        <v>5</v>
      </c>
      <c r="N25" s="66">
        <f>CERES!N26</f>
        <v>13</v>
      </c>
      <c r="O25" s="66">
        <f>CESFI!N26</f>
        <v>0</v>
      </c>
      <c r="P25" s="66">
        <f>CCT!N26</f>
        <v>5</v>
      </c>
      <c r="Q25" s="66">
        <f>CEPLAN!N26</f>
        <v>0</v>
      </c>
      <c r="R25" s="66">
        <f>CEAVI!N26</f>
        <v>0</v>
      </c>
      <c r="S25" s="66">
        <f>CAV!N26</f>
        <v>5</v>
      </c>
      <c r="T25" s="66">
        <f>CEO!N26</f>
        <v>0</v>
      </c>
      <c r="U25" s="66">
        <f>CESMO!N26</f>
        <v>0</v>
      </c>
      <c r="V25" s="67">
        <f>'Reitoria - SEAL'!R26</f>
        <v>5</v>
      </c>
      <c r="W25" s="67">
        <f>ESAG!R26</f>
        <v>5</v>
      </c>
      <c r="X25" s="67">
        <f>CEART!R26</f>
        <v>10</v>
      </c>
      <c r="Y25" s="67">
        <f>FAED!R26</f>
        <v>3</v>
      </c>
      <c r="Z25" s="67">
        <f>CEAD!R26</f>
        <v>5</v>
      </c>
      <c r="AA25" s="67">
        <f>CEFID!R26</f>
        <v>10</v>
      </c>
      <c r="AB25" s="67">
        <f>CERES!R26</f>
        <v>5</v>
      </c>
      <c r="AC25" s="67">
        <f>CESFI!R26</f>
        <v>0</v>
      </c>
      <c r="AD25" s="67">
        <f>CCT!R26</f>
        <v>20</v>
      </c>
      <c r="AE25" s="67">
        <f>CEPLAN!R26</f>
        <v>1</v>
      </c>
      <c r="AF25" s="67">
        <f>CEAVI!R26</f>
        <v>0</v>
      </c>
      <c r="AG25" s="67">
        <f>CAV!R26</f>
        <v>23</v>
      </c>
      <c r="AH25" s="67">
        <f>CEO!R26</f>
        <v>0</v>
      </c>
      <c r="AI25" s="67">
        <f>CESMO!R26</f>
        <v>2</v>
      </c>
      <c r="AJ25" s="76">
        <f>'Reitoria - SEAL'!K26</f>
        <v>5</v>
      </c>
      <c r="AK25" s="76">
        <f>ESAG!K26</f>
        <v>10</v>
      </c>
      <c r="AL25" s="76">
        <f>CEART!K26</f>
        <v>0</v>
      </c>
      <c r="AM25" s="76">
        <f>FAED!K26</f>
        <v>0</v>
      </c>
      <c r="AN25" s="76">
        <f>CEAD!K26</f>
        <v>0</v>
      </c>
      <c r="AO25" s="76">
        <f>CEFID!K26</f>
        <v>10</v>
      </c>
      <c r="AP25" s="76">
        <f>CERES!K26</f>
        <v>50</v>
      </c>
      <c r="AQ25" s="76">
        <f>CESFI!K26</f>
        <v>0</v>
      </c>
      <c r="AR25" s="76">
        <f>CCT!K26</f>
        <v>0</v>
      </c>
      <c r="AS25" s="76">
        <f>CEPLAN!K26</f>
        <v>0</v>
      </c>
      <c r="AT25" s="76">
        <f>CEAVI!K26</f>
        <v>0</v>
      </c>
      <c r="AU25" s="76">
        <f>CAV!K26</f>
        <v>0</v>
      </c>
      <c r="AV25" s="76">
        <f>CEO!K26</f>
        <v>0</v>
      </c>
      <c r="AW25" s="77">
        <f>CESMO!K26</f>
        <v>0</v>
      </c>
      <c r="AX25" s="79">
        <f>IF('Reitoria - SEAL'!J26 = 0,0,'Reitoria - SEAL'!L26/'Reitoria - SEAL'!J26)</f>
        <v>0.5</v>
      </c>
      <c r="AY25" s="79">
        <f>IF(ESAG!J26 = 0,0,ESAG!L26/ESAG!J26)</f>
        <v>0.66666666666666663</v>
      </c>
      <c r="AZ25" s="79">
        <f>IF(CEART!J26 = 0,0,CEART!L26/CEART!J26)</f>
        <v>0</v>
      </c>
      <c r="BA25" s="79">
        <f>IF(FAED!J26 = 0,0,FAED!L26/FAED!J26)</f>
        <v>0</v>
      </c>
      <c r="BB25" s="79">
        <f>IF(CEAD!J26 = 0,0,CEAD!L26/CEAD!J26)</f>
        <v>0</v>
      </c>
      <c r="BC25" s="79">
        <f>IF(CEFID!J26 = 0,0,CEFID!L26/CEFID!J26)</f>
        <v>0.5</v>
      </c>
      <c r="BD25" s="79">
        <f>IF(CERES!J26 = 0,0,CERES!L26/CERES!J26)</f>
        <v>0.90909090909090906</v>
      </c>
      <c r="BE25" s="79">
        <f>IF(CESFI!J26 = 0,0,CESFI!L26/CESFI!J26)</f>
        <v>0</v>
      </c>
      <c r="BF25" s="79">
        <f>IF(CCT!J26 = 0,0,CCT!L26/CCT!J26)</f>
        <v>0</v>
      </c>
      <c r="BG25" s="79">
        <f>IF(CEPLAN!J26 = 0,0,CEPLAN!L26/CEPLAN!J26)</f>
        <v>0</v>
      </c>
      <c r="BH25" s="79">
        <f>IF(CEAVI!J26 = 0,0,CEAVI!L26/CEAVI!J26)</f>
        <v>0</v>
      </c>
      <c r="BI25" s="79">
        <f>IF(CAV!J26 = 0,0,CAV!L26/CAV!J26)</f>
        <v>0</v>
      </c>
      <c r="BJ25" s="79">
        <f>IF(CEO!J26 = 0,0,CEO!L26/CEO!J26)</f>
        <v>0</v>
      </c>
      <c r="BK25" s="79">
        <f>IF(CESMO!J26 = 0,0,CESMO!L26/CESMO!J26)</f>
        <v>0</v>
      </c>
    </row>
    <row r="26" spans="1:63" x14ac:dyDescent="0.25">
      <c r="A26" s="70">
        <v>24</v>
      </c>
      <c r="B26" s="78">
        <f>'GESTOR da Ata'!K27/'GESTOR da Ata'!I27</f>
        <v>0.34193548387096773</v>
      </c>
      <c r="C26" s="64">
        <f>'CARONA-uso exclusivo do GESTOR!'!Y27/'CARONA-uso exclusivo do GESTOR!'!I27</f>
        <v>2</v>
      </c>
      <c r="D26" s="65">
        <f>'CARONA-uso exclusivo do GESTOR!'!L27/'CARONA-uso exclusivo do GESTOR!'!I27</f>
        <v>0.4993548387096774</v>
      </c>
      <c r="E26" s="65">
        <f>'CARONA-uso exclusivo do GESTOR!'!O27/'CARONA-uso exclusivo do GESTOR!'!I27</f>
        <v>0.4993548387096774</v>
      </c>
      <c r="F26" s="65">
        <f>'CARONA-uso exclusivo do GESTOR!'!R27/'CARONA-uso exclusivo do GESTOR!'!I27</f>
        <v>0.4993548387096774</v>
      </c>
      <c r="G26" s="65">
        <f>'CARONA-uso exclusivo do GESTOR!'!U27/'CARONA-uso exclusivo do GESTOR!'!I27</f>
        <v>0.4993548387096774</v>
      </c>
      <c r="H26" s="66">
        <f>'Reitoria - SEAL'!N27</f>
        <v>37</v>
      </c>
      <c r="I26" s="66">
        <f>ESAG!N27</f>
        <v>31</v>
      </c>
      <c r="J26" s="66">
        <f>CEART!N27</f>
        <v>8</v>
      </c>
      <c r="K26" s="66">
        <f>FAED!N27</f>
        <v>8</v>
      </c>
      <c r="L26" s="66">
        <f>CEAD!N27</f>
        <v>12</v>
      </c>
      <c r="M26" s="66">
        <f>CEFID!N27</f>
        <v>0</v>
      </c>
      <c r="N26" s="66">
        <f>CERES!N27</f>
        <v>2</v>
      </c>
      <c r="O26" s="66">
        <f>CESFI!N27</f>
        <v>10</v>
      </c>
      <c r="P26" s="66">
        <f>CCT!N27</f>
        <v>40</v>
      </c>
      <c r="Q26" s="66">
        <f>CEPLAN!N27</f>
        <v>2</v>
      </c>
      <c r="R26" s="66">
        <f>CEAVI!N27</f>
        <v>25</v>
      </c>
      <c r="S26" s="66">
        <f>CAV!N27</f>
        <v>0</v>
      </c>
      <c r="T26" s="66">
        <f>CEO!N27</f>
        <v>12</v>
      </c>
      <c r="U26" s="66">
        <f>CESMO!N27</f>
        <v>2</v>
      </c>
      <c r="V26" s="67">
        <f>'Reitoria - SEAL'!R27</f>
        <v>90</v>
      </c>
      <c r="W26" s="67">
        <f>ESAG!R27</f>
        <v>115</v>
      </c>
      <c r="X26" s="67">
        <f>CEART!R27</f>
        <v>35</v>
      </c>
      <c r="Y26" s="67">
        <f>FAED!R27</f>
        <v>32</v>
      </c>
      <c r="Z26" s="67">
        <f>CEAD!R27</f>
        <v>25</v>
      </c>
      <c r="AA26" s="67">
        <f>CEFID!R27</f>
        <v>0</v>
      </c>
      <c r="AB26" s="67">
        <f>CERES!R27</f>
        <v>10</v>
      </c>
      <c r="AC26" s="67">
        <f>CESFI!R27</f>
        <v>43</v>
      </c>
      <c r="AD26" s="67">
        <f>CCT!R27</f>
        <v>40</v>
      </c>
      <c r="AE26" s="67">
        <f>CEPLAN!R27</f>
        <v>10</v>
      </c>
      <c r="AF26" s="67">
        <f>CEAVI!R27</f>
        <v>100</v>
      </c>
      <c r="AG26" s="67">
        <f>CAV!R27</f>
        <v>0</v>
      </c>
      <c r="AH26" s="67">
        <f>CEO!R27</f>
        <v>0</v>
      </c>
      <c r="AI26" s="67">
        <f>CESMO!R27</f>
        <v>10</v>
      </c>
      <c r="AJ26" s="76">
        <f>'Reitoria - SEAL'!K27</f>
        <v>60</v>
      </c>
      <c r="AK26" s="76">
        <f>ESAG!K27</f>
        <v>10</v>
      </c>
      <c r="AL26" s="76">
        <f>CEART!K27</f>
        <v>0</v>
      </c>
      <c r="AM26" s="76">
        <f>FAED!K27</f>
        <v>0</v>
      </c>
      <c r="AN26" s="76">
        <f>CEAD!K27</f>
        <v>25</v>
      </c>
      <c r="AO26" s="76">
        <f>CEFID!K27</f>
        <v>0</v>
      </c>
      <c r="AP26" s="76">
        <f>CERES!K27</f>
        <v>0</v>
      </c>
      <c r="AQ26" s="76">
        <f>CESFI!K27</f>
        <v>0</v>
      </c>
      <c r="AR26" s="76">
        <f>CCT!K27</f>
        <v>120</v>
      </c>
      <c r="AS26" s="76">
        <f>CEPLAN!K27</f>
        <v>0</v>
      </c>
      <c r="AT26" s="76">
        <f>CEAVI!K27</f>
        <v>0</v>
      </c>
      <c r="AU26" s="76">
        <f>CAV!K27</f>
        <v>0</v>
      </c>
      <c r="AV26" s="76">
        <f>CEO!K27</f>
        <v>50</v>
      </c>
      <c r="AW26" s="77">
        <f>CESMO!K27</f>
        <v>0</v>
      </c>
      <c r="AX26" s="79">
        <f>IF('Reitoria - SEAL'!J27 = 0,0,'Reitoria - SEAL'!L27/'Reitoria - SEAL'!J27)</f>
        <v>0.4</v>
      </c>
      <c r="AY26" s="79">
        <f>IF(ESAG!J27 = 0,0,ESAG!L27/ESAG!J27)</f>
        <v>0.08</v>
      </c>
      <c r="AZ26" s="79">
        <f>IF(CEART!J27 = 0,0,CEART!L27/CEART!J27)</f>
        <v>0</v>
      </c>
      <c r="BA26" s="79">
        <f>IF(FAED!J27 = 0,0,FAED!L27/FAED!J27)</f>
        <v>0</v>
      </c>
      <c r="BB26" s="79">
        <f>IF(CEAD!J27 = 0,0,CEAD!L27/CEAD!J27)</f>
        <v>0.5</v>
      </c>
      <c r="BC26" s="79">
        <f>IF(CEFID!J27 = 0,0,CEFID!L27/CEFID!J27)</f>
        <v>0</v>
      </c>
      <c r="BD26" s="79">
        <f>IF(CERES!J27 = 0,0,CERES!L27/CERES!J27)</f>
        <v>0</v>
      </c>
      <c r="BE26" s="79">
        <f>IF(CESFI!J27 = 0,0,CESFI!L27/CESFI!J27)</f>
        <v>0</v>
      </c>
      <c r="BF26" s="79">
        <f>IF(CCT!J27 = 0,0,CCT!L27/CCT!J27)</f>
        <v>0.75</v>
      </c>
      <c r="BG26" s="79">
        <f>IF(CEPLAN!J27 = 0,0,CEPLAN!L27/CEPLAN!J27)</f>
        <v>0</v>
      </c>
      <c r="BH26" s="79">
        <f>IF(CEAVI!J27 = 0,0,CEAVI!L27/CEAVI!J27)</f>
        <v>0</v>
      </c>
      <c r="BI26" s="79">
        <f>IF(CAV!J27 = 0,0,CAV!L27/CAV!J27)</f>
        <v>0</v>
      </c>
      <c r="BJ26" s="79">
        <f>IF(CEO!J27 = 0,0,CEO!L27/CEO!J27)</f>
        <v>1</v>
      </c>
      <c r="BK26" s="79">
        <f>IF(CESMO!J27 = 0,0,CESMO!L27/CESMO!J27)</f>
        <v>0</v>
      </c>
    </row>
    <row r="27" spans="1:63" x14ac:dyDescent="0.25">
      <c r="A27" s="69">
        <v>25</v>
      </c>
      <c r="B27" s="75">
        <f>'GESTOR da Ata'!K28/'GESTOR da Ata'!I28</f>
        <v>0.2176696542893726</v>
      </c>
      <c r="C27" s="64">
        <f>'CARONA-uso exclusivo do GESTOR!'!Y28/'CARONA-uso exclusivo do GESTOR!'!I28</f>
        <v>2</v>
      </c>
      <c r="D27" s="65">
        <f>'CARONA-uso exclusivo do GESTOR!'!L28/'CARONA-uso exclusivo do GESTOR!'!I28</f>
        <v>0.49935979513444301</v>
      </c>
      <c r="E27" s="65">
        <f>'CARONA-uso exclusivo do GESTOR!'!O28/'CARONA-uso exclusivo do GESTOR!'!I28</f>
        <v>0.49935979513444301</v>
      </c>
      <c r="F27" s="65">
        <f>'CARONA-uso exclusivo do GESTOR!'!R28/'CARONA-uso exclusivo do GESTOR!'!I28</f>
        <v>0.49935979513444301</v>
      </c>
      <c r="G27" s="65">
        <f>'CARONA-uso exclusivo do GESTOR!'!U28/'CARONA-uso exclusivo do GESTOR!'!I28</f>
        <v>0.49935979513444301</v>
      </c>
      <c r="H27" s="66">
        <f>'Reitoria - SEAL'!N28</f>
        <v>37</v>
      </c>
      <c r="I27" s="66">
        <f>ESAG!N28</f>
        <v>23</v>
      </c>
      <c r="J27" s="66">
        <f>CEART!N28</f>
        <v>15</v>
      </c>
      <c r="K27" s="66">
        <f>FAED!N28</f>
        <v>6</v>
      </c>
      <c r="L27" s="66">
        <f>CEAD!N28</f>
        <v>5</v>
      </c>
      <c r="M27" s="66">
        <f>CEFID!N28</f>
        <v>12</v>
      </c>
      <c r="N27" s="66">
        <f>CERES!N28</f>
        <v>13</v>
      </c>
      <c r="O27" s="66">
        <f>CESFI!N28</f>
        <v>10</v>
      </c>
      <c r="P27" s="66">
        <f>CCT!N28</f>
        <v>20</v>
      </c>
      <c r="Q27" s="66">
        <f>CEPLAN!N28</f>
        <v>2</v>
      </c>
      <c r="R27" s="66">
        <f>CEAVI!N28</f>
        <v>25</v>
      </c>
      <c r="S27" s="66">
        <f>CAV!N28</f>
        <v>8</v>
      </c>
      <c r="T27" s="66">
        <f>CEO!N28</f>
        <v>12</v>
      </c>
      <c r="U27" s="66">
        <f>CESMO!N28</f>
        <v>2</v>
      </c>
      <c r="V27" s="67">
        <f>'Reitoria - SEAL'!R28</f>
        <v>115</v>
      </c>
      <c r="W27" s="67">
        <f>ESAG!R28</f>
        <v>86</v>
      </c>
      <c r="X27" s="67">
        <f>CEART!R28</f>
        <v>60</v>
      </c>
      <c r="Y27" s="67">
        <f>FAED!R28</f>
        <v>24</v>
      </c>
      <c r="Z27" s="67">
        <f>CEAD!R28</f>
        <v>0</v>
      </c>
      <c r="AA27" s="67">
        <f>CEFID!R28</f>
        <v>25</v>
      </c>
      <c r="AB27" s="67">
        <f>CERES!R28</f>
        <v>55</v>
      </c>
      <c r="AC27" s="67">
        <f>CESFI!R28</f>
        <v>43</v>
      </c>
      <c r="AD27" s="67">
        <f>CCT!R28</f>
        <v>0</v>
      </c>
      <c r="AE27" s="67">
        <f>CEPLAN!R28</f>
        <v>10</v>
      </c>
      <c r="AF27" s="67">
        <f>CEAVI!R28</f>
        <v>100</v>
      </c>
      <c r="AG27" s="67">
        <f>CAV!R28</f>
        <v>33</v>
      </c>
      <c r="AH27" s="67">
        <f>CEO!R28</f>
        <v>50</v>
      </c>
      <c r="AI27" s="67">
        <f>CESMO!R28</f>
        <v>10</v>
      </c>
      <c r="AJ27" s="76">
        <f>'Reitoria - SEAL'!K28</f>
        <v>35</v>
      </c>
      <c r="AK27" s="76">
        <f>ESAG!K28</f>
        <v>8</v>
      </c>
      <c r="AL27" s="76">
        <f>CEART!K28</f>
        <v>0</v>
      </c>
      <c r="AM27" s="76">
        <f>FAED!K28</f>
        <v>0</v>
      </c>
      <c r="AN27" s="76">
        <f>CEAD!K28</f>
        <v>22</v>
      </c>
      <c r="AO27" s="76">
        <f>CEFID!K28</f>
        <v>25</v>
      </c>
      <c r="AP27" s="76">
        <f>CERES!K28</f>
        <v>0</v>
      </c>
      <c r="AQ27" s="76">
        <f>CESFI!K28</f>
        <v>0</v>
      </c>
      <c r="AR27" s="76">
        <f>CCT!K28</f>
        <v>80</v>
      </c>
      <c r="AS27" s="76">
        <f>CEPLAN!K28</f>
        <v>0</v>
      </c>
      <c r="AT27" s="76">
        <f>CEAVI!K28</f>
        <v>0</v>
      </c>
      <c r="AU27" s="76">
        <f>CAV!K28</f>
        <v>0</v>
      </c>
      <c r="AV27" s="76">
        <f>CEO!K28</f>
        <v>0</v>
      </c>
      <c r="AW27" s="77">
        <f>CESMO!K28</f>
        <v>0</v>
      </c>
      <c r="AX27" s="79">
        <f>IF('Reitoria - SEAL'!J28 = 0,0,'Reitoria - SEAL'!L28/'Reitoria - SEAL'!J28)</f>
        <v>0.23333333333333334</v>
      </c>
      <c r="AY27" s="79">
        <f>IF(ESAG!J28 = 0,0,ESAG!L28/ESAG!J28)</f>
        <v>8.5106382978723402E-2</v>
      </c>
      <c r="AZ27" s="79">
        <f>IF(CEART!J28 = 0,0,CEART!L28/CEART!J28)</f>
        <v>0</v>
      </c>
      <c r="BA27" s="79">
        <f>IF(FAED!J28 = 0,0,FAED!L28/FAED!J28)</f>
        <v>0</v>
      </c>
      <c r="BB27" s="79">
        <f>IF(CEAD!J28 = 0,0,CEAD!L28/CEAD!J28)</f>
        <v>1</v>
      </c>
      <c r="BC27" s="79">
        <f>IF(CEFID!J28 = 0,0,CEFID!L28/CEFID!J28)</f>
        <v>0.5</v>
      </c>
      <c r="BD27" s="79">
        <f>IF(CERES!J28 = 0,0,CERES!L28/CERES!J28)</f>
        <v>0</v>
      </c>
      <c r="BE27" s="79">
        <f>IF(CESFI!J28 = 0,0,CESFI!L28/CESFI!J28)</f>
        <v>0</v>
      </c>
      <c r="BF27" s="79">
        <f>IF(CCT!J28 = 0,0,CCT!L28/CCT!J28)</f>
        <v>1</v>
      </c>
      <c r="BG27" s="79">
        <f>IF(CEPLAN!J28 = 0,0,CEPLAN!L28/CEPLAN!J28)</f>
        <v>0</v>
      </c>
      <c r="BH27" s="79">
        <f>IF(CEAVI!J28 = 0,0,CEAVI!L28/CEAVI!J28)</f>
        <v>0</v>
      </c>
      <c r="BI27" s="79">
        <f>IF(CAV!J28 = 0,0,CAV!L28/CAV!J28)</f>
        <v>0</v>
      </c>
      <c r="BJ27" s="79">
        <f>IF(CEO!J28 = 0,0,CEO!L28/CEO!J28)</f>
        <v>0</v>
      </c>
      <c r="BK27" s="79">
        <f>IF(CESMO!J28 = 0,0,CESMO!L28/CESMO!J28)</f>
        <v>0</v>
      </c>
    </row>
    <row r="28" spans="1:63" x14ac:dyDescent="0.25">
      <c r="A28" s="70">
        <v>26</v>
      </c>
      <c r="B28" s="78">
        <f>'GESTOR da Ata'!K29/'GESTOR da Ata'!I29</f>
        <v>0.31186440677966104</v>
      </c>
      <c r="C28" s="64">
        <f>'CARONA-uso exclusivo do GESTOR!'!Y29/'CARONA-uso exclusivo do GESTOR!'!I29</f>
        <v>2</v>
      </c>
      <c r="D28" s="65">
        <f>'CARONA-uso exclusivo do GESTOR!'!L29/'CARONA-uso exclusivo do GESTOR!'!I29</f>
        <v>0.49830508474576274</v>
      </c>
      <c r="E28" s="65">
        <f>'CARONA-uso exclusivo do GESTOR!'!O29/'CARONA-uso exclusivo do GESTOR!'!I29</f>
        <v>0.49830508474576274</v>
      </c>
      <c r="F28" s="65">
        <f>'CARONA-uso exclusivo do GESTOR!'!R29/'CARONA-uso exclusivo do GESTOR!'!I29</f>
        <v>0.49830508474576274</v>
      </c>
      <c r="G28" s="65">
        <f>'CARONA-uso exclusivo do GESTOR!'!U29/'CARONA-uso exclusivo do GESTOR!'!I29</f>
        <v>0.49830508474576274</v>
      </c>
      <c r="H28" s="66">
        <f>'Reitoria - SEAL'!N29</f>
        <v>2</v>
      </c>
      <c r="I28" s="66">
        <f>ESAG!N29</f>
        <v>8</v>
      </c>
      <c r="J28" s="66">
        <f>CEART!N29</f>
        <v>1</v>
      </c>
      <c r="K28" s="66">
        <f>FAED!N29</f>
        <v>1</v>
      </c>
      <c r="L28" s="66">
        <f>CEAD!N29</f>
        <v>0</v>
      </c>
      <c r="M28" s="66">
        <f>CEFID!N29</f>
        <v>0</v>
      </c>
      <c r="N28" s="66">
        <f>CERES!N29</f>
        <v>3</v>
      </c>
      <c r="O28" s="66">
        <f>CESFI!N29</f>
        <v>4</v>
      </c>
      <c r="P28" s="66">
        <f>CCT!N29</f>
        <v>8</v>
      </c>
      <c r="Q28" s="66">
        <f>CEPLAN!N29</f>
        <v>1</v>
      </c>
      <c r="R28" s="66">
        <f>CEAVI!N29</f>
        <v>37</v>
      </c>
      <c r="S28" s="66">
        <f>CAV!N29</f>
        <v>0</v>
      </c>
      <c r="T28" s="66">
        <f>CEO!N29</f>
        <v>2</v>
      </c>
      <c r="U28" s="66">
        <f>CESMO!N29</f>
        <v>2</v>
      </c>
      <c r="V28" s="67">
        <f>'Reitoria - SEAL'!R29</f>
        <v>6</v>
      </c>
      <c r="W28" s="67">
        <f>ESAG!R29</f>
        <v>32</v>
      </c>
      <c r="X28" s="67">
        <f>CEART!R29</f>
        <v>6</v>
      </c>
      <c r="Y28" s="67">
        <f>FAED!R29</f>
        <v>2</v>
      </c>
      <c r="Z28" s="67">
        <f>CEAD!R29</f>
        <v>0</v>
      </c>
      <c r="AA28" s="67">
        <f>CEFID!R29</f>
        <v>0</v>
      </c>
      <c r="AB28" s="67">
        <f>CERES!R29</f>
        <v>12</v>
      </c>
      <c r="AC28" s="67">
        <f>CESFI!R29</f>
        <v>19</v>
      </c>
      <c r="AD28" s="67">
        <f>CCT!R29</f>
        <v>5</v>
      </c>
      <c r="AE28" s="67">
        <f>CEPLAN!R29</f>
        <v>5</v>
      </c>
      <c r="AF28" s="67">
        <f>CEAVI!R29</f>
        <v>100</v>
      </c>
      <c r="AG28" s="67">
        <f>CAV!R29</f>
        <v>0</v>
      </c>
      <c r="AH28" s="67">
        <f>CEO!R29</f>
        <v>6</v>
      </c>
      <c r="AI28" s="67">
        <f>CESMO!R29</f>
        <v>10</v>
      </c>
      <c r="AJ28" s="76">
        <f>'Reitoria - SEAL'!K29</f>
        <v>4</v>
      </c>
      <c r="AK28" s="76">
        <f>ESAG!K29</f>
        <v>0</v>
      </c>
      <c r="AL28" s="76">
        <f>CEART!K29</f>
        <v>0</v>
      </c>
      <c r="AM28" s="76">
        <f>FAED!K29</f>
        <v>2</v>
      </c>
      <c r="AN28" s="76">
        <f>CEAD!K29</f>
        <v>0</v>
      </c>
      <c r="AO28" s="76">
        <f>CEFID!K29</f>
        <v>2</v>
      </c>
      <c r="AP28" s="76">
        <f>CERES!K29</f>
        <v>0</v>
      </c>
      <c r="AQ28" s="76">
        <f>CESFI!K29</f>
        <v>0</v>
      </c>
      <c r="AR28" s="76">
        <f>CCT!K29</f>
        <v>30</v>
      </c>
      <c r="AS28" s="76">
        <f>CEPLAN!K29</f>
        <v>0</v>
      </c>
      <c r="AT28" s="76">
        <f>CEAVI!K29</f>
        <v>50</v>
      </c>
      <c r="AU28" s="76">
        <f>CAV!K29</f>
        <v>0</v>
      </c>
      <c r="AV28" s="76">
        <f>CEO!K29</f>
        <v>4</v>
      </c>
      <c r="AW28" s="77">
        <f>CESMO!K29</f>
        <v>0</v>
      </c>
      <c r="AX28" s="79">
        <f>IF('Reitoria - SEAL'!J29 = 0,0,'Reitoria - SEAL'!L29/'Reitoria - SEAL'!J29)</f>
        <v>0.4</v>
      </c>
      <c r="AY28" s="79">
        <f>IF(ESAG!J29 = 0,0,ESAG!L29/ESAG!J29)</f>
        <v>0</v>
      </c>
      <c r="AZ28" s="79">
        <f>IF(CEART!J29 = 0,0,CEART!L29/CEART!J29)</f>
        <v>0</v>
      </c>
      <c r="BA28" s="79">
        <f>IF(FAED!J29 = 0,0,FAED!L29/FAED!J29)</f>
        <v>0.5</v>
      </c>
      <c r="BB28" s="79">
        <f>IF(CEAD!J29 = 0,0,CEAD!L29/CEAD!J29)</f>
        <v>0</v>
      </c>
      <c r="BC28" s="79">
        <f>IF(CEFID!J29 = 0,0,CEFID!L29/CEFID!J29)</f>
        <v>1</v>
      </c>
      <c r="BD28" s="79">
        <f>IF(CERES!J29 = 0,0,CERES!L29/CERES!J29)</f>
        <v>0</v>
      </c>
      <c r="BE28" s="79">
        <f>IF(CESFI!J29 = 0,0,CESFI!L29/CESFI!J29)</f>
        <v>0</v>
      </c>
      <c r="BF28" s="79">
        <f>IF(CCT!J29 = 0,0,CCT!L29/CCT!J29)</f>
        <v>0.8571428571428571</v>
      </c>
      <c r="BG28" s="79">
        <f>IF(CEPLAN!J29 = 0,0,CEPLAN!L29/CEPLAN!J29)</f>
        <v>0</v>
      </c>
      <c r="BH28" s="79">
        <f>IF(CEAVI!J29 = 0,0,CEAVI!L29/CEAVI!J29)</f>
        <v>0.33333333333333331</v>
      </c>
      <c r="BI28" s="79">
        <f>IF(CAV!J29 = 0,0,CAV!L29/CAV!J29)</f>
        <v>0</v>
      </c>
      <c r="BJ28" s="79">
        <f>IF(CEO!J29 = 0,0,CEO!L29/CEO!J29)</f>
        <v>0.4</v>
      </c>
      <c r="BK28" s="79">
        <f>IF(CESMO!J29 = 0,0,CESMO!L29/CESMO!J29)</f>
        <v>0</v>
      </c>
    </row>
    <row r="29" spans="1:63" x14ac:dyDescent="0.25">
      <c r="A29" s="69">
        <v>27</v>
      </c>
      <c r="B29" s="75">
        <f>'GESTOR da Ata'!K30/'GESTOR da Ata'!I30</f>
        <v>0.4163920017578554</v>
      </c>
      <c r="C29" s="64">
        <f>'CARONA-uso exclusivo do GESTOR!'!Y30/'CARONA-uso exclusivo do GESTOR!'!I30</f>
        <v>2</v>
      </c>
      <c r="D29" s="65">
        <f>'CARONA-uso exclusivo do GESTOR!'!L30/'CARONA-uso exclusivo do GESTOR!'!I30</f>
        <v>0.5</v>
      </c>
      <c r="E29" s="65">
        <f>'CARONA-uso exclusivo do GESTOR!'!O30/'CARONA-uso exclusivo do GESTOR!'!I30</f>
        <v>0.5</v>
      </c>
      <c r="F29" s="65">
        <f>'CARONA-uso exclusivo do GESTOR!'!R30/'CARONA-uso exclusivo do GESTOR!'!I30</f>
        <v>0.5</v>
      </c>
      <c r="G29" s="65">
        <f>'CARONA-uso exclusivo do GESTOR!'!U30/'CARONA-uso exclusivo do GESTOR!'!I30</f>
        <v>0.5</v>
      </c>
      <c r="H29" s="66">
        <f>'Reitoria - SEAL'!N30</f>
        <v>288</v>
      </c>
      <c r="I29" s="66">
        <f>ESAG!N30</f>
        <v>156</v>
      </c>
      <c r="J29" s="66">
        <f>CEART!N30</f>
        <v>150</v>
      </c>
      <c r="K29" s="66">
        <f>FAED!N30</f>
        <v>108</v>
      </c>
      <c r="L29" s="66">
        <f>CEAD!N30</f>
        <v>37</v>
      </c>
      <c r="M29" s="66">
        <f>CEFID!N30</f>
        <v>200</v>
      </c>
      <c r="N29" s="66">
        <f>CERES!N30</f>
        <v>206</v>
      </c>
      <c r="O29" s="66">
        <f>CESFI!N30</f>
        <v>106</v>
      </c>
      <c r="P29" s="66">
        <f>CCT!N30</f>
        <v>200</v>
      </c>
      <c r="Q29" s="66">
        <f>CEPLAN!N30</f>
        <v>150</v>
      </c>
      <c r="R29" s="66">
        <f>CEAVI!N30</f>
        <v>175</v>
      </c>
      <c r="S29" s="66">
        <f>CAV!N30</f>
        <v>375</v>
      </c>
      <c r="T29" s="66">
        <f>CEO!N30</f>
        <v>110</v>
      </c>
      <c r="U29" s="66">
        <f>CESMO!N30</f>
        <v>12</v>
      </c>
      <c r="V29" s="67">
        <f>'Reitoria - SEAL'!R30</f>
        <v>912</v>
      </c>
      <c r="W29" s="67">
        <f>ESAG!R30</f>
        <v>446</v>
      </c>
      <c r="X29" s="67">
        <f>CEART!R30</f>
        <v>600</v>
      </c>
      <c r="Y29" s="67">
        <f>FAED!R30</f>
        <v>315</v>
      </c>
      <c r="Z29" s="67">
        <f>CEAD!R30</f>
        <v>151</v>
      </c>
      <c r="AA29" s="67">
        <f>CEFID!R30</f>
        <v>0</v>
      </c>
      <c r="AB29" s="67">
        <f>CERES!R30</f>
        <v>624</v>
      </c>
      <c r="AC29" s="67">
        <f>CESFI!R30</f>
        <v>185</v>
      </c>
      <c r="AD29" s="67">
        <f>CCT!R30</f>
        <v>440</v>
      </c>
      <c r="AE29" s="67">
        <f>CEPLAN!R30</f>
        <v>400</v>
      </c>
      <c r="AF29" s="67">
        <f>CEAVI!R30</f>
        <v>400</v>
      </c>
      <c r="AG29" s="67">
        <f>CAV!R30</f>
        <v>492</v>
      </c>
      <c r="AH29" s="67">
        <f>CEO!R30</f>
        <v>297</v>
      </c>
      <c r="AI29" s="67">
        <f>CESMO!R30</f>
        <v>50</v>
      </c>
      <c r="AJ29" s="76">
        <f>'Reitoria - SEAL'!K30</f>
        <v>240</v>
      </c>
      <c r="AK29" s="76">
        <f>ESAG!K30</f>
        <v>178</v>
      </c>
      <c r="AL29" s="76">
        <f>CEART!K30</f>
        <v>0</v>
      </c>
      <c r="AM29" s="76">
        <f>FAED!K30</f>
        <v>120</v>
      </c>
      <c r="AN29" s="76">
        <f>CEAD!K30</f>
        <v>0</v>
      </c>
      <c r="AO29" s="76">
        <f>CEFID!K30</f>
        <v>800</v>
      </c>
      <c r="AP29" s="76">
        <f>CERES!K30</f>
        <v>200</v>
      </c>
      <c r="AQ29" s="76">
        <f>CESFI!K30</f>
        <v>240</v>
      </c>
      <c r="AR29" s="76">
        <f>CCT!K30</f>
        <v>360</v>
      </c>
      <c r="AS29" s="76">
        <f>CEPLAN!K30</f>
        <v>200</v>
      </c>
      <c r="AT29" s="76">
        <f>CEAVI!K30</f>
        <v>300</v>
      </c>
      <c r="AU29" s="76">
        <f>CAV!K30</f>
        <v>1008</v>
      </c>
      <c r="AV29" s="76">
        <f>CEO!K30</f>
        <v>144</v>
      </c>
      <c r="AW29" s="77">
        <f>CESMO!K30</f>
        <v>0</v>
      </c>
      <c r="AX29" s="79">
        <f>IF('Reitoria - SEAL'!J30 = 0,0,'Reitoria - SEAL'!L30/'Reitoria - SEAL'!J30)</f>
        <v>0.20833333333333334</v>
      </c>
      <c r="AY29" s="79">
        <f>IF(ESAG!J30 = 0,0,ESAG!L30/ESAG!J30)</f>
        <v>0.28525641025641024</v>
      </c>
      <c r="AZ29" s="79">
        <f>IF(CEART!J30 = 0,0,CEART!L30/CEART!J30)</f>
        <v>0</v>
      </c>
      <c r="BA29" s="79">
        <f>IF(FAED!J30 = 0,0,FAED!L30/FAED!J30)</f>
        <v>0.27586206896551724</v>
      </c>
      <c r="BB29" s="79">
        <f>IF(CEAD!J30 = 0,0,CEAD!L30/CEAD!J30)</f>
        <v>0</v>
      </c>
      <c r="BC29" s="79">
        <f>IF(CEFID!J30 = 0,0,CEFID!L30/CEFID!J30)</f>
        <v>1</v>
      </c>
      <c r="BD29" s="79">
        <f>IF(CERES!J30 = 0,0,CERES!L30/CERES!J30)</f>
        <v>0.24271844660194175</v>
      </c>
      <c r="BE29" s="79">
        <f>IF(CESFI!J30 = 0,0,CESFI!L30/CESFI!J30)</f>
        <v>0.56470588235294117</v>
      </c>
      <c r="BF29" s="79">
        <f>IF(CCT!J30 = 0,0,CCT!L30/CCT!J30)</f>
        <v>0.45</v>
      </c>
      <c r="BG29" s="79">
        <f>IF(CEPLAN!J30 = 0,0,CEPLAN!L30/CEPLAN!J30)</f>
        <v>0.33333333333333331</v>
      </c>
      <c r="BH29" s="79">
        <f>IF(CEAVI!J30 = 0,0,CEAVI!L30/CEAVI!J30)</f>
        <v>0.42857142857142855</v>
      </c>
      <c r="BI29" s="79">
        <f>IF(CAV!J30 = 0,0,CAV!L30/CAV!J30)</f>
        <v>0.67200000000000004</v>
      </c>
      <c r="BJ29" s="79">
        <f>IF(CEO!J30 = 0,0,CEO!L30/CEO!J30)</f>
        <v>0.32653061224489793</v>
      </c>
      <c r="BK29" s="79">
        <f>IF(CESMO!J30 = 0,0,CESMO!L30/CESMO!J30)</f>
        <v>0</v>
      </c>
    </row>
    <row r="30" spans="1:63" x14ac:dyDescent="0.25">
      <c r="A30" s="70">
        <v>28</v>
      </c>
      <c r="B30" s="78">
        <f>'GESTOR da Ata'!K31/'GESTOR da Ata'!I31</f>
        <v>5.5118110236220472E-2</v>
      </c>
      <c r="C30" s="64">
        <f>'CARONA-uso exclusivo do GESTOR!'!Y31/'CARONA-uso exclusivo do GESTOR!'!I31</f>
        <v>2</v>
      </c>
      <c r="D30" s="65">
        <f>'CARONA-uso exclusivo do GESTOR!'!L31/'CARONA-uso exclusivo do GESTOR!'!I31</f>
        <v>0.49606299212598426</v>
      </c>
      <c r="E30" s="65">
        <f>'CARONA-uso exclusivo do GESTOR!'!O31/'CARONA-uso exclusivo do GESTOR!'!I31</f>
        <v>0.49606299212598426</v>
      </c>
      <c r="F30" s="65">
        <f>'CARONA-uso exclusivo do GESTOR!'!R31/'CARONA-uso exclusivo do GESTOR!'!I31</f>
        <v>0.49606299212598426</v>
      </c>
      <c r="G30" s="65">
        <f>'CARONA-uso exclusivo do GESTOR!'!U31/'CARONA-uso exclusivo do GESTOR!'!I31</f>
        <v>0.49606299212598426</v>
      </c>
      <c r="H30" s="66">
        <f>'Reitoria - SEAL'!N31</f>
        <v>0</v>
      </c>
      <c r="I30" s="66">
        <f>ESAG!N31</f>
        <v>0</v>
      </c>
      <c r="J30" s="66">
        <f>CEART!N31</f>
        <v>8</v>
      </c>
      <c r="K30" s="66">
        <f>FAED!N31</f>
        <v>0</v>
      </c>
      <c r="L30" s="66">
        <f>CEAD!N31</f>
        <v>3</v>
      </c>
      <c r="M30" s="66">
        <f>CEFID!N31</f>
        <v>0</v>
      </c>
      <c r="N30" s="66">
        <f>CERES!N31</f>
        <v>3</v>
      </c>
      <c r="O30" s="66">
        <f>CESFI!N31</f>
        <v>0</v>
      </c>
      <c r="P30" s="66">
        <f>CCT!N31</f>
        <v>7</v>
      </c>
      <c r="Q30" s="66">
        <f>CEPLAN!N31</f>
        <v>0</v>
      </c>
      <c r="R30" s="66">
        <f>CEAVI!N31</f>
        <v>5</v>
      </c>
      <c r="S30" s="66">
        <f>CAV!N31</f>
        <v>0</v>
      </c>
      <c r="T30" s="66">
        <f>CEO!N31</f>
        <v>2</v>
      </c>
      <c r="U30" s="66">
        <f>CESMO!N31</f>
        <v>1</v>
      </c>
      <c r="V30" s="67">
        <f>'Reitoria - SEAL'!R31</f>
        <v>0</v>
      </c>
      <c r="W30" s="67">
        <f>ESAG!R31</f>
        <v>3</v>
      </c>
      <c r="X30" s="67">
        <f>CEART!R31</f>
        <v>32</v>
      </c>
      <c r="Y30" s="67">
        <f>FAED!R31</f>
        <v>0</v>
      </c>
      <c r="Z30" s="67">
        <f>CEAD!R31</f>
        <v>5</v>
      </c>
      <c r="AA30" s="67">
        <f>CEFID!R31</f>
        <v>0</v>
      </c>
      <c r="AB30" s="67">
        <f>CERES!R31</f>
        <v>12</v>
      </c>
      <c r="AC30" s="67">
        <f>CESFI!R31</f>
        <v>2</v>
      </c>
      <c r="AD30" s="67">
        <f>CCT!R31</f>
        <v>30</v>
      </c>
      <c r="AE30" s="67">
        <f>CEPLAN!R31</f>
        <v>2</v>
      </c>
      <c r="AF30" s="67">
        <f>CEAVI!R31</f>
        <v>20</v>
      </c>
      <c r="AG30" s="67">
        <f>CAV!R31</f>
        <v>0</v>
      </c>
      <c r="AH30" s="67">
        <f>CEO!R31</f>
        <v>10</v>
      </c>
      <c r="AI30" s="67">
        <f>CESMO!R31</f>
        <v>4</v>
      </c>
      <c r="AJ30" s="76">
        <f>'Reitoria - SEAL'!K31</f>
        <v>0</v>
      </c>
      <c r="AK30" s="76">
        <f>ESAG!K31</f>
        <v>0</v>
      </c>
      <c r="AL30" s="76">
        <f>CEART!K31</f>
        <v>0</v>
      </c>
      <c r="AM30" s="76">
        <f>FAED!K31</f>
        <v>0</v>
      </c>
      <c r="AN30" s="76">
        <f>CEAD!K31</f>
        <v>7</v>
      </c>
      <c r="AO30" s="76">
        <f>CEFID!K31</f>
        <v>0</v>
      </c>
      <c r="AP30" s="76">
        <f>CERES!K31</f>
        <v>0</v>
      </c>
      <c r="AQ30" s="76">
        <f>CESFI!K31</f>
        <v>0</v>
      </c>
      <c r="AR30" s="76">
        <f>CCT!K31</f>
        <v>0</v>
      </c>
      <c r="AS30" s="76">
        <f>CEPLAN!K31</f>
        <v>0</v>
      </c>
      <c r="AT30" s="76">
        <f>CEAVI!K31</f>
        <v>0</v>
      </c>
      <c r="AU30" s="76">
        <f>CAV!K31</f>
        <v>0</v>
      </c>
      <c r="AV30" s="76">
        <f>CEO!K31</f>
        <v>0</v>
      </c>
      <c r="AW30" s="77">
        <f>CESMO!K31</f>
        <v>0</v>
      </c>
      <c r="AX30" s="79">
        <f>IF('Reitoria - SEAL'!J31 = 0,0,'Reitoria - SEAL'!L31/'Reitoria - SEAL'!J31)</f>
        <v>0</v>
      </c>
      <c r="AY30" s="79">
        <f>IF(ESAG!J31 = 0,0,ESAG!L31/ESAG!J31)</f>
        <v>0</v>
      </c>
      <c r="AZ30" s="79">
        <f>IF(CEART!J31 = 0,0,CEART!L31/CEART!J31)</f>
        <v>0</v>
      </c>
      <c r="BA30" s="79">
        <f>IF(FAED!J31 = 0,0,FAED!L31/FAED!J31)</f>
        <v>0</v>
      </c>
      <c r="BB30" s="79">
        <f>IF(CEAD!J31 = 0,0,CEAD!L31/CEAD!J31)</f>
        <v>0.58333333333333337</v>
      </c>
      <c r="BC30" s="79">
        <f>IF(CEFID!J31 = 0,0,CEFID!L31/CEFID!J31)</f>
        <v>0</v>
      </c>
      <c r="BD30" s="79">
        <f>IF(CERES!J31 = 0,0,CERES!L31/CERES!J31)</f>
        <v>0</v>
      </c>
      <c r="BE30" s="79">
        <f>IF(CESFI!J31 = 0,0,CESFI!L31/CESFI!J31)</f>
        <v>0</v>
      </c>
      <c r="BF30" s="79">
        <f>IF(CCT!J31 = 0,0,CCT!L31/CCT!J31)</f>
        <v>0</v>
      </c>
      <c r="BG30" s="79">
        <f>IF(CEPLAN!J31 = 0,0,CEPLAN!L31/CEPLAN!J31)</f>
        <v>0</v>
      </c>
      <c r="BH30" s="79">
        <f>IF(CEAVI!J31 = 0,0,CEAVI!L31/CEAVI!J31)</f>
        <v>0</v>
      </c>
      <c r="BI30" s="79">
        <f>IF(CAV!J31 = 0,0,CAV!L31/CAV!J31)</f>
        <v>0</v>
      </c>
      <c r="BJ30" s="79">
        <f>IF(CEO!J31 = 0,0,CEO!L31/CEO!J31)</f>
        <v>0</v>
      </c>
      <c r="BK30" s="79">
        <f>IF(CESMO!J31 = 0,0,CESMO!L31/CESMO!J31)</f>
        <v>0</v>
      </c>
    </row>
    <row r="31" spans="1:63" x14ac:dyDescent="0.25">
      <c r="A31" s="69">
        <v>29</v>
      </c>
      <c r="B31" s="75">
        <f>'GESTOR da Ata'!K32/'GESTOR da Ata'!I32</f>
        <v>0.18140243902439024</v>
      </c>
      <c r="C31" s="64">
        <f>'CARONA-uso exclusivo do GESTOR!'!Y32/'CARONA-uso exclusivo do GESTOR!'!I32</f>
        <v>2</v>
      </c>
      <c r="D31" s="65">
        <f>'CARONA-uso exclusivo do GESTOR!'!L32/'CARONA-uso exclusivo do GESTOR!'!I32</f>
        <v>0.5</v>
      </c>
      <c r="E31" s="65">
        <f>'CARONA-uso exclusivo do GESTOR!'!O32/'CARONA-uso exclusivo do GESTOR!'!I32</f>
        <v>0.5</v>
      </c>
      <c r="F31" s="65">
        <f>'CARONA-uso exclusivo do GESTOR!'!R32/'CARONA-uso exclusivo do GESTOR!'!I32</f>
        <v>0.5</v>
      </c>
      <c r="G31" s="65">
        <f>'CARONA-uso exclusivo do GESTOR!'!U32/'CARONA-uso exclusivo do GESTOR!'!I32</f>
        <v>0.5</v>
      </c>
      <c r="H31" s="66">
        <f>'Reitoria - SEAL'!N32</f>
        <v>30</v>
      </c>
      <c r="I31" s="66">
        <f>ESAG!N32</f>
        <v>7</v>
      </c>
      <c r="J31" s="66">
        <f>CEART!N32</f>
        <v>31</v>
      </c>
      <c r="K31" s="66">
        <f>FAED!N32</f>
        <v>11</v>
      </c>
      <c r="L31" s="66">
        <f>CEAD!N32</f>
        <v>3</v>
      </c>
      <c r="M31" s="66">
        <f>CEFID!N32</f>
        <v>25</v>
      </c>
      <c r="N31" s="66">
        <f>CERES!N32</f>
        <v>9</v>
      </c>
      <c r="O31" s="66">
        <f>CESFI!N32</f>
        <v>0</v>
      </c>
      <c r="P31" s="66">
        <f>CCT!N32</f>
        <v>137</v>
      </c>
      <c r="Q31" s="66">
        <f>CEPLAN!N32</f>
        <v>6</v>
      </c>
      <c r="R31" s="66">
        <f>CEAVI!N32</f>
        <v>25</v>
      </c>
      <c r="S31" s="66">
        <f>CAV!N32</f>
        <v>20</v>
      </c>
      <c r="T31" s="66">
        <f>CEO!N32</f>
        <v>12</v>
      </c>
      <c r="U31" s="66">
        <f>CESMO!N32</f>
        <v>10</v>
      </c>
      <c r="V31" s="67">
        <f>'Reitoria - SEAL'!R32</f>
        <v>72</v>
      </c>
      <c r="W31" s="67">
        <f>ESAG!R32</f>
        <v>30</v>
      </c>
      <c r="X31" s="67">
        <f>CEART!R32</f>
        <v>124</v>
      </c>
      <c r="Y31" s="67">
        <f>FAED!R32</f>
        <v>22</v>
      </c>
      <c r="Z31" s="67">
        <f>CEAD!R32</f>
        <v>0</v>
      </c>
      <c r="AA31" s="67">
        <f>CEFID!R32</f>
        <v>100</v>
      </c>
      <c r="AB31" s="67">
        <f>CERES!R32</f>
        <v>36</v>
      </c>
      <c r="AC31" s="67">
        <f>CESFI!R32</f>
        <v>0</v>
      </c>
      <c r="AD31" s="67">
        <f>CCT!R32</f>
        <v>490</v>
      </c>
      <c r="AE31" s="67">
        <f>CEPLAN!R32</f>
        <v>0</v>
      </c>
      <c r="AF31" s="67">
        <f>CEAVI!R32</f>
        <v>100</v>
      </c>
      <c r="AG31" s="67">
        <f>CAV!R32</f>
        <v>20</v>
      </c>
      <c r="AH31" s="67">
        <f>CEO!R32</f>
        <v>40</v>
      </c>
      <c r="AI31" s="67">
        <f>CESMO!R32</f>
        <v>40</v>
      </c>
      <c r="AJ31" s="76">
        <f>'Reitoria - SEAL'!K32</f>
        <v>48</v>
      </c>
      <c r="AK31" s="76">
        <f>ESAG!K32</f>
        <v>0</v>
      </c>
      <c r="AL31" s="76">
        <f>CEART!K32</f>
        <v>0</v>
      </c>
      <c r="AM31" s="76">
        <f>FAED!K32</f>
        <v>24</v>
      </c>
      <c r="AN31" s="76">
        <f>CEAD!K32</f>
        <v>12</v>
      </c>
      <c r="AO31" s="76">
        <f>CEFID!K32</f>
        <v>0</v>
      </c>
      <c r="AP31" s="76">
        <f>CERES!K32</f>
        <v>0</v>
      </c>
      <c r="AQ31" s="76">
        <f>CESFI!K32</f>
        <v>0</v>
      </c>
      <c r="AR31" s="76">
        <f>CCT!K32</f>
        <v>60</v>
      </c>
      <c r="AS31" s="76">
        <f>CEPLAN!K32</f>
        <v>24</v>
      </c>
      <c r="AT31" s="76">
        <f>CEAVI!K32</f>
        <v>0</v>
      </c>
      <c r="AU31" s="76">
        <f>CAV!K32</f>
        <v>60</v>
      </c>
      <c r="AV31" s="76">
        <f>CEO!K32</f>
        <v>10</v>
      </c>
      <c r="AW31" s="77">
        <f>CESMO!K32</f>
        <v>0</v>
      </c>
      <c r="AX31" s="79">
        <f>IF('Reitoria - SEAL'!J32 = 0,0,'Reitoria - SEAL'!L32/'Reitoria - SEAL'!J32)</f>
        <v>0.4</v>
      </c>
      <c r="AY31" s="79">
        <f>IF(ESAG!J32 = 0,0,ESAG!L32/ESAG!J32)</f>
        <v>0</v>
      </c>
      <c r="AZ31" s="79">
        <f>IF(CEART!J32 = 0,0,CEART!L32/CEART!J32)</f>
        <v>0</v>
      </c>
      <c r="BA31" s="79">
        <f>IF(FAED!J32 = 0,0,FAED!L32/FAED!J32)</f>
        <v>0.52173913043478259</v>
      </c>
      <c r="BB31" s="79">
        <f>IF(CEAD!J32 = 0,0,CEAD!L32/CEAD!J32)</f>
        <v>1</v>
      </c>
      <c r="BC31" s="79">
        <f>IF(CEFID!J32 = 0,0,CEFID!L32/CEFID!J32)</f>
        <v>0</v>
      </c>
      <c r="BD31" s="79">
        <f>IF(CERES!J32 = 0,0,CERES!L32/CERES!J32)</f>
        <v>0</v>
      </c>
      <c r="BE31" s="79">
        <f>IF(CESFI!J32 = 0,0,CESFI!L32/CESFI!J32)</f>
        <v>0</v>
      </c>
      <c r="BF31" s="79">
        <f>IF(CCT!J32 = 0,0,CCT!L32/CCT!J32)</f>
        <v>0.10909090909090909</v>
      </c>
      <c r="BG31" s="79">
        <f>IF(CEPLAN!J32 = 0,0,CEPLAN!L32/CEPLAN!J32)</f>
        <v>1</v>
      </c>
      <c r="BH31" s="79">
        <f>IF(CEAVI!J32 = 0,0,CEAVI!L32/CEAVI!J32)</f>
        <v>0</v>
      </c>
      <c r="BI31" s="79">
        <f>IF(CAV!J32 = 0,0,CAV!L32/CAV!J32)</f>
        <v>0.75</v>
      </c>
      <c r="BJ31" s="79">
        <f>IF(CEO!J32 = 0,0,CEO!L32/CEO!J32)</f>
        <v>0.2</v>
      </c>
      <c r="BK31" s="79">
        <f>IF(CESMO!J32 = 0,0,CESMO!L32/CESMO!J32)</f>
        <v>0</v>
      </c>
    </row>
    <row r="32" spans="1:63" x14ac:dyDescent="0.25">
      <c r="A32" s="70">
        <v>30</v>
      </c>
      <c r="B32" s="78">
        <f>'GESTOR da Ata'!K33/'GESTOR da Ata'!I33</f>
        <v>0.61900033101621976</v>
      </c>
      <c r="C32" s="64">
        <f>'CARONA-uso exclusivo do GESTOR!'!Y33/'CARONA-uso exclusivo do GESTOR!'!I33</f>
        <v>2</v>
      </c>
      <c r="D32" s="65">
        <f>'CARONA-uso exclusivo do GESTOR!'!L33/'CARONA-uso exclusivo do GESTOR!'!I33</f>
        <v>0.49983449189010259</v>
      </c>
      <c r="E32" s="65">
        <f>'CARONA-uso exclusivo do GESTOR!'!O33/'CARONA-uso exclusivo do GESTOR!'!I33</f>
        <v>0.49983449189010259</v>
      </c>
      <c r="F32" s="65">
        <f>'CARONA-uso exclusivo do GESTOR!'!R33/'CARONA-uso exclusivo do GESTOR!'!I33</f>
        <v>0.49983449189010259</v>
      </c>
      <c r="G32" s="65">
        <f>'CARONA-uso exclusivo do GESTOR!'!U33/'CARONA-uso exclusivo do GESTOR!'!I33</f>
        <v>0.49983449189010259</v>
      </c>
      <c r="H32" s="66">
        <f>'Reitoria - SEAL'!N33</f>
        <v>62</v>
      </c>
      <c r="I32" s="66">
        <f>ESAG!N33</f>
        <v>12</v>
      </c>
      <c r="J32" s="66">
        <f>CEART!N33</f>
        <v>75</v>
      </c>
      <c r="K32" s="66">
        <f>FAED!N33</f>
        <v>0</v>
      </c>
      <c r="L32" s="66">
        <f>CEAD!N33</f>
        <v>105</v>
      </c>
      <c r="M32" s="66">
        <f>CEFID!N33</f>
        <v>125</v>
      </c>
      <c r="N32" s="66">
        <f>CERES!N33</f>
        <v>0</v>
      </c>
      <c r="O32" s="66">
        <f>CESFI!N33</f>
        <v>7</v>
      </c>
      <c r="P32" s="66">
        <f>CCT!N33</f>
        <v>230</v>
      </c>
      <c r="Q32" s="66">
        <f>CEPLAN!N33</f>
        <v>6</v>
      </c>
      <c r="R32" s="66">
        <f>CEAVI!N33</f>
        <v>25</v>
      </c>
      <c r="S32" s="66">
        <f>CAV!N33</f>
        <v>37</v>
      </c>
      <c r="T32" s="66">
        <f>CEO!N33</f>
        <v>62</v>
      </c>
      <c r="U32" s="66">
        <f>CESMO!N33</f>
        <v>6</v>
      </c>
      <c r="V32" s="67">
        <f>'Reitoria - SEAL'!R33</f>
        <v>100</v>
      </c>
      <c r="W32" s="67">
        <f>ESAG!R33</f>
        <v>20</v>
      </c>
      <c r="X32" s="67">
        <f>CEART!R33</f>
        <v>300</v>
      </c>
      <c r="Y32" s="67">
        <f>FAED!R33</f>
        <v>0</v>
      </c>
      <c r="Z32" s="67">
        <f>CEAD!R33</f>
        <v>0</v>
      </c>
      <c r="AA32" s="67">
        <f>CEFID!R33</f>
        <v>250</v>
      </c>
      <c r="AB32" s="67">
        <f>CERES!R33</f>
        <v>0</v>
      </c>
      <c r="AC32" s="67">
        <f>CESFI!R33</f>
        <v>6</v>
      </c>
      <c r="AD32" s="67">
        <f>CCT!R33</f>
        <v>0</v>
      </c>
      <c r="AE32" s="67">
        <f>CEPLAN!R33</f>
        <v>0</v>
      </c>
      <c r="AF32" s="67">
        <f>CEAVI!R33</f>
        <v>100</v>
      </c>
      <c r="AG32" s="67">
        <f>CAV!R33</f>
        <v>100</v>
      </c>
      <c r="AH32" s="67">
        <f>CEO!R33</f>
        <v>250</v>
      </c>
      <c r="AI32" s="67">
        <f>CESMO!R33</f>
        <v>25</v>
      </c>
      <c r="AJ32" s="76">
        <f>'Reitoria - SEAL'!K33</f>
        <v>150</v>
      </c>
      <c r="AK32" s="76">
        <f>ESAG!K33</f>
        <v>30</v>
      </c>
      <c r="AL32" s="76">
        <f>CEART!K33</f>
        <v>0</v>
      </c>
      <c r="AM32" s="76">
        <f>FAED!K33</f>
        <v>0</v>
      </c>
      <c r="AN32" s="76">
        <f>CEAD!K33</f>
        <v>420</v>
      </c>
      <c r="AO32" s="76">
        <f>CEFID!K33</f>
        <v>250</v>
      </c>
      <c r="AP32" s="76">
        <f>CERES!K33</f>
        <v>0</v>
      </c>
      <c r="AQ32" s="76">
        <f>CESFI!K33</f>
        <v>25</v>
      </c>
      <c r="AR32" s="76">
        <f>CCT!K33</f>
        <v>920</v>
      </c>
      <c r="AS32" s="76">
        <f>CEPLAN!K33</f>
        <v>25</v>
      </c>
      <c r="AT32" s="76">
        <f>CEAVI!K33</f>
        <v>0</v>
      </c>
      <c r="AU32" s="76">
        <f>CAV!K33</f>
        <v>50</v>
      </c>
      <c r="AV32" s="76">
        <f>CEO!K33</f>
        <v>0</v>
      </c>
      <c r="AW32" s="77">
        <f>CESMO!K33</f>
        <v>0</v>
      </c>
      <c r="AX32" s="79">
        <f>IF('Reitoria - SEAL'!J33 = 0,0,'Reitoria - SEAL'!L33/'Reitoria - SEAL'!J33)</f>
        <v>0.6</v>
      </c>
      <c r="AY32" s="79">
        <f>IF(ESAG!J33 = 0,0,ESAG!L33/ESAG!J33)</f>
        <v>0.6</v>
      </c>
      <c r="AZ32" s="79">
        <f>IF(CEART!J33 = 0,0,CEART!L33/CEART!J33)</f>
        <v>0</v>
      </c>
      <c r="BA32" s="79">
        <f>IF(FAED!J33 = 0,0,FAED!L33/FAED!J33)</f>
        <v>0</v>
      </c>
      <c r="BB32" s="79">
        <f>IF(CEAD!J33 = 0,0,CEAD!L33/CEAD!J33)</f>
        <v>1</v>
      </c>
      <c r="BC32" s="79">
        <f>IF(CEFID!J33 = 0,0,CEFID!L33/CEFID!J33)</f>
        <v>0.5</v>
      </c>
      <c r="BD32" s="79">
        <f>IF(CERES!J33 = 0,0,CERES!L33/CERES!J33)</f>
        <v>0</v>
      </c>
      <c r="BE32" s="79">
        <f>IF(CESFI!J33 = 0,0,CESFI!L33/CESFI!J33)</f>
        <v>0.80645161290322576</v>
      </c>
      <c r="BF32" s="79">
        <f>IF(CCT!J33 = 0,0,CCT!L33/CCT!J33)</f>
        <v>1</v>
      </c>
      <c r="BG32" s="79">
        <f>IF(CEPLAN!J33 = 0,0,CEPLAN!L33/CEPLAN!J33)</f>
        <v>1</v>
      </c>
      <c r="BH32" s="79">
        <f>IF(CEAVI!J33 = 0,0,CEAVI!L33/CEAVI!J33)</f>
        <v>0</v>
      </c>
      <c r="BI32" s="79">
        <f>IF(CAV!J33 = 0,0,CAV!L33/CAV!J33)</f>
        <v>0.33333333333333331</v>
      </c>
      <c r="BJ32" s="79">
        <f>IF(CEO!J33 = 0,0,CEO!L33/CEO!J33)</f>
        <v>0</v>
      </c>
      <c r="BK32" s="79">
        <f>IF(CESMO!J33 = 0,0,CESMO!L33/CESMO!J33)</f>
        <v>0</v>
      </c>
    </row>
    <row r="33" spans="1:63" x14ac:dyDescent="0.25">
      <c r="A33" s="69">
        <v>31</v>
      </c>
      <c r="B33" s="75">
        <f>'GESTOR da Ata'!K34/'GESTOR da Ata'!I34</f>
        <v>0.31612223393045313</v>
      </c>
      <c r="C33" s="64">
        <f>'CARONA-uso exclusivo do GESTOR!'!Y34/'CARONA-uso exclusivo do GESTOR!'!I34</f>
        <v>2</v>
      </c>
      <c r="D33" s="65">
        <f>'CARONA-uso exclusivo do GESTOR!'!L34/'CARONA-uso exclusivo do GESTOR!'!I34</f>
        <v>0.49947312961011592</v>
      </c>
      <c r="E33" s="65">
        <f>'CARONA-uso exclusivo do GESTOR!'!O34/'CARONA-uso exclusivo do GESTOR!'!I34</f>
        <v>0.49947312961011592</v>
      </c>
      <c r="F33" s="65">
        <f>'CARONA-uso exclusivo do GESTOR!'!R34/'CARONA-uso exclusivo do GESTOR!'!I34</f>
        <v>0.49947312961011592</v>
      </c>
      <c r="G33" s="65">
        <f>'CARONA-uso exclusivo do GESTOR!'!U34/'CARONA-uso exclusivo do GESTOR!'!I34</f>
        <v>0.49947312961011592</v>
      </c>
      <c r="H33" s="66">
        <f>'Reitoria - SEAL'!N34</f>
        <v>0</v>
      </c>
      <c r="I33" s="66">
        <f>ESAG!N34</f>
        <v>25</v>
      </c>
      <c r="J33" s="66">
        <f>CEART!N34</f>
        <v>36</v>
      </c>
      <c r="K33" s="66">
        <f>FAED!N34</f>
        <v>87</v>
      </c>
      <c r="L33" s="66">
        <f>CEAD!N34</f>
        <v>75</v>
      </c>
      <c r="M33" s="66">
        <f>CEFID!N34</f>
        <v>0</v>
      </c>
      <c r="N33" s="66">
        <f>CERES!N34</f>
        <v>0</v>
      </c>
      <c r="O33" s="66">
        <f>CESFI!N34</f>
        <v>7</v>
      </c>
      <c r="P33" s="66">
        <f>CCT!N34</f>
        <v>0</v>
      </c>
      <c r="Q33" s="66">
        <f>CEPLAN!N34</f>
        <v>0</v>
      </c>
      <c r="R33" s="66">
        <f>CEAVI!N34</f>
        <v>0</v>
      </c>
      <c r="S33" s="66">
        <f>CAV!N34</f>
        <v>0</v>
      </c>
      <c r="T33" s="66">
        <f>CEO!N34</f>
        <v>0</v>
      </c>
      <c r="U33" s="66">
        <f>CESMO!N34</f>
        <v>6</v>
      </c>
      <c r="V33" s="67">
        <f>'Reitoria - SEAL'!R34</f>
        <v>0</v>
      </c>
      <c r="W33" s="67">
        <f>ESAG!R34</f>
        <v>100</v>
      </c>
      <c r="X33" s="67">
        <f>CEART!R34</f>
        <v>145</v>
      </c>
      <c r="Y33" s="67">
        <f>FAED!R34</f>
        <v>200</v>
      </c>
      <c r="Z33" s="67">
        <f>CEAD!R34</f>
        <v>150</v>
      </c>
      <c r="AA33" s="67">
        <f>CEFID!R34</f>
        <v>0</v>
      </c>
      <c r="AB33" s="67">
        <f>CERES!R34</f>
        <v>0</v>
      </c>
      <c r="AC33" s="67">
        <f>CESFI!R34</f>
        <v>29</v>
      </c>
      <c r="AD33" s="67">
        <f>CCT!R34</f>
        <v>0</v>
      </c>
      <c r="AE33" s="67">
        <f>CEPLAN!R34</f>
        <v>0</v>
      </c>
      <c r="AF33" s="67">
        <f>CEAVI!R34</f>
        <v>0</v>
      </c>
      <c r="AG33" s="67">
        <f>CAV!R34</f>
        <v>0</v>
      </c>
      <c r="AH33" s="67">
        <f>CEO!R34</f>
        <v>0</v>
      </c>
      <c r="AI33" s="67">
        <f>CESMO!R34</f>
        <v>25</v>
      </c>
      <c r="AJ33" s="76">
        <f>'Reitoria - SEAL'!K34</f>
        <v>0</v>
      </c>
      <c r="AK33" s="76">
        <f>ESAG!K34</f>
        <v>0</v>
      </c>
      <c r="AL33" s="76">
        <f>CEART!K34</f>
        <v>0</v>
      </c>
      <c r="AM33" s="76">
        <f>FAED!K34</f>
        <v>150</v>
      </c>
      <c r="AN33" s="76">
        <f>CEAD!K34</f>
        <v>150</v>
      </c>
      <c r="AO33" s="76">
        <f>CEFID!K34</f>
        <v>0</v>
      </c>
      <c r="AP33" s="76">
        <f>CERES!K34</f>
        <v>0</v>
      </c>
      <c r="AQ33" s="76">
        <f>CESFI!K34</f>
        <v>0</v>
      </c>
      <c r="AR33" s="76">
        <f>CCT!K34</f>
        <v>0</v>
      </c>
      <c r="AS33" s="76">
        <f>CEPLAN!K34</f>
        <v>0</v>
      </c>
      <c r="AT33" s="76">
        <f>CEAVI!K34</f>
        <v>0</v>
      </c>
      <c r="AU33" s="76">
        <f>CAV!K34</f>
        <v>0</v>
      </c>
      <c r="AV33" s="76">
        <f>CEO!K34</f>
        <v>0</v>
      </c>
      <c r="AW33" s="77">
        <f>CESMO!K34</f>
        <v>0</v>
      </c>
      <c r="AX33" s="79">
        <f>IF('Reitoria - SEAL'!J34 = 0,0,'Reitoria - SEAL'!L34/'Reitoria - SEAL'!J34)</f>
        <v>0</v>
      </c>
      <c r="AY33" s="79">
        <f>IF(ESAG!J34 = 0,0,ESAG!L34/ESAG!J34)</f>
        <v>0</v>
      </c>
      <c r="AZ33" s="79">
        <f>IF(CEART!J34 = 0,0,CEART!L34/CEART!J34)</f>
        <v>0</v>
      </c>
      <c r="BA33" s="79">
        <f>IF(FAED!J34 = 0,0,FAED!L34/FAED!J34)</f>
        <v>0.42857142857142855</v>
      </c>
      <c r="BB33" s="79">
        <f>IF(CEAD!J34 = 0,0,CEAD!L34/CEAD!J34)</f>
        <v>0.5</v>
      </c>
      <c r="BC33" s="79">
        <f>IF(CEFID!J34 = 0,0,CEFID!L34/CEFID!J34)</f>
        <v>0</v>
      </c>
      <c r="BD33" s="79">
        <f>IF(CERES!J34 = 0,0,CERES!L34/CERES!J34)</f>
        <v>0</v>
      </c>
      <c r="BE33" s="79">
        <f>IF(CESFI!J34 = 0,0,CESFI!L34/CESFI!J34)</f>
        <v>0</v>
      </c>
      <c r="BF33" s="79">
        <f>IF(CCT!J34 = 0,0,CCT!L34/CCT!J34)</f>
        <v>0</v>
      </c>
      <c r="BG33" s="79">
        <f>IF(CEPLAN!J34 = 0,0,CEPLAN!L34/CEPLAN!J34)</f>
        <v>0</v>
      </c>
      <c r="BH33" s="79">
        <f>IF(CEAVI!J34 = 0,0,CEAVI!L34/CEAVI!J34)</f>
        <v>0</v>
      </c>
      <c r="BI33" s="79">
        <f>IF(CAV!J34 = 0,0,CAV!L34/CAV!J34)</f>
        <v>0</v>
      </c>
      <c r="BJ33" s="79">
        <f>IF(CEO!J34 = 0,0,CEO!L34/CEO!J34)</f>
        <v>0</v>
      </c>
      <c r="BK33" s="79">
        <f>IF(CESMO!J34 = 0,0,CESMO!L34/CESMO!J34)</f>
        <v>0</v>
      </c>
    </row>
    <row r="34" spans="1:63" x14ac:dyDescent="0.25">
      <c r="A34" s="70">
        <v>32</v>
      </c>
      <c r="B34" s="78">
        <f>'GESTOR da Ata'!K35/'GESTOR da Ata'!I35</f>
        <v>0.22093023255813954</v>
      </c>
      <c r="C34" s="64">
        <f>'CARONA-uso exclusivo do GESTOR!'!Y35/'CARONA-uso exclusivo do GESTOR!'!I35</f>
        <v>2</v>
      </c>
      <c r="D34" s="65">
        <f>'CARONA-uso exclusivo do GESTOR!'!L35/'CARONA-uso exclusivo do GESTOR!'!I35</f>
        <v>0.5</v>
      </c>
      <c r="E34" s="65">
        <f>'CARONA-uso exclusivo do GESTOR!'!O35/'CARONA-uso exclusivo do GESTOR!'!I35</f>
        <v>0.5</v>
      </c>
      <c r="F34" s="65">
        <f>'CARONA-uso exclusivo do GESTOR!'!R35/'CARONA-uso exclusivo do GESTOR!'!I35</f>
        <v>0.5</v>
      </c>
      <c r="G34" s="65">
        <f>'CARONA-uso exclusivo do GESTOR!'!U35/'CARONA-uso exclusivo do GESTOR!'!I35</f>
        <v>0.5</v>
      </c>
      <c r="H34" s="66">
        <f>'Reitoria - SEAL'!N35</f>
        <v>1</v>
      </c>
      <c r="I34" s="66">
        <f>ESAG!N35</f>
        <v>1</v>
      </c>
      <c r="J34" s="66">
        <f>CEART!N35</f>
        <v>2</v>
      </c>
      <c r="K34" s="66">
        <f>FAED!N35</f>
        <v>1</v>
      </c>
      <c r="L34" s="66">
        <f>CEAD!N35</f>
        <v>0</v>
      </c>
      <c r="M34" s="66">
        <f>CEFID!N35</f>
        <v>0</v>
      </c>
      <c r="N34" s="66">
        <f>CERES!N35</f>
        <v>0</v>
      </c>
      <c r="O34" s="66">
        <f>CESFI!N35</f>
        <v>0</v>
      </c>
      <c r="P34" s="66">
        <f>CCT!N35</f>
        <v>1</v>
      </c>
      <c r="Q34" s="66">
        <f>CEPLAN!N35</f>
        <v>3</v>
      </c>
      <c r="R34" s="66">
        <f>CEAVI!N35</f>
        <v>2</v>
      </c>
      <c r="S34" s="66">
        <f>CAV!N35</f>
        <v>4</v>
      </c>
      <c r="T34" s="66">
        <f>CEO!N35</f>
        <v>1</v>
      </c>
      <c r="U34" s="66">
        <f>CESMO!N35</f>
        <v>1</v>
      </c>
      <c r="V34" s="67">
        <f>'Reitoria - SEAL'!R35</f>
        <v>5</v>
      </c>
      <c r="W34" s="67">
        <f>ESAG!R35</f>
        <v>6</v>
      </c>
      <c r="X34" s="67">
        <f>CEART!R35</f>
        <v>10</v>
      </c>
      <c r="Y34" s="67">
        <f>FAED!R35</f>
        <v>5</v>
      </c>
      <c r="Z34" s="67">
        <f>CEAD!R35</f>
        <v>0</v>
      </c>
      <c r="AA34" s="67">
        <f>CEFID!R35</f>
        <v>0</v>
      </c>
      <c r="AB34" s="67">
        <f>CERES!R35</f>
        <v>0</v>
      </c>
      <c r="AC34" s="67">
        <f>CESFI!R35</f>
        <v>0</v>
      </c>
      <c r="AD34" s="67">
        <f>CCT!R35</f>
        <v>6</v>
      </c>
      <c r="AE34" s="67">
        <f>CEPLAN!R35</f>
        <v>12</v>
      </c>
      <c r="AF34" s="67">
        <f>CEAVI!R35</f>
        <v>10</v>
      </c>
      <c r="AG34" s="67">
        <f>CAV!R35</f>
        <v>8</v>
      </c>
      <c r="AH34" s="67">
        <f>CEO!R35</f>
        <v>0</v>
      </c>
      <c r="AI34" s="67">
        <f>CESMO!R35</f>
        <v>5</v>
      </c>
      <c r="AJ34" s="76">
        <f>'Reitoria - SEAL'!K35</f>
        <v>0</v>
      </c>
      <c r="AK34" s="76">
        <f>ESAG!K35</f>
        <v>0</v>
      </c>
      <c r="AL34" s="76">
        <f>CEART!K35</f>
        <v>0</v>
      </c>
      <c r="AM34" s="76">
        <f>FAED!K35</f>
        <v>0</v>
      </c>
      <c r="AN34" s="76">
        <f>CEAD!K35</f>
        <v>0</v>
      </c>
      <c r="AO34" s="76">
        <f>CEFID!K35</f>
        <v>2</v>
      </c>
      <c r="AP34" s="76">
        <f>CERES!K35</f>
        <v>0</v>
      </c>
      <c r="AQ34" s="76">
        <f>CESFI!K35</f>
        <v>0</v>
      </c>
      <c r="AR34" s="76">
        <f>CCT!K35</f>
        <v>0</v>
      </c>
      <c r="AS34" s="76">
        <f>CEPLAN!K35</f>
        <v>0</v>
      </c>
      <c r="AT34" s="76">
        <f>CEAVI!K35</f>
        <v>0</v>
      </c>
      <c r="AU34" s="76">
        <f>CAV!K35</f>
        <v>10</v>
      </c>
      <c r="AV34" s="76">
        <f>CEO!K35</f>
        <v>7</v>
      </c>
      <c r="AW34" s="77">
        <f>CESMO!K35</f>
        <v>0</v>
      </c>
      <c r="AX34" s="79">
        <f>IF('Reitoria - SEAL'!J35 = 0,0,'Reitoria - SEAL'!L35/'Reitoria - SEAL'!J35)</f>
        <v>0</v>
      </c>
      <c r="AY34" s="79">
        <f>IF(ESAG!J35 = 0,0,ESAG!L35/ESAG!J35)</f>
        <v>0</v>
      </c>
      <c r="AZ34" s="79">
        <f>IF(CEART!J35 = 0,0,CEART!L35/CEART!J35)</f>
        <v>0</v>
      </c>
      <c r="BA34" s="79">
        <f>IF(FAED!J35 = 0,0,FAED!L35/FAED!J35)</f>
        <v>0</v>
      </c>
      <c r="BB34" s="79">
        <f>IF(CEAD!J35 = 0,0,CEAD!L35/CEAD!J35)</f>
        <v>0</v>
      </c>
      <c r="BC34" s="79">
        <f>IF(CEFID!J35 = 0,0,CEFID!L35/CEFID!J35)</f>
        <v>1</v>
      </c>
      <c r="BD34" s="79">
        <f>IF(CERES!J35 = 0,0,CERES!L35/CERES!J35)</f>
        <v>0</v>
      </c>
      <c r="BE34" s="79">
        <f>IF(CESFI!J35 = 0,0,CESFI!L35/CESFI!J35)</f>
        <v>0</v>
      </c>
      <c r="BF34" s="79">
        <f>IF(CCT!J35 = 0,0,CCT!L35/CCT!J35)</f>
        <v>0</v>
      </c>
      <c r="BG34" s="79">
        <f>IF(CEPLAN!J35 = 0,0,CEPLAN!L35/CEPLAN!J35)</f>
        <v>0</v>
      </c>
      <c r="BH34" s="79">
        <f>IF(CEAVI!J35 = 0,0,CEAVI!L35/CEAVI!J35)</f>
        <v>0</v>
      </c>
      <c r="BI34" s="79">
        <f>IF(CAV!J35 = 0,0,CAV!L35/CAV!J35)</f>
        <v>0.55555555555555558</v>
      </c>
      <c r="BJ34" s="79">
        <f>IF(CEO!J35 = 0,0,CEO!L35/CEO!J35)</f>
        <v>1</v>
      </c>
      <c r="BK34" s="79">
        <f>IF(CESMO!J35 = 0,0,CESMO!L35/CESMO!J35)</f>
        <v>0</v>
      </c>
    </row>
    <row r="35" spans="1:63" x14ac:dyDescent="0.25">
      <c r="A35" s="69">
        <v>33</v>
      </c>
      <c r="B35" s="75">
        <f>'GESTOR da Ata'!K36/'GESTOR da Ata'!I36</f>
        <v>0.27083333333333331</v>
      </c>
      <c r="C35" s="64">
        <f>'CARONA-uso exclusivo do GESTOR!'!Y36/'CARONA-uso exclusivo do GESTOR!'!I36</f>
        <v>2</v>
      </c>
      <c r="D35" s="65">
        <f>'CARONA-uso exclusivo do GESTOR!'!L36/'CARONA-uso exclusivo do GESTOR!'!I36</f>
        <v>0.5</v>
      </c>
      <c r="E35" s="65">
        <f>'CARONA-uso exclusivo do GESTOR!'!O36/'CARONA-uso exclusivo do GESTOR!'!I36</f>
        <v>0.5</v>
      </c>
      <c r="F35" s="65">
        <f>'CARONA-uso exclusivo do GESTOR!'!R36/'CARONA-uso exclusivo do GESTOR!'!I36</f>
        <v>0.5</v>
      </c>
      <c r="G35" s="65">
        <f>'CARONA-uso exclusivo do GESTOR!'!U36/'CARONA-uso exclusivo do GESTOR!'!I36</f>
        <v>0.5</v>
      </c>
      <c r="H35" s="66">
        <f>'Reitoria - SEAL'!N36</f>
        <v>1</v>
      </c>
      <c r="I35" s="66">
        <f>ESAG!N36</f>
        <v>2</v>
      </c>
      <c r="J35" s="66">
        <f>CEART!N36</f>
        <v>1</v>
      </c>
      <c r="K35" s="66">
        <f>FAED!N36</f>
        <v>1</v>
      </c>
      <c r="L35" s="66">
        <f>CEAD!N36</f>
        <v>0</v>
      </c>
      <c r="M35" s="66">
        <f>CEFID!N36</f>
        <v>0</v>
      </c>
      <c r="N35" s="66">
        <f>CERES!N36</f>
        <v>2</v>
      </c>
      <c r="O35" s="66">
        <f>CESFI!N36</f>
        <v>1</v>
      </c>
      <c r="P35" s="66">
        <f>CCT!N36</f>
        <v>1</v>
      </c>
      <c r="Q35" s="66">
        <f>CEPLAN!N36</f>
        <v>3</v>
      </c>
      <c r="R35" s="66">
        <f>CEAVI!N36</f>
        <v>2</v>
      </c>
      <c r="S35" s="66">
        <f>CAV!N36</f>
        <v>4</v>
      </c>
      <c r="T35" s="66">
        <f>CEO!N36</f>
        <v>1</v>
      </c>
      <c r="U35" s="66">
        <f>CESMO!N36</f>
        <v>1</v>
      </c>
      <c r="V35" s="67">
        <f>'Reitoria - SEAL'!R36</f>
        <v>5</v>
      </c>
      <c r="W35" s="67">
        <f>ESAG!R36</f>
        <v>8</v>
      </c>
      <c r="X35" s="67">
        <f>CEART!R36</f>
        <v>5</v>
      </c>
      <c r="Y35" s="67">
        <f>FAED!R36</f>
        <v>7</v>
      </c>
      <c r="Z35" s="67">
        <f>CEAD!R36</f>
        <v>0</v>
      </c>
      <c r="AA35" s="67">
        <f>CEFID!R36</f>
        <v>0</v>
      </c>
      <c r="AB35" s="67">
        <f>CERES!R36</f>
        <v>0</v>
      </c>
      <c r="AC35" s="67">
        <f>CESFI!R36</f>
        <v>6</v>
      </c>
      <c r="AD35" s="67">
        <f>CCT!R36</f>
        <v>4</v>
      </c>
      <c r="AE35" s="67">
        <f>CEPLAN!R36</f>
        <v>12</v>
      </c>
      <c r="AF35" s="67">
        <f>CEAVI!R36</f>
        <v>10</v>
      </c>
      <c r="AG35" s="67">
        <f>CAV!R36</f>
        <v>8</v>
      </c>
      <c r="AH35" s="67">
        <f>CEO!R36</f>
        <v>0</v>
      </c>
      <c r="AI35" s="67">
        <f>CESMO!R36</f>
        <v>5</v>
      </c>
      <c r="AJ35" s="76">
        <f>'Reitoria - SEAL'!K36</f>
        <v>0</v>
      </c>
      <c r="AK35" s="76">
        <f>ESAG!K36</f>
        <v>0</v>
      </c>
      <c r="AL35" s="76">
        <f>CEART!K36</f>
        <v>0</v>
      </c>
      <c r="AM35" s="76">
        <f>FAED!K36</f>
        <v>0</v>
      </c>
      <c r="AN35" s="76">
        <f>CEAD!K36</f>
        <v>0</v>
      </c>
      <c r="AO35" s="76">
        <f>CEFID!K36</f>
        <v>2</v>
      </c>
      <c r="AP35" s="76">
        <f>CERES!K36</f>
        <v>8</v>
      </c>
      <c r="AQ35" s="76">
        <f>CESFI!K36</f>
        <v>1</v>
      </c>
      <c r="AR35" s="76">
        <f>CCT!K36</f>
        <v>0</v>
      </c>
      <c r="AS35" s="76">
        <f>CEPLAN!K36</f>
        <v>0</v>
      </c>
      <c r="AT35" s="76">
        <f>CEAVI!K36</f>
        <v>0</v>
      </c>
      <c r="AU35" s="76">
        <f>CAV!K36</f>
        <v>10</v>
      </c>
      <c r="AV35" s="76">
        <f>CEO!K36</f>
        <v>5</v>
      </c>
      <c r="AW35" s="77">
        <f>CESMO!K36</f>
        <v>0</v>
      </c>
      <c r="AX35" s="79">
        <f>IF('Reitoria - SEAL'!J36 = 0,0,'Reitoria - SEAL'!L36/'Reitoria - SEAL'!J36)</f>
        <v>0</v>
      </c>
      <c r="AY35" s="79">
        <f>IF(ESAG!J36 = 0,0,ESAG!L36/ESAG!J36)</f>
        <v>0</v>
      </c>
      <c r="AZ35" s="79">
        <f>IF(CEART!J36 = 0,0,CEART!L36/CEART!J36)</f>
        <v>0</v>
      </c>
      <c r="BA35" s="79">
        <f>IF(FAED!J36 = 0,0,FAED!L36/FAED!J36)</f>
        <v>0</v>
      </c>
      <c r="BB35" s="79">
        <f>IF(CEAD!J36 = 0,0,CEAD!L36/CEAD!J36)</f>
        <v>0</v>
      </c>
      <c r="BC35" s="79">
        <f>IF(CEFID!J36 = 0,0,CEFID!L36/CEFID!J36)</f>
        <v>1</v>
      </c>
      <c r="BD35" s="79">
        <f>IF(CERES!J36 = 0,0,CERES!L36/CERES!J36)</f>
        <v>1</v>
      </c>
      <c r="BE35" s="79">
        <f>IF(CESFI!J36 = 0,0,CESFI!L36/CESFI!J36)</f>
        <v>0.14285714285714285</v>
      </c>
      <c r="BF35" s="79">
        <f>IF(CCT!J36 = 0,0,CCT!L36/CCT!J36)</f>
        <v>0</v>
      </c>
      <c r="BG35" s="79">
        <f>IF(CEPLAN!J36 = 0,0,CEPLAN!L36/CEPLAN!J36)</f>
        <v>0</v>
      </c>
      <c r="BH35" s="79">
        <f>IF(CEAVI!J36 = 0,0,CEAVI!L36/CEAVI!J36)</f>
        <v>0</v>
      </c>
      <c r="BI35" s="79">
        <f>IF(CAV!J36 = 0,0,CAV!L36/CAV!J36)</f>
        <v>0.55555555555555558</v>
      </c>
      <c r="BJ35" s="79">
        <f>IF(CEO!J36 = 0,0,CEO!L36/CEO!J36)</f>
        <v>1</v>
      </c>
      <c r="BK35" s="79">
        <f>IF(CESMO!J36 = 0,0,CESMO!L36/CESMO!J36)</f>
        <v>0</v>
      </c>
    </row>
    <row r="36" spans="1:63" x14ac:dyDescent="0.25">
      <c r="A36" s="70">
        <v>34</v>
      </c>
      <c r="B36" s="78">
        <f>'GESTOR da Ata'!K37/'GESTOR da Ata'!I37</f>
        <v>0.21621621621621623</v>
      </c>
      <c r="C36" s="64">
        <f>'CARONA-uso exclusivo do GESTOR!'!Y37/'CARONA-uso exclusivo do GESTOR!'!I37</f>
        <v>2</v>
      </c>
      <c r="D36" s="65">
        <f>'CARONA-uso exclusivo do GESTOR!'!L37/'CARONA-uso exclusivo do GESTOR!'!I37</f>
        <v>0.5</v>
      </c>
      <c r="E36" s="65">
        <f>'CARONA-uso exclusivo do GESTOR!'!O37/'CARONA-uso exclusivo do GESTOR!'!I37</f>
        <v>0.5</v>
      </c>
      <c r="F36" s="65">
        <f>'CARONA-uso exclusivo do GESTOR!'!R37/'CARONA-uso exclusivo do GESTOR!'!I37</f>
        <v>0.5</v>
      </c>
      <c r="G36" s="65">
        <f>'CARONA-uso exclusivo do GESTOR!'!U37/'CARONA-uso exclusivo do GESTOR!'!I37</f>
        <v>0.5</v>
      </c>
      <c r="H36" s="66">
        <f>'Reitoria - SEAL'!N37</f>
        <v>1</v>
      </c>
      <c r="I36" s="66">
        <f>ESAG!N37</f>
        <v>0</v>
      </c>
      <c r="J36" s="66">
        <f>CEART!N37</f>
        <v>1</v>
      </c>
      <c r="K36" s="66">
        <f>FAED!N37</f>
        <v>0</v>
      </c>
      <c r="L36" s="66">
        <f>CEAD!N37</f>
        <v>0</v>
      </c>
      <c r="M36" s="66">
        <f>CEFID!N37</f>
        <v>0</v>
      </c>
      <c r="N36" s="66">
        <f>CERES!N37</f>
        <v>2</v>
      </c>
      <c r="O36" s="66">
        <f>CESFI!N37</f>
        <v>0</v>
      </c>
      <c r="P36" s="66">
        <f>CCT!N37</f>
        <v>1</v>
      </c>
      <c r="Q36" s="66">
        <f>CEPLAN!N37</f>
        <v>0</v>
      </c>
      <c r="R36" s="66">
        <f>CEAVI!N37</f>
        <v>2</v>
      </c>
      <c r="S36" s="66">
        <f>CAV!N37</f>
        <v>4</v>
      </c>
      <c r="T36" s="66">
        <f>CEO!N37</f>
        <v>1</v>
      </c>
      <c r="U36" s="66">
        <f>CESMO!N37</f>
        <v>1</v>
      </c>
      <c r="V36" s="67">
        <f>'Reitoria - SEAL'!R37</f>
        <v>5</v>
      </c>
      <c r="W36" s="67">
        <f>ESAG!R37</f>
        <v>3</v>
      </c>
      <c r="X36" s="67">
        <f>CEART!R37</f>
        <v>6</v>
      </c>
      <c r="Y36" s="67">
        <f>FAED!R37</f>
        <v>3</v>
      </c>
      <c r="Z36" s="67">
        <f>CEAD!R37</f>
        <v>0</v>
      </c>
      <c r="AA36" s="67">
        <f>CEFID!R37</f>
        <v>0</v>
      </c>
      <c r="AB36" s="67">
        <f>CERES!R37</f>
        <v>2</v>
      </c>
      <c r="AC36" s="67">
        <f>CESFI!R37</f>
        <v>0</v>
      </c>
      <c r="AD36" s="67">
        <f>CCT!R37</f>
        <v>6</v>
      </c>
      <c r="AE36" s="67">
        <f>CEPLAN!R37</f>
        <v>2</v>
      </c>
      <c r="AF36" s="67">
        <f>CEAVI!R37</f>
        <v>10</v>
      </c>
      <c r="AG36" s="67">
        <f>CAV!R37</f>
        <v>13</v>
      </c>
      <c r="AH36" s="67">
        <f>CEO!R37</f>
        <v>3</v>
      </c>
      <c r="AI36" s="67">
        <f>CESMO!R37</f>
        <v>5</v>
      </c>
      <c r="AJ36" s="76">
        <f>'Reitoria - SEAL'!K37</f>
        <v>0</v>
      </c>
      <c r="AK36" s="76">
        <f>ESAG!K37</f>
        <v>0</v>
      </c>
      <c r="AL36" s="76">
        <f>CEART!K37</f>
        <v>0</v>
      </c>
      <c r="AM36" s="76">
        <f>FAED!K37</f>
        <v>0</v>
      </c>
      <c r="AN36" s="76">
        <f>CEAD!K37</f>
        <v>0</v>
      </c>
      <c r="AO36" s="76">
        <f>CEFID!K37</f>
        <v>2</v>
      </c>
      <c r="AP36" s="76">
        <f>CERES!K37</f>
        <v>8</v>
      </c>
      <c r="AQ36" s="76">
        <f>CESFI!K37</f>
        <v>0</v>
      </c>
      <c r="AR36" s="76">
        <f>CCT!K37</f>
        <v>0</v>
      </c>
      <c r="AS36" s="76">
        <f>CEPLAN!K37</f>
        <v>0</v>
      </c>
      <c r="AT36" s="76">
        <f>CEAVI!K37</f>
        <v>0</v>
      </c>
      <c r="AU36" s="76">
        <f>CAV!K37</f>
        <v>5</v>
      </c>
      <c r="AV36" s="76">
        <f>CEO!K37</f>
        <v>1</v>
      </c>
      <c r="AW36" s="77">
        <f>CESMO!K37</f>
        <v>0</v>
      </c>
      <c r="AX36" s="79">
        <f>IF('Reitoria - SEAL'!J37 = 0,0,'Reitoria - SEAL'!L37/'Reitoria - SEAL'!J37)</f>
        <v>0</v>
      </c>
      <c r="AY36" s="79">
        <f>IF(ESAG!J37 = 0,0,ESAG!L37/ESAG!J37)</f>
        <v>0</v>
      </c>
      <c r="AZ36" s="79">
        <f>IF(CEART!J37 = 0,0,CEART!L37/CEART!J37)</f>
        <v>0</v>
      </c>
      <c r="BA36" s="79">
        <f>IF(FAED!J37 = 0,0,FAED!L37/FAED!J37)</f>
        <v>0</v>
      </c>
      <c r="BB36" s="79">
        <f>IF(CEAD!J37 = 0,0,CEAD!L37/CEAD!J37)</f>
        <v>0</v>
      </c>
      <c r="BC36" s="79">
        <f>IF(CEFID!J37 = 0,0,CEFID!L37/CEFID!J37)</f>
        <v>1</v>
      </c>
      <c r="BD36" s="79">
        <f>IF(CERES!J37 = 0,0,CERES!L37/CERES!J37)</f>
        <v>0.8</v>
      </c>
      <c r="BE36" s="79">
        <f>IF(CESFI!J37 = 0,0,CESFI!L37/CESFI!J37)</f>
        <v>0</v>
      </c>
      <c r="BF36" s="79">
        <f>IF(CCT!J37 = 0,0,CCT!L37/CCT!J37)</f>
        <v>0</v>
      </c>
      <c r="BG36" s="79">
        <f>IF(CEPLAN!J37 = 0,0,CEPLAN!L37/CEPLAN!J37)</f>
        <v>0</v>
      </c>
      <c r="BH36" s="79">
        <f>IF(CEAVI!J37 = 0,0,CEAVI!L37/CEAVI!J37)</f>
        <v>0</v>
      </c>
      <c r="BI36" s="79">
        <f>IF(CAV!J37 = 0,0,CAV!L37/CAV!J37)</f>
        <v>0.27777777777777779</v>
      </c>
      <c r="BJ36" s="79">
        <f>IF(CEO!J37 = 0,0,CEO!L37/CEO!J37)</f>
        <v>0.25</v>
      </c>
      <c r="BK36" s="79">
        <f>IF(CESMO!J37 = 0,0,CESMO!L37/CESMO!J37)</f>
        <v>0</v>
      </c>
    </row>
  </sheetData>
  <mergeCells count="5">
    <mergeCell ref="C1:G1"/>
    <mergeCell ref="H1:U1"/>
    <mergeCell ref="V1:AI1"/>
    <mergeCell ref="AJ1:AW1"/>
    <mergeCell ref="AX1:BK1"/>
  </mergeCells>
  <phoneticPr fontId="32" type="noConversion"/>
  <pageMargins left="0.511811024" right="0.511811024" top="0.78740157499999996" bottom="0.78740157499999996" header="0.31496062000000002" footer="0.31496062000000002"/>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4514B-E58C-4C81-B2FC-38B67DB88A36}">
  <sheetPr>
    <tabColor rgb="FF92D050"/>
  </sheetPr>
  <dimension ref="A1:AK628"/>
  <sheetViews>
    <sheetView zoomScale="80" zoomScaleNormal="80" workbookViewId="0">
      <pane xSplit="19" ySplit="3" topLeftCell="T4" activePane="bottomRight" state="frozen"/>
      <selection pane="topRight" activeCell="T1" sqref="T1"/>
      <selection pane="bottomLeft" activeCell="A4" sqref="A4"/>
      <selection pane="bottomRight" activeCell="J14" sqref="J14"/>
    </sheetView>
  </sheetViews>
  <sheetFormatPr defaultColWidth="9.7265625" defaultRowHeight="26" x14ac:dyDescent="0.35"/>
  <cols>
    <col min="1" max="1" width="8.7265625" style="1" customWidth="1"/>
    <col min="2" max="2" width="17.7265625" style="19" customWidth="1"/>
    <col min="3" max="3" width="41.453125" style="23" customWidth="1"/>
    <col min="4" max="4" width="11.81640625" style="24" customWidth="1"/>
    <col min="5" max="5" width="10" style="24" hidden="1" customWidth="1"/>
    <col min="6" max="6" width="13.453125" style="1" customWidth="1"/>
    <col min="7" max="7" width="10" style="1" customWidth="1"/>
    <col min="8" max="8" width="15.54296875" style="1" customWidth="1"/>
    <col min="9" max="9" width="13.1796875" style="17" customWidth="1"/>
    <col min="10" max="10" width="9.81640625" style="4" customWidth="1"/>
    <col min="11" max="13" width="4.453125" style="4" customWidth="1"/>
    <col min="14" max="14" width="5.81640625" style="4" customWidth="1"/>
    <col min="15" max="15" width="5.54296875" style="4" customWidth="1"/>
    <col min="16" max="16" width="4.26953125" style="4" customWidth="1"/>
    <col min="17" max="17" width="4" style="4" customWidth="1"/>
    <col min="18" max="18" width="13.26953125" style="16" customWidth="1"/>
    <col min="19" max="19" width="12.54296875" style="5" customWidth="1"/>
    <col min="20" max="31" width="13.7265625" style="6" customWidth="1"/>
    <col min="32" max="37" width="13.7265625" style="2" customWidth="1"/>
    <col min="38" max="16384" width="9.7265625" style="2"/>
  </cols>
  <sheetData>
    <row r="1" spans="1:37" ht="40" customHeight="1" x14ac:dyDescent="0.35">
      <c r="A1" s="322" t="s">
        <v>109</v>
      </c>
      <c r="B1" s="323"/>
      <c r="C1" s="322" t="s">
        <v>186</v>
      </c>
      <c r="D1" s="322"/>
      <c r="E1" s="322"/>
      <c r="F1" s="322"/>
      <c r="G1" s="322"/>
      <c r="H1" s="322"/>
      <c r="I1" s="322"/>
      <c r="J1" s="322" t="s">
        <v>110</v>
      </c>
      <c r="K1" s="323"/>
      <c r="L1" s="323"/>
      <c r="M1" s="323"/>
      <c r="N1" s="323"/>
      <c r="O1" s="323"/>
      <c r="P1" s="323"/>
      <c r="Q1" s="323"/>
      <c r="R1" s="322"/>
      <c r="S1" s="322"/>
      <c r="T1" s="321" t="s">
        <v>354</v>
      </c>
      <c r="U1" s="321" t="s">
        <v>356</v>
      </c>
      <c r="V1" s="321" t="s">
        <v>357</v>
      </c>
      <c r="W1" s="321" t="s">
        <v>358</v>
      </c>
      <c r="X1" s="321" t="s">
        <v>359</v>
      </c>
      <c r="Y1" s="317" t="s">
        <v>360</v>
      </c>
      <c r="Z1" s="317" t="s">
        <v>361</v>
      </c>
      <c r="AA1" s="317" t="s">
        <v>362</v>
      </c>
      <c r="AB1" s="317" t="s">
        <v>363</v>
      </c>
      <c r="AC1" s="321" t="s">
        <v>364</v>
      </c>
      <c r="AD1" s="321" t="s">
        <v>365</v>
      </c>
      <c r="AE1" s="321" t="s">
        <v>366</v>
      </c>
      <c r="AF1" s="321" t="s">
        <v>367</v>
      </c>
      <c r="AG1" s="317" t="s">
        <v>368</v>
      </c>
      <c r="AH1" s="317" t="s">
        <v>369</v>
      </c>
      <c r="AI1" s="327" t="s">
        <v>355</v>
      </c>
      <c r="AJ1" s="327" t="s">
        <v>355</v>
      </c>
      <c r="AK1" s="327" t="s">
        <v>355</v>
      </c>
    </row>
    <row r="2" spans="1:37" ht="32.25" customHeight="1" x14ac:dyDescent="0.35">
      <c r="A2" s="318" t="s">
        <v>185</v>
      </c>
      <c r="B2" s="319"/>
      <c r="C2" s="319"/>
      <c r="D2" s="319"/>
      <c r="E2" s="319"/>
      <c r="F2" s="319"/>
      <c r="G2" s="319"/>
      <c r="H2" s="319"/>
      <c r="I2" s="320"/>
      <c r="J2" s="324" t="s">
        <v>351</v>
      </c>
      <c r="K2" s="325"/>
      <c r="L2" s="325"/>
      <c r="M2" s="325"/>
      <c r="N2" s="325"/>
      <c r="O2" s="325"/>
      <c r="P2" s="325"/>
      <c r="Q2" s="325"/>
      <c r="R2" s="325"/>
      <c r="S2" s="326"/>
      <c r="T2" s="321"/>
      <c r="U2" s="321"/>
      <c r="V2" s="321"/>
      <c r="W2" s="321"/>
      <c r="X2" s="321"/>
      <c r="Y2" s="317"/>
      <c r="Z2" s="317"/>
      <c r="AA2" s="317"/>
      <c r="AB2" s="317"/>
      <c r="AC2" s="321"/>
      <c r="AD2" s="321"/>
      <c r="AE2" s="321"/>
      <c r="AF2" s="321"/>
      <c r="AG2" s="317"/>
      <c r="AH2" s="317"/>
      <c r="AI2" s="327"/>
      <c r="AJ2" s="327"/>
      <c r="AK2" s="327"/>
    </row>
    <row r="3" spans="1:37" s="3" customFormat="1" ht="57.25" customHeight="1" x14ac:dyDescent="0.25">
      <c r="A3" s="20" t="s">
        <v>10</v>
      </c>
      <c r="B3" s="21" t="s">
        <v>6</v>
      </c>
      <c r="C3" s="20" t="s">
        <v>21</v>
      </c>
      <c r="D3" s="20" t="s">
        <v>13</v>
      </c>
      <c r="E3" s="21" t="s">
        <v>14</v>
      </c>
      <c r="F3" s="189" t="s">
        <v>15</v>
      </c>
      <c r="G3" s="21" t="s">
        <v>16</v>
      </c>
      <c r="H3" s="21" t="s">
        <v>7</v>
      </c>
      <c r="I3" s="161" t="s">
        <v>236</v>
      </c>
      <c r="J3" s="21" t="s">
        <v>12</v>
      </c>
      <c r="K3" s="39" t="s">
        <v>104</v>
      </c>
      <c r="L3" s="39" t="s">
        <v>105</v>
      </c>
      <c r="M3" s="39" t="s">
        <v>100</v>
      </c>
      <c r="N3" s="39" t="s">
        <v>28</v>
      </c>
      <c r="O3" s="39" t="s">
        <v>101</v>
      </c>
      <c r="P3" s="39" t="s">
        <v>102</v>
      </c>
      <c r="Q3" s="39" t="s">
        <v>103</v>
      </c>
      <c r="R3" s="25" t="s">
        <v>0</v>
      </c>
      <c r="S3" s="26" t="s">
        <v>2</v>
      </c>
      <c r="T3" s="178">
        <v>45698</v>
      </c>
      <c r="U3" s="178">
        <v>45698</v>
      </c>
      <c r="V3" s="178">
        <v>45698</v>
      </c>
      <c r="W3" s="178">
        <v>45698</v>
      </c>
      <c r="X3" s="178">
        <v>45698</v>
      </c>
      <c r="Y3" s="178">
        <v>45698</v>
      </c>
      <c r="Z3" s="178">
        <v>45762</v>
      </c>
      <c r="AA3" s="178">
        <v>45783</v>
      </c>
      <c r="AB3" s="178">
        <v>45800</v>
      </c>
      <c r="AC3" s="178">
        <v>45807</v>
      </c>
      <c r="AD3" s="178">
        <v>45807</v>
      </c>
      <c r="AE3" s="178">
        <v>45807</v>
      </c>
      <c r="AF3" s="178">
        <v>45807</v>
      </c>
      <c r="AG3" s="178">
        <v>45826</v>
      </c>
      <c r="AH3" s="178">
        <v>45841</v>
      </c>
      <c r="AI3" s="27" t="s">
        <v>1</v>
      </c>
      <c r="AJ3" s="27" t="s">
        <v>1</v>
      </c>
      <c r="AK3" s="27" t="s">
        <v>1</v>
      </c>
    </row>
    <row r="4" spans="1:37" ht="45" customHeight="1" x14ac:dyDescent="0.35">
      <c r="A4" s="88">
        <v>1</v>
      </c>
      <c r="B4" s="89" t="s">
        <v>111</v>
      </c>
      <c r="C4" s="146" t="s">
        <v>203</v>
      </c>
      <c r="D4" s="96" t="s">
        <v>123</v>
      </c>
      <c r="E4" s="100">
        <v>1703</v>
      </c>
      <c r="F4" s="104">
        <v>504220643</v>
      </c>
      <c r="G4" s="35" t="s">
        <v>172</v>
      </c>
      <c r="H4" s="155" t="s">
        <v>181</v>
      </c>
      <c r="I4" s="107">
        <v>7.5</v>
      </c>
      <c r="J4" s="8">
        <v>1200</v>
      </c>
      <c r="K4" s="45">
        <f>IF(SUM(T4:AK4)&gt;J4+M4,J4+M4,SUM(T4:AK4))</f>
        <v>440</v>
      </c>
      <c r="L4" s="45">
        <f>(SUM(T4:AK4))</f>
        <v>440</v>
      </c>
      <c r="M4" s="55"/>
      <c r="N4" s="54">
        <f>ROUND(IF(J4*0.25-0.5&lt;0,0,J4*0.25-0.5),0)-Q4-O4</f>
        <v>300</v>
      </c>
      <c r="O4" s="55"/>
      <c r="P4" s="55"/>
      <c r="Q4" s="55"/>
      <c r="R4" s="13">
        <f>J4+M4+O4+P4-L4</f>
        <v>760</v>
      </c>
      <c r="S4" s="14" t="str">
        <f t="shared" ref="S4:S37" si="0">IF(R4&lt;0,"ATENÇÃO","OK")</f>
        <v>OK</v>
      </c>
      <c r="T4" s="81"/>
      <c r="U4" s="32"/>
      <c r="V4" s="28"/>
      <c r="W4" s="28">
        <v>200</v>
      </c>
      <c r="X4" s="28"/>
      <c r="Y4" s="28"/>
      <c r="Z4" s="28"/>
      <c r="AA4" s="28"/>
      <c r="AB4" s="28"/>
      <c r="AC4" s="28">
        <v>240</v>
      </c>
      <c r="AD4" s="28"/>
      <c r="AE4" s="28"/>
      <c r="AF4" s="28"/>
      <c r="AG4" s="28"/>
      <c r="AH4" s="28"/>
      <c r="AI4" s="28"/>
      <c r="AJ4" s="28"/>
      <c r="AK4" s="28"/>
    </row>
    <row r="5" spans="1:37" ht="45" customHeight="1" x14ac:dyDescent="0.35">
      <c r="A5" s="90">
        <v>2</v>
      </c>
      <c r="B5" s="91" t="s">
        <v>113</v>
      </c>
      <c r="C5" s="147" t="s">
        <v>204</v>
      </c>
      <c r="D5" s="97" t="s">
        <v>124</v>
      </c>
      <c r="E5" s="101">
        <v>1703</v>
      </c>
      <c r="F5" s="105" t="s">
        <v>139</v>
      </c>
      <c r="G5" s="106" t="s">
        <v>173</v>
      </c>
      <c r="H5" s="158" t="s">
        <v>181</v>
      </c>
      <c r="I5" s="108">
        <v>16.600000000000001</v>
      </c>
      <c r="J5" s="8">
        <v>1400</v>
      </c>
      <c r="K5" s="45">
        <f t="shared" ref="K5:K37" si="1">IF(SUM(T5:AK5)&gt;J5+M5,J5+M5,SUM(T5:AK5))</f>
        <v>900</v>
      </c>
      <c r="L5" s="45">
        <f t="shared" ref="L5:L35" si="2">(SUM(T5:AK5))</f>
        <v>900</v>
      </c>
      <c r="M5" s="55"/>
      <c r="N5" s="54">
        <f t="shared" ref="N5:N37" si="3">ROUND(IF(J5*0.25-0.5&lt;0,0,J5*0.25-0.5),0)-Q5-O5</f>
        <v>350</v>
      </c>
      <c r="O5" s="55"/>
      <c r="P5" s="55"/>
      <c r="Q5" s="55"/>
      <c r="R5" s="13">
        <f t="shared" ref="R5:R37" si="4">J5+M5+O5+P5-L5</f>
        <v>500</v>
      </c>
      <c r="S5" s="14" t="str">
        <f>IF(R5&lt;0,"ATENÇÃO","OK")</f>
        <v>OK</v>
      </c>
      <c r="T5" s="81"/>
      <c r="U5" s="32"/>
      <c r="V5" s="28"/>
      <c r="W5" s="29"/>
      <c r="X5" s="28"/>
      <c r="Y5" s="28">
        <v>500</v>
      </c>
      <c r="Z5" s="28"/>
      <c r="AA5" s="28"/>
      <c r="AB5" s="28"/>
      <c r="AC5" s="28"/>
      <c r="AD5" s="28">
        <v>400</v>
      </c>
      <c r="AF5" s="28"/>
      <c r="AG5" s="28"/>
      <c r="AH5" s="28"/>
      <c r="AI5" s="28"/>
      <c r="AJ5" s="28"/>
      <c r="AK5" s="28"/>
    </row>
    <row r="6" spans="1:37" ht="45" customHeight="1" x14ac:dyDescent="0.35">
      <c r="A6" s="92">
        <v>3</v>
      </c>
      <c r="B6" s="93" t="s">
        <v>113</v>
      </c>
      <c r="C6" s="146" t="s">
        <v>205</v>
      </c>
      <c r="D6" s="96" t="s">
        <v>124</v>
      </c>
      <c r="E6" s="102">
        <v>1703</v>
      </c>
      <c r="F6" s="104" t="s">
        <v>140</v>
      </c>
      <c r="G6" s="35" t="s">
        <v>172</v>
      </c>
      <c r="H6" s="155" t="s">
        <v>181</v>
      </c>
      <c r="I6" s="107">
        <v>5.9</v>
      </c>
      <c r="J6" s="8">
        <v>480</v>
      </c>
      <c r="K6" s="45">
        <f t="shared" si="1"/>
        <v>0</v>
      </c>
      <c r="L6" s="45">
        <f t="shared" si="2"/>
        <v>0</v>
      </c>
      <c r="M6" s="55"/>
      <c r="N6" s="54">
        <f t="shared" si="3"/>
        <v>120</v>
      </c>
      <c r="O6" s="55"/>
      <c r="P6" s="55"/>
      <c r="Q6" s="55"/>
      <c r="R6" s="13">
        <f t="shared" si="4"/>
        <v>480</v>
      </c>
      <c r="S6" s="14" t="str">
        <f t="shared" si="0"/>
        <v>OK</v>
      </c>
      <c r="T6" s="81"/>
      <c r="U6" s="32"/>
      <c r="V6" s="28"/>
      <c r="W6" s="29"/>
      <c r="X6" s="28"/>
      <c r="Y6" s="28"/>
      <c r="Z6" s="28"/>
      <c r="AA6" s="28"/>
      <c r="AB6" s="28"/>
      <c r="AC6" s="28"/>
      <c r="AD6" s="28"/>
      <c r="AE6" s="28"/>
      <c r="AF6" s="28"/>
      <c r="AG6" s="28"/>
      <c r="AH6" s="28"/>
      <c r="AI6" s="28"/>
      <c r="AJ6" s="28"/>
      <c r="AK6" s="28"/>
    </row>
    <row r="7" spans="1:37" ht="45" customHeight="1" x14ac:dyDescent="0.35">
      <c r="A7" s="90">
        <v>4</v>
      </c>
      <c r="B7" s="91" t="s">
        <v>114</v>
      </c>
      <c r="C7" s="147" t="s">
        <v>206</v>
      </c>
      <c r="D7" s="97" t="s">
        <v>125</v>
      </c>
      <c r="E7" s="101">
        <v>1701</v>
      </c>
      <c r="F7" s="105" t="s">
        <v>141</v>
      </c>
      <c r="G7" s="106" t="s">
        <v>173</v>
      </c>
      <c r="H7" s="158" t="s">
        <v>181</v>
      </c>
      <c r="I7" s="108">
        <v>7.7</v>
      </c>
      <c r="J7" s="8">
        <v>228</v>
      </c>
      <c r="K7" s="45">
        <f t="shared" si="1"/>
        <v>156</v>
      </c>
      <c r="L7" s="45">
        <f t="shared" si="2"/>
        <v>156</v>
      </c>
      <c r="M7" s="55"/>
      <c r="N7" s="54">
        <f t="shared" si="3"/>
        <v>57</v>
      </c>
      <c r="O7" s="55"/>
      <c r="P7" s="55"/>
      <c r="Q7" s="55"/>
      <c r="R7" s="13">
        <f t="shared" si="4"/>
        <v>72</v>
      </c>
      <c r="S7" s="14" t="str">
        <f t="shared" si="0"/>
        <v>OK</v>
      </c>
      <c r="T7" s="81"/>
      <c r="U7" s="32"/>
      <c r="V7" s="28"/>
      <c r="W7" s="29"/>
      <c r="X7" s="28">
        <v>60</v>
      </c>
      <c r="Y7" s="185"/>
      <c r="Z7" s="28"/>
      <c r="AA7" s="28"/>
      <c r="AB7" s="28"/>
      <c r="AC7" s="28"/>
      <c r="AD7" s="28"/>
      <c r="AE7" s="28"/>
      <c r="AF7" s="28"/>
      <c r="AG7" s="28"/>
      <c r="AH7" s="28">
        <v>96</v>
      </c>
      <c r="AI7" s="28"/>
      <c r="AJ7" s="28"/>
      <c r="AK7" s="28"/>
    </row>
    <row r="8" spans="1:37" ht="45" customHeight="1" x14ac:dyDescent="0.35">
      <c r="A8" s="92">
        <v>5</v>
      </c>
      <c r="B8" s="93" t="s">
        <v>114</v>
      </c>
      <c r="C8" s="146" t="s">
        <v>207</v>
      </c>
      <c r="D8" s="96" t="s">
        <v>125</v>
      </c>
      <c r="E8" s="102">
        <v>1701</v>
      </c>
      <c r="F8" s="104" t="s">
        <v>142</v>
      </c>
      <c r="G8" s="35" t="s">
        <v>174</v>
      </c>
      <c r="H8" s="155" t="s">
        <v>181</v>
      </c>
      <c r="I8" s="107">
        <v>15.99</v>
      </c>
      <c r="J8" s="8"/>
      <c r="K8" s="45">
        <f t="shared" si="1"/>
        <v>0</v>
      </c>
      <c r="L8" s="45">
        <f t="shared" si="2"/>
        <v>0</v>
      </c>
      <c r="M8" s="55"/>
      <c r="N8" s="54">
        <f t="shared" si="3"/>
        <v>0</v>
      </c>
      <c r="O8" s="55"/>
      <c r="P8" s="55"/>
      <c r="Q8" s="55"/>
      <c r="R8" s="13">
        <f t="shared" si="4"/>
        <v>0</v>
      </c>
      <c r="S8" s="14" t="str">
        <f t="shared" si="0"/>
        <v>OK</v>
      </c>
      <c r="T8" s="81"/>
      <c r="U8" s="32"/>
      <c r="V8" s="28"/>
      <c r="W8" s="29"/>
      <c r="X8" s="28"/>
      <c r="Y8" s="28"/>
      <c r="Z8" s="28"/>
      <c r="AA8" s="28"/>
      <c r="AB8" s="28"/>
      <c r="AC8" s="28"/>
      <c r="AD8" s="28"/>
      <c r="AE8" s="28"/>
      <c r="AF8" s="28"/>
      <c r="AG8" s="28"/>
      <c r="AH8" s="28"/>
      <c r="AI8" s="28"/>
      <c r="AJ8" s="28"/>
      <c r="AK8" s="28"/>
    </row>
    <row r="9" spans="1:37" ht="45" customHeight="1" x14ac:dyDescent="0.35">
      <c r="A9" s="90">
        <v>6</v>
      </c>
      <c r="B9" s="91" t="s">
        <v>114</v>
      </c>
      <c r="C9" s="147" t="s">
        <v>208</v>
      </c>
      <c r="D9" s="97" t="s">
        <v>125</v>
      </c>
      <c r="E9" s="101">
        <v>1701</v>
      </c>
      <c r="F9" s="105" t="s">
        <v>143</v>
      </c>
      <c r="G9" s="106" t="s">
        <v>173</v>
      </c>
      <c r="H9" s="158" t="s">
        <v>181</v>
      </c>
      <c r="I9" s="108">
        <v>6.85</v>
      </c>
      <c r="J9" s="8"/>
      <c r="K9" s="45">
        <f t="shared" si="1"/>
        <v>0</v>
      </c>
      <c r="L9" s="45">
        <f t="shared" si="2"/>
        <v>0</v>
      </c>
      <c r="M9" s="55"/>
      <c r="N9" s="54">
        <f t="shared" si="3"/>
        <v>0</v>
      </c>
      <c r="O9" s="55"/>
      <c r="P9" s="55"/>
      <c r="Q9" s="55"/>
      <c r="R9" s="13">
        <f t="shared" si="4"/>
        <v>0</v>
      </c>
      <c r="S9" s="14" t="str">
        <f t="shared" si="0"/>
        <v>OK</v>
      </c>
      <c r="T9" s="81"/>
      <c r="U9" s="32"/>
      <c r="V9" s="28"/>
      <c r="W9" s="29"/>
      <c r="X9" s="28"/>
      <c r="Y9" s="28"/>
      <c r="Z9" s="28"/>
      <c r="AA9" s="28"/>
      <c r="AB9" s="28"/>
      <c r="AC9" s="28"/>
      <c r="AD9" s="28"/>
      <c r="AE9" s="28"/>
      <c r="AF9" s="28"/>
      <c r="AG9" s="28"/>
      <c r="AH9" s="28"/>
      <c r="AI9" s="28"/>
      <c r="AJ9" s="28"/>
      <c r="AK9" s="28"/>
    </row>
    <row r="10" spans="1:37" ht="45" customHeight="1" x14ac:dyDescent="0.35">
      <c r="A10" s="92">
        <v>7</v>
      </c>
      <c r="B10" s="93" t="s">
        <v>115</v>
      </c>
      <c r="C10" s="146" t="s">
        <v>209</v>
      </c>
      <c r="D10" s="96" t="s">
        <v>126</v>
      </c>
      <c r="E10" s="102">
        <v>1801</v>
      </c>
      <c r="F10" s="104" t="s">
        <v>144</v>
      </c>
      <c r="G10" s="35" t="s">
        <v>175</v>
      </c>
      <c r="H10" s="155" t="s">
        <v>181</v>
      </c>
      <c r="I10" s="107">
        <v>2.59</v>
      </c>
      <c r="J10" s="8">
        <v>1500</v>
      </c>
      <c r="K10" s="45">
        <f t="shared" si="1"/>
        <v>660</v>
      </c>
      <c r="L10" s="45">
        <f t="shared" si="2"/>
        <v>660</v>
      </c>
      <c r="M10" s="55"/>
      <c r="N10" s="54">
        <f t="shared" si="3"/>
        <v>375</v>
      </c>
      <c r="O10" s="55"/>
      <c r="P10" s="55"/>
      <c r="Q10" s="55"/>
      <c r="R10" s="13">
        <f t="shared" si="4"/>
        <v>840</v>
      </c>
      <c r="S10" s="14" t="str">
        <f t="shared" si="0"/>
        <v>OK</v>
      </c>
      <c r="T10" s="81"/>
      <c r="U10" s="32"/>
      <c r="V10" s="28">
        <v>180</v>
      </c>
      <c r="W10" s="186"/>
      <c r="X10" s="28"/>
      <c r="Y10" s="28"/>
      <c r="Z10" s="28"/>
      <c r="AA10" s="28">
        <v>240</v>
      </c>
      <c r="AB10" s="28"/>
      <c r="AC10" s="28"/>
      <c r="AD10" s="28"/>
      <c r="AE10" s="28"/>
      <c r="AF10" s="28"/>
      <c r="AG10" s="28">
        <v>240</v>
      </c>
      <c r="AH10" s="28"/>
      <c r="AI10" s="28"/>
      <c r="AJ10" s="28"/>
      <c r="AK10" s="28"/>
    </row>
    <row r="11" spans="1:37" ht="45" customHeight="1" x14ac:dyDescent="0.35">
      <c r="A11" s="90">
        <v>8</v>
      </c>
      <c r="B11" s="91" t="s">
        <v>116</v>
      </c>
      <c r="C11" s="147" t="s">
        <v>210</v>
      </c>
      <c r="D11" s="97" t="s">
        <v>127</v>
      </c>
      <c r="E11" s="101">
        <v>1807</v>
      </c>
      <c r="F11" s="105" t="s">
        <v>145</v>
      </c>
      <c r="G11" s="106" t="s">
        <v>174</v>
      </c>
      <c r="H11" s="158" t="s">
        <v>181</v>
      </c>
      <c r="I11" s="108">
        <v>51.7</v>
      </c>
      <c r="J11" s="8">
        <v>8</v>
      </c>
      <c r="K11" s="45">
        <f t="shared" si="1"/>
        <v>4</v>
      </c>
      <c r="L11" s="45">
        <f t="shared" si="2"/>
        <v>4</v>
      </c>
      <c r="M11" s="55"/>
      <c r="N11" s="54">
        <f t="shared" si="3"/>
        <v>2</v>
      </c>
      <c r="O11" s="55"/>
      <c r="P11" s="55"/>
      <c r="Q11" s="55"/>
      <c r="R11" s="13">
        <f t="shared" si="4"/>
        <v>4</v>
      </c>
      <c r="S11" s="14" t="str">
        <f t="shared" si="0"/>
        <v>OK</v>
      </c>
      <c r="T11" s="81">
        <v>4</v>
      </c>
      <c r="U11" s="180"/>
      <c r="V11" s="28"/>
      <c r="W11" s="29"/>
      <c r="X11" s="28"/>
      <c r="Y11" s="28"/>
      <c r="Z11" s="28"/>
      <c r="AA11" s="28"/>
      <c r="AB11" s="28"/>
      <c r="AC11" s="28"/>
      <c r="AD11" s="28"/>
      <c r="AE11" s="28"/>
      <c r="AF11" s="28"/>
      <c r="AG11" s="28"/>
      <c r="AH11" s="28"/>
      <c r="AI11" s="28"/>
      <c r="AJ11" s="28"/>
      <c r="AK11" s="28"/>
    </row>
    <row r="12" spans="1:37" ht="45" customHeight="1" x14ac:dyDescent="0.35">
      <c r="A12" s="88">
        <v>9</v>
      </c>
      <c r="B12" s="89" t="s">
        <v>116</v>
      </c>
      <c r="C12" s="146" t="s">
        <v>211</v>
      </c>
      <c r="D12" s="96" t="s">
        <v>128</v>
      </c>
      <c r="E12" s="100">
        <v>1807</v>
      </c>
      <c r="F12" s="104" t="s">
        <v>146</v>
      </c>
      <c r="G12" s="35" t="s">
        <v>174</v>
      </c>
      <c r="H12" s="155" t="s">
        <v>181</v>
      </c>
      <c r="I12" s="107">
        <v>77</v>
      </c>
      <c r="J12" s="8">
        <v>6</v>
      </c>
      <c r="K12" s="45">
        <f t="shared" si="1"/>
        <v>4</v>
      </c>
      <c r="L12" s="45">
        <f t="shared" si="2"/>
        <v>4</v>
      </c>
      <c r="M12" s="55"/>
      <c r="N12" s="54">
        <f t="shared" si="3"/>
        <v>1</v>
      </c>
      <c r="O12" s="55"/>
      <c r="P12" s="55"/>
      <c r="Q12" s="55"/>
      <c r="R12" s="13">
        <f t="shared" si="4"/>
        <v>2</v>
      </c>
      <c r="S12" s="14" t="str">
        <f t="shared" si="0"/>
        <v>OK</v>
      </c>
      <c r="T12" s="81">
        <v>4</v>
      </c>
      <c r="U12" s="180"/>
      <c r="V12" s="28"/>
      <c r="W12" s="29"/>
      <c r="X12" s="28"/>
      <c r="Y12" s="28"/>
      <c r="Z12" s="28"/>
      <c r="AA12" s="28"/>
      <c r="AB12" s="28"/>
      <c r="AC12" s="28"/>
      <c r="AD12" s="115"/>
      <c r="AE12" s="28"/>
      <c r="AF12" s="28"/>
      <c r="AG12" s="28"/>
      <c r="AH12" s="28"/>
      <c r="AI12" s="28"/>
      <c r="AJ12" s="28"/>
      <c r="AK12" s="28"/>
    </row>
    <row r="13" spans="1:37" ht="45" customHeight="1" x14ac:dyDescent="0.35">
      <c r="A13" s="210">
        <v>10</v>
      </c>
      <c r="B13" s="211" t="s">
        <v>116</v>
      </c>
      <c r="C13" s="241" t="s">
        <v>453</v>
      </c>
      <c r="D13" s="213" t="s">
        <v>129</v>
      </c>
      <c r="E13" s="214">
        <v>1801</v>
      </c>
      <c r="F13" s="215" t="s">
        <v>147</v>
      </c>
      <c r="G13" s="216" t="s">
        <v>174</v>
      </c>
      <c r="H13" s="242" t="s">
        <v>181</v>
      </c>
      <c r="I13" s="217">
        <v>22.26</v>
      </c>
      <c r="J13" s="8">
        <v>30</v>
      </c>
      <c r="K13" s="45">
        <f t="shared" si="1"/>
        <v>0</v>
      </c>
      <c r="L13" s="45">
        <f t="shared" si="2"/>
        <v>0</v>
      </c>
      <c r="M13" s="55"/>
      <c r="N13" s="54">
        <f t="shared" si="3"/>
        <v>7</v>
      </c>
      <c r="O13" s="55"/>
      <c r="P13" s="55"/>
      <c r="Q13" s="55"/>
      <c r="R13" s="13">
        <f t="shared" si="4"/>
        <v>30</v>
      </c>
      <c r="S13" s="14" t="str">
        <f t="shared" si="0"/>
        <v>OK</v>
      </c>
      <c r="T13" s="243">
        <f>8-8</f>
        <v>0</v>
      </c>
      <c r="U13" s="180"/>
      <c r="V13" s="28"/>
      <c r="W13" s="29"/>
      <c r="X13" s="28"/>
      <c r="Y13" s="28"/>
      <c r="Z13" s="28"/>
      <c r="AA13" s="28"/>
      <c r="AB13" s="28"/>
      <c r="AC13" s="28"/>
      <c r="AD13" s="115"/>
      <c r="AE13" s="28"/>
      <c r="AF13" s="28"/>
      <c r="AG13" s="28"/>
      <c r="AH13" s="28"/>
      <c r="AI13" s="28"/>
      <c r="AJ13" s="28"/>
      <c r="AK13" s="28"/>
    </row>
    <row r="14" spans="1:37" ht="45" customHeight="1" x14ac:dyDescent="0.35">
      <c r="A14" s="148">
        <v>11</v>
      </c>
      <c r="B14" s="149" t="s">
        <v>114</v>
      </c>
      <c r="C14" s="146" t="s">
        <v>212</v>
      </c>
      <c r="D14" s="102" t="s">
        <v>125</v>
      </c>
      <c r="E14" s="100">
        <v>1801</v>
      </c>
      <c r="F14" s="154" t="s">
        <v>148</v>
      </c>
      <c r="G14" s="155" t="s">
        <v>174</v>
      </c>
      <c r="H14" s="155" t="s">
        <v>181</v>
      </c>
      <c r="I14" s="156">
        <v>13.49</v>
      </c>
      <c r="J14" s="8"/>
      <c r="K14" s="45">
        <f t="shared" si="1"/>
        <v>0</v>
      </c>
      <c r="L14" s="45">
        <f t="shared" si="2"/>
        <v>0</v>
      </c>
      <c r="M14" s="55"/>
      <c r="N14" s="54">
        <f t="shared" si="3"/>
        <v>0</v>
      </c>
      <c r="O14" s="55"/>
      <c r="P14" s="55"/>
      <c r="Q14" s="55"/>
      <c r="R14" s="13">
        <f t="shared" si="4"/>
        <v>0</v>
      </c>
      <c r="S14" s="14" t="str">
        <f t="shared" si="0"/>
        <v>OK</v>
      </c>
      <c r="T14" s="81"/>
      <c r="U14" s="32"/>
      <c r="V14" s="28"/>
      <c r="W14" s="29"/>
      <c r="X14" s="28"/>
      <c r="Y14" s="28"/>
      <c r="Z14" s="28"/>
      <c r="AA14" s="28"/>
      <c r="AB14" s="28"/>
      <c r="AC14" s="28"/>
      <c r="AD14" s="115"/>
      <c r="AE14" s="28"/>
      <c r="AF14" s="28"/>
      <c r="AG14" s="28"/>
      <c r="AH14" s="28"/>
      <c r="AI14" s="28"/>
      <c r="AJ14" s="28"/>
      <c r="AK14" s="28"/>
    </row>
    <row r="15" spans="1:37" ht="45" customHeight="1" x14ac:dyDescent="0.35">
      <c r="A15" s="150">
        <v>12</v>
      </c>
      <c r="B15" s="151" t="s">
        <v>114</v>
      </c>
      <c r="C15" s="147" t="s">
        <v>213</v>
      </c>
      <c r="D15" s="101" t="s">
        <v>125</v>
      </c>
      <c r="E15" s="101">
        <v>1801</v>
      </c>
      <c r="F15" s="157" t="s">
        <v>149</v>
      </c>
      <c r="G15" s="158" t="s">
        <v>173</v>
      </c>
      <c r="H15" s="158" t="s">
        <v>181</v>
      </c>
      <c r="I15" s="159">
        <v>2.79</v>
      </c>
      <c r="J15" s="8">
        <v>1200</v>
      </c>
      <c r="K15" s="45">
        <f t="shared" si="1"/>
        <v>432</v>
      </c>
      <c r="L15" s="45">
        <f t="shared" si="2"/>
        <v>432</v>
      </c>
      <c r="M15" s="55"/>
      <c r="N15" s="54">
        <f t="shared" si="3"/>
        <v>300</v>
      </c>
      <c r="O15" s="55"/>
      <c r="P15" s="55"/>
      <c r="Q15" s="55"/>
      <c r="R15" s="13">
        <f t="shared" si="4"/>
        <v>768</v>
      </c>
      <c r="S15" s="14" t="str">
        <f t="shared" si="0"/>
        <v>OK</v>
      </c>
      <c r="T15" s="81"/>
      <c r="U15" s="32"/>
      <c r="V15" s="28"/>
      <c r="W15" s="29"/>
      <c r="X15" s="28">
        <v>192</v>
      </c>
      <c r="Y15" s="185"/>
      <c r="Z15" s="28"/>
      <c r="AA15" s="28"/>
      <c r="AB15" s="28"/>
      <c r="AC15" s="28"/>
      <c r="AD15" s="187"/>
      <c r="AE15" s="28">
        <v>240</v>
      </c>
      <c r="AF15" s="28"/>
      <c r="AG15" s="28"/>
      <c r="AH15" s="28"/>
      <c r="AI15" s="28"/>
      <c r="AJ15" s="28"/>
      <c r="AK15" s="28"/>
    </row>
    <row r="16" spans="1:37" ht="45" customHeight="1" x14ac:dyDescent="0.35">
      <c r="A16" s="148">
        <v>13</v>
      </c>
      <c r="B16" s="149" t="s">
        <v>114</v>
      </c>
      <c r="C16" s="146" t="s">
        <v>214</v>
      </c>
      <c r="D16" s="102" t="s">
        <v>125</v>
      </c>
      <c r="E16" s="100">
        <v>1801</v>
      </c>
      <c r="F16" s="154" t="s">
        <v>150</v>
      </c>
      <c r="G16" s="155" t="s">
        <v>173</v>
      </c>
      <c r="H16" s="155" t="s">
        <v>181</v>
      </c>
      <c r="I16" s="156">
        <v>2.98</v>
      </c>
      <c r="J16" s="8">
        <v>1200</v>
      </c>
      <c r="K16" s="45">
        <f t="shared" si="1"/>
        <v>432</v>
      </c>
      <c r="L16" s="45">
        <f t="shared" si="2"/>
        <v>432</v>
      </c>
      <c r="M16" s="55"/>
      <c r="N16" s="54">
        <f t="shared" si="3"/>
        <v>300</v>
      </c>
      <c r="O16" s="55"/>
      <c r="P16" s="55"/>
      <c r="Q16" s="55"/>
      <c r="R16" s="13">
        <f t="shared" si="4"/>
        <v>768</v>
      </c>
      <c r="S16" s="14" t="str">
        <f t="shared" si="0"/>
        <v>OK</v>
      </c>
      <c r="T16" s="81"/>
      <c r="U16" s="32"/>
      <c r="V16" s="28"/>
      <c r="W16" s="29"/>
      <c r="X16" s="28"/>
      <c r="Y16" s="28"/>
      <c r="Z16" s="28">
        <v>240</v>
      </c>
      <c r="AA16" s="28"/>
      <c r="AB16" s="28"/>
      <c r="AC16" s="28"/>
      <c r="AD16" s="187"/>
      <c r="AE16" s="28"/>
      <c r="AF16" s="28"/>
      <c r="AG16" s="28"/>
      <c r="AH16" s="28">
        <v>192</v>
      </c>
      <c r="AI16" s="28"/>
      <c r="AJ16" s="28"/>
      <c r="AK16" s="28"/>
    </row>
    <row r="17" spans="1:37" ht="45" customHeight="1" x14ac:dyDescent="0.35">
      <c r="A17" s="150">
        <v>14</v>
      </c>
      <c r="B17" s="151" t="s">
        <v>116</v>
      </c>
      <c r="C17" s="147" t="s">
        <v>215</v>
      </c>
      <c r="D17" s="101" t="s">
        <v>130</v>
      </c>
      <c r="E17" s="101">
        <v>1801</v>
      </c>
      <c r="F17" s="157" t="s">
        <v>151</v>
      </c>
      <c r="G17" s="158" t="s">
        <v>176</v>
      </c>
      <c r="H17" s="158" t="s">
        <v>181</v>
      </c>
      <c r="I17" s="159">
        <v>2.2000000000000002</v>
      </c>
      <c r="J17" s="8">
        <v>480</v>
      </c>
      <c r="K17" s="45">
        <f t="shared" si="1"/>
        <v>192</v>
      </c>
      <c r="L17" s="45">
        <f t="shared" si="2"/>
        <v>192</v>
      </c>
      <c r="M17" s="55"/>
      <c r="N17" s="54">
        <f t="shared" si="3"/>
        <v>120</v>
      </c>
      <c r="O17" s="55"/>
      <c r="P17" s="55"/>
      <c r="Q17" s="55"/>
      <c r="R17" s="13">
        <f t="shared" si="4"/>
        <v>288</v>
      </c>
      <c r="S17" s="14" t="str">
        <f t="shared" si="0"/>
        <v>OK</v>
      </c>
      <c r="T17" s="81">
        <v>192</v>
      </c>
      <c r="U17" s="180"/>
      <c r="V17" s="28"/>
      <c r="W17" s="29"/>
      <c r="X17" s="28"/>
      <c r="Y17" s="28"/>
      <c r="Z17" s="28"/>
      <c r="AA17" s="28"/>
      <c r="AB17" s="28"/>
      <c r="AC17" s="28"/>
      <c r="AD17" s="187"/>
      <c r="AE17" s="28"/>
      <c r="AF17" s="28"/>
      <c r="AG17" s="28"/>
      <c r="AH17" s="28"/>
      <c r="AI17" s="28"/>
      <c r="AJ17" s="28"/>
      <c r="AK17" s="28"/>
    </row>
    <row r="18" spans="1:37" ht="45" customHeight="1" x14ac:dyDescent="0.35">
      <c r="A18" s="148">
        <v>15</v>
      </c>
      <c r="B18" s="149" t="s">
        <v>114</v>
      </c>
      <c r="C18" s="146" t="s">
        <v>216</v>
      </c>
      <c r="D18" s="102" t="s">
        <v>125</v>
      </c>
      <c r="E18" s="100">
        <v>1801</v>
      </c>
      <c r="F18" s="154" t="s">
        <v>152</v>
      </c>
      <c r="G18" s="155" t="s">
        <v>176</v>
      </c>
      <c r="H18" s="155" t="s">
        <v>181</v>
      </c>
      <c r="I18" s="156">
        <v>3.99</v>
      </c>
      <c r="J18" s="8">
        <v>130</v>
      </c>
      <c r="K18" s="45">
        <f t="shared" si="1"/>
        <v>48</v>
      </c>
      <c r="L18" s="45">
        <f t="shared" si="2"/>
        <v>48</v>
      </c>
      <c r="M18" s="55"/>
      <c r="N18" s="54">
        <f t="shared" si="3"/>
        <v>32</v>
      </c>
      <c r="O18" s="55"/>
      <c r="P18" s="55"/>
      <c r="Q18" s="55"/>
      <c r="R18" s="13">
        <f t="shared" si="4"/>
        <v>82</v>
      </c>
      <c r="S18" s="14" t="str">
        <f t="shared" si="0"/>
        <v>OK</v>
      </c>
      <c r="T18" s="81"/>
      <c r="U18" s="32"/>
      <c r="V18" s="28"/>
      <c r="W18" s="29"/>
      <c r="X18" s="28">
        <v>48</v>
      </c>
      <c r="Y18" s="185"/>
      <c r="Z18" s="28"/>
      <c r="AA18" s="28"/>
      <c r="AB18" s="28"/>
      <c r="AC18" s="28"/>
      <c r="AD18" s="187"/>
      <c r="AE18" s="28"/>
      <c r="AF18" s="28"/>
      <c r="AG18" s="28"/>
      <c r="AH18" s="28"/>
      <c r="AI18" s="28"/>
      <c r="AJ18" s="28"/>
      <c r="AK18" s="28"/>
    </row>
    <row r="19" spans="1:37" ht="45" customHeight="1" x14ac:dyDescent="0.35">
      <c r="A19" s="150">
        <v>16</v>
      </c>
      <c r="B19" s="151" t="s">
        <v>114</v>
      </c>
      <c r="C19" s="147" t="s">
        <v>217</v>
      </c>
      <c r="D19" s="101" t="s">
        <v>125</v>
      </c>
      <c r="E19" s="101">
        <v>1801</v>
      </c>
      <c r="F19" s="157" t="s">
        <v>153</v>
      </c>
      <c r="G19" s="158" t="s">
        <v>176</v>
      </c>
      <c r="H19" s="158" t="s">
        <v>181</v>
      </c>
      <c r="I19" s="159">
        <v>3.6</v>
      </c>
      <c r="J19" s="8">
        <v>260</v>
      </c>
      <c r="K19" s="45">
        <f t="shared" si="1"/>
        <v>260</v>
      </c>
      <c r="L19" s="45">
        <f t="shared" si="2"/>
        <v>260</v>
      </c>
      <c r="M19" s="55"/>
      <c r="N19" s="54">
        <f t="shared" si="3"/>
        <v>65</v>
      </c>
      <c r="O19" s="55"/>
      <c r="P19" s="55"/>
      <c r="Q19" s="55"/>
      <c r="R19" s="13">
        <f t="shared" si="4"/>
        <v>0</v>
      </c>
      <c r="S19" s="14" t="str">
        <f t="shared" si="0"/>
        <v>OK</v>
      </c>
      <c r="T19" s="81"/>
      <c r="U19" s="32"/>
      <c r="V19" s="28"/>
      <c r="W19" s="29"/>
      <c r="X19" s="28">
        <v>120</v>
      </c>
      <c r="Y19" s="185"/>
      <c r="Z19" s="28"/>
      <c r="AA19" s="28"/>
      <c r="AB19" s="28"/>
      <c r="AC19" s="28"/>
      <c r="AD19" s="187"/>
      <c r="AE19" s="28">
        <v>96</v>
      </c>
      <c r="AF19" s="28"/>
      <c r="AG19" s="28"/>
      <c r="AH19" s="28">
        <v>44</v>
      </c>
      <c r="AI19" s="28"/>
      <c r="AJ19" s="28"/>
      <c r="AK19" s="28"/>
    </row>
    <row r="20" spans="1:37" ht="45" customHeight="1" x14ac:dyDescent="0.35">
      <c r="A20" s="148">
        <v>17</v>
      </c>
      <c r="B20" s="149" t="s">
        <v>114</v>
      </c>
      <c r="C20" s="146" t="s">
        <v>218</v>
      </c>
      <c r="D20" s="102" t="s">
        <v>131</v>
      </c>
      <c r="E20" s="100">
        <v>1801</v>
      </c>
      <c r="F20" s="154" t="s">
        <v>154</v>
      </c>
      <c r="G20" s="155" t="s">
        <v>173</v>
      </c>
      <c r="H20" s="155" t="s">
        <v>181</v>
      </c>
      <c r="I20" s="156">
        <v>8.5299999999999994</v>
      </c>
      <c r="J20" s="8">
        <v>120</v>
      </c>
      <c r="K20" s="45">
        <f t="shared" si="1"/>
        <v>24</v>
      </c>
      <c r="L20" s="45">
        <f t="shared" si="2"/>
        <v>24</v>
      </c>
      <c r="M20" s="55"/>
      <c r="N20" s="54">
        <f t="shared" si="3"/>
        <v>30</v>
      </c>
      <c r="O20" s="55"/>
      <c r="P20" s="55"/>
      <c r="Q20" s="55"/>
      <c r="R20" s="13">
        <f t="shared" si="4"/>
        <v>96</v>
      </c>
      <c r="S20" s="14" t="str">
        <f t="shared" si="0"/>
        <v>OK</v>
      </c>
      <c r="T20" s="81"/>
      <c r="U20" s="32"/>
      <c r="V20" s="28"/>
      <c r="W20" s="29"/>
      <c r="X20" s="28">
        <v>24</v>
      </c>
      <c r="Y20" s="185"/>
      <c r="Z20" s="28"/>
      <c r="AA20" s="28"/>
      <c r="AB20" s="28"/>
      <c r="AC20" s="28"/>
      <c r="AD20" s="187"/>
      <c r="AE20" s="28"/>
      <c r="AF20" s="28"/>
      <c r="AG20" s="28"/>
      <c r="AH20" s="28"/>
      <c r="AI20" s="28"/>
      <c r="AJ20" s="28"/>
      <c r="AK20" s="28"/>
    </row>
    <row r="21" spans="1:37" ht="45" customHeight="1" x14ac:dyDescent="0.35">
      <c r="A21" s="150">
        <v>18</v>
      </c>
      <c r="B21" s="151" t="s">
        <v>117</v>
      </c>
      <c r="C21" s="147" t="s">
        <v>219</v>
      </c>
      <c r="D21" s="101" t="s">
        <v>130</v>
      </c>
      <c r="E21" s="101">
        <v>1801</v>
      </c>
      <c r="F21" s="157" t="s">
        <v>155</v>
      </c>
      <c r="G21" s="158" t="s">
        <v>173</v>
      </c>
      <c r="H21" s="158" t="s">
        <v>181</v>
      </c>
      <c r="I21" s="159">
        <v>1.69</v>
      </c>
      <c r="J21" s="8">
        <v>250</v>
      </c>
      <c r="K21" s="45">
        <f t="shared" si="1"/>
        <v>100</v>
      </c>
      <c r="L21" s="45">
        <f t="shared" si="2"/>
        <v>100</v>
      </c>
      <c r="M21" s="55"/>
      <c r="N21" s="54">
        <f t="shared" si="3"/>
        <v>62</v>
      </c>
      <c r="O21" s="55"/>
      <c r="P21" s="55"/>
      <c r="Q21" s="55"/>
      <c r="R21" s="13">
        <f t="shared" si="4"/>
        <v>150</v>
      </c>
      <c r="S21" s="14" t="str">
        <f t="shared" si="0"/>
        <v>OK</v>
      </c>
      <c r="T21" s="81"/>
      <c r="U21" s="32"/>
      <c r="V21" s="28"/>
      <c r="W21" s="29"/>
      <c r="X21" s="28"/>
      <c r="Y21" s="28"/>
      <c r="Z21" s="28"/>
      <c r="AA21" s="28"/>
      <c r="AB21" s="28"/>
      <c r="AC21" s="28"/>
      <c r="AD21" s="187"/>
      <c r="AE21" s="28">
        <v>100</v>
      </c>
      <c r="AF21" s="28"/>
      <c r="AG21" s="28"/>
      <c r="AH21" s="28"/>
      <c r="AI21" s="28"/>
      <c r="AJ21" s="28"/>
      <c r="AK21" s="28"/>
    </row>
    <row r="22" spans="1:37" ht="45" customHeight="1" x14ac:dyDescent="0.35">
      <c r="A22" s="148">
        <v>19</v>
      </c>
      <c r="B22" s="149" t="s">
        <v>118</v>
      </c>
      <c r="C22" s="146" t="s">
        <v>220</v>
      </c>
      <c r="D22" s="102" t="s">
        <v>132</v>
      </c>
      <c r="E22" s="100">
        <v>1808</v>
      </c>
      <c r="F22" s="154" t="s">
        <v>156</v>
      </c>
      <c r="G22" s="155" t="s">
        <v>173</v>
      </c>
      <c r="H22" s="155" t="s">
        <v>181</v>
      </c>
      <c r="I22" s="156">
        <v>4</v>
      </c>
      <c r="J22" s="8">
        <v>150</v>
      </c>
      <c r="K22" s="45">
        <f t="shared" si="1"/>
        <v>60</v>
      </c>
      <c r="L22" s="45">
        <f t="shared" si="2"/>
        <v>60</v>
      </c>
      <c r="M22" s="55"/>
      <c r="N22" s="54">
        <f t="shared" si="3"/>
        <v>37</v>
      </c>
      <c r="O22" s="55"/>
      <c r="P22" s="55"/>
      <c r="Q22" s="55"/>
      <c r="R22" s="13">
        <f t="shared" si="4"/>
        <v>90</v>
      </c>
      <c r="S22" s="14" t="str">
        <f t="shared" si="0"/>
        <v>OK</v>
      </c>
      <c r="T22" s="81"/>
      <c r="U22" s="32"/>
      <c r="V22" s="28">
        <v>60</v>
      </c>
      <c r="W22" s="186"/>
      <c r="X22" s="28"/>
      <c r="Y22" s="28"/>
      <c r="Z22" s="28"/>
      <c r="AA22" s="28"/>
      <c r="AB22" s="28"/>
      <c r="AC22" s="28"/>
      <c r="AD22" s="187"/>
      <c r="AE22" s="28"/>
      <c r="AF22" s="28"/>
      <c r="AG22" s="28"/>
      <c r="AH22" s="28"/>
      <c r="AI22" s="28"/>
      <c r="AJ22" s="28"/>
      <c r="AK22" s="28"/>
    </row>
    <row r="23" spans="1:37" ht="45" customHeight="1" x14ac:dyDescent="0.35">
      <c r="A23" s="152">
        <v>20</v>
      </c>
      <c r="B23" s="153" t="s">
        <v>114</v>
      </c>
      <c r="C23" s="147" t="s">
        <v>221</v>
      </c>
      <c r="D23" s="157" t="s">
        <v>125</v>
      </c>
      <c r="E23" s="101">
        <v>1801</v>
      </c>
      <c r="F23" s="157" t="s">
        <v>157</v>
      </c>
      <c r="G23" s="158" t="s">
        <v>176</v>
      </c>
      <c r="H23" s="158" t="s">
        <v>181</v>
      </c>
      <c r="I23" s="160">
        <v>3.49</v>
      </c>
      <c r="J23" s="8">
        <v>600</v>
      </c>
      <c r="K23" s="45">
        <f t="shared" si="1"/>
        <v>480</v>
      </c>
      <c r="L23" s="45">
        <f t="shared" si="2"/>
        <v>480</v>
      </c>
      <c r="M23" s="55"/>
      <c r="N23" s="54">
        <f t="shared" si="3"/>
        <v>150</v>
      </c>
      <c r="O23" s="55"/>
      <c r="P23" s="55"/>
      <c r="Q23" s="55"/>
      <c r="R23" s="13">
        <f t="shared" si="4"/>
        <v>120</v>
      </c>
      <c r="S23" s="14" t="str">
        <f t="shared" si="0"/>
        <v>OK</v>
      </c>
      <c r="T23" s="81"/>
      <c r="U23" s="32"/>
      <c r="V23" s="28"/>
      <c r="W23" s="29"/>
      <c r="X23" s="28">
        <v>360</v>
      </c>
      <c r="Y23" s="185"/>
      <c r="Z23" s="28"/>
      <c r="AA23" s="28"/>
      <c r="AB23" s="28"/>
      <c r="AC23" s="28"/>
      <c r="AD23" s="187"/>
      <c r="AE23" s="28"/>
      <c r="AF23" s="28"/>
      <c r="AG23" s="28"/>
      <c r="AH23" s="28">
        <v>120</v>
      </c>
      <c r="AI23" s="28"/>
      <c r="AJ23" s="28"/>
      <c r="AK23" s="28"/>
    </row>
    <row r="24" spans="1:37" ht="45" customHeight="1" x14ac:dyDescent="0.35">
      <c r="A24" s="148">
        <v>21</v>
      </c>
      <c r="B24" s="149" t="s">
        <v>119</v>
      </c>
      <c r="C24" s="146" t="s">
        <v>222</v>
      </c>
      <c r="D24" s="102" t="s">
        <v>133</v>
      </c>
      <c r="E24" s="100">
        <v>2502</v>
      </c>
      <c r="F24" s="154" t="s">
        <v>158</v>
      </c>
      <c r="G24" s="155" t="s">
        <v>177</v>
      </c>
      <c r="H24" s="155" t="s">
        <v>181</v>
      </c>
      <c r="I24" s="156">
        <v>48.9</v>
      </c>
      <c r="J24" s="8">
        <v>60</v>
      </c>
      <c r="K24" s="45">
        <f t="shared" si="1"/>
        <v>20</v>
      </c>
      <c r="L24" s="45">
        <f t="shared" si="2"/>
        <v>20</v>
      </c>
      <c r="M24" s="55"/>
      <c r="N24" s="54">
        <f t="shared" si="3"/>
        <v>15</v>
      </c>
      <c r="O24" s="55"/>
      <c r="P24" s="55"/>
      <c r="Q24" s="55"/>
      <c r="R24" s="13">
        <f t="shared" si="4"/>
        <v>40</v>
      </c>
      <c r="S24" s="14" t="str">
        <f t="shared" si="0"/>
        <v>OK</v>
      </c>
      <c r="T24" s="81"/>
      <c r="U24" s="32">
        <v>10</v>
      </c>
      <c r="V24" s="185"/>
      <c r="W24" s="29"/>
      <c r="X24" s="28"/>
      <c r="Y24" s="28"/>
      <c r="Z24" s="28"/>
      <c r="AA24" s="28"/>
      <c r="AB24" s="28">
        <v>10</v>
      </c>
      <c r="AC24" s="28"/>
      <c r="AD24" s="187"/>
      <c r="AE24" s="28"/>
      <c r="AF24" s="28"/>
      <c r="AG24" s="28"/>
      <c r="AH24" s="28"/>
      <c r="AI24" s="28"/>
      <c r="AJ24" s="28"/>
      <c r="AK24" s="28"/>
    </row>
    <row r="25" spans="1:37" ht="45" customHeight="1" x14ac:dyDescent="0.35">
      <c r="A25" s="150">
        <v>22</v>
      </c>
      <c r="B25" s="151" t="s">
        <v>116</v>
      </c>
      <c r="C25" s="147" t="s">
        <v>223</v>
      </c>
      <c r="D25" s="101" t="s">
        <v>133</v>
      </c>
      <c r="E25" s="101">
        <v>2502</v>
      </c>
      <c r="F25" s="157" t="s">
        <v>159</v>
      </c>
      <c r="G25" s="158" t="s">
        <v>173</v>
      </c>
      <c r="H25" s="158" t="s">
        <v>181</v>
      </c>
      <c r="I25" s="159">
        <v>21.89</v>
      </c>
      <c r="J25" s="8">
        <v>50</v>
      </c>
      <c r="K25" s="45">
        <f t="shared" si="1"/>
        <v>0</v>
      </c>
      <c r="L25" s="45">
        <f t="shared" si="2"/>
        <v>0</v>
      </c>
      <c r="M25" s="55"/>
      <c r="N25" s="54">
        <f t="shared" si="3"/>
        <v>12</v>
      </c>
      <c r="O25" s="55"/>
      <c r="P25" s="55"/>
      <c r="Q25" s="55"/>
      <c r="R25" s="13">
        <f t="shared" si="4"/>
        <v>50</v>
      </c>
      <c r="S25" s="14" t="str">
        <f t="shared" si="0"/>
        <v>OK</v>
      </c>
      <c r="T25" s="81"/>
      <c r="U25" s="32"/>
      <c r="V25" s="28"/>
      <c r="W25" s="29"/>
      <c r="X25" s="28"/>
      <c r="Y25" s="28"/>
      <c r="Z25" s="28"/>
      <c r="AA25" s="28"/>
      <c r="AB25" s="28"/>
      <c r="AC25" s="28"/>
      <c r="AD25" s="187"/>
      <c r="AE25" s="28"/>
      <c r="AF25" s="28"/>
      <c r="AG25" s="28"/>
      <c r="AH25" s="28"/>
      <c r="AI25" s="28"/>
      <c r="AJ25" s="28"/>
      <c r="AK25" s="28"/>
    </row>
    <row r="26" spans="1:37" ht="45" customHeight="1" x14ac:dyDescent="0.35">
      <c r="A26" s="148">
        <v>23</v>
      </c>
      <c r="B26" s="149" t="s">
        <v>119</v>
      </c>
      <c r="C26" s="146" t="s">
        <v>224</v>
      </c>
      <c r="D26" s="102" t="s">
        <v>133</v>
      </c>
      <c r="E26" s="100">
        <v>2502</v>
      </c>
      <c r="F26" s="154" t="s">
        <v>160</v>
      </c>
      <c r="G26" s="155" t="s">
        <v>178</v>
      </c>
      <c r="H26" s="155" t="s">
        <v>181</v>
      </c>
      <c r="I26" s="156">
        <v>103.99</v>
      </c>
      <c r="J26" s="8">
        <v>10</v>
      </c>
      <c r="K26" s="45">
        <f t="shared" si="1"/>
        <v>5</v>
      </c>
      <c r="L26" s="45">
        <f t="shared" si="2"/>
        <v>5</v>
      </c>
      <c r="M26" s="55"/>
      <c r="N26" s="54">
        <f t="shared" si="3"/>
        <v>2</v>
      </c>
      <c r="O26" s="55"/>
      <c r="P26" s="55"/>
      <c r="Q26" s="55"/>
      <c r="R26" s="13">
        <f t="shared" si="4"/>
        <v>5</v>
      </c>
      <c r="S26" s="14" t="str">
        <f t="shared" si="0"/>
        <v>OK</v>
      </c>
      <c r="T26" s="81"/>
      <c r="U26" s="32">
        <v>5</v>
      </c>
      <c r="V26" s="185"/>
      <c r="W26" s="29"/>
      <c r="X26" s="28"/>
      <c r="Y26" s="28"/>
      <c r="Z26" s="28"/>
      <c r="AA26" s="28"/>
      <c r="AB26" s="28"/>
      <c r="AC26" s="28"/>
      <c r="AD26" s="187"/>
      <c r="AE26" s="28"/>
      <c r="AF26" s="28"/>
      <c r="AG26" s="28"/>
      <c r="AH26" s="28"/>
      <c r="AI26" s="28"/>
      <c r="AJ26" s="28"/>
      <c r="AK26" s="28"/>
    </row>
    <row r="27" spans="1:37" ht="45" customHeight="1" x14ac:dyDescent="0.35">
      <c r="A27" s="150">
        <v>24</v>
      </c>
      <c r="B27" s="151" t="s">
        <v>119</v>
      </c>
      <c r="C27" s="147" t="s">
        <v>225</v>
      </c>
      <c r="D27" s="101" t="s">
        <v>133</v>
      </c>
      <c r="E27" s="101">
        <v>2502</v>
      </c>
      <c r="F27" s="157" t="s">
        <v>161</v>
      </c>
      <c r="G27" s="158" t="s">
        <v>173</v>
      </c>
      <c r="H27" s="158" t="s">
        <v>181</v>
      </c>
      <c r="I27" s="159">
        <v>9.09</v>
      </c>
      <c r="J27" s="8">
        <v>150</v>
      </c>
      <c r="K27" s="45">
        <f t="shared" si="1"/>
        <v>60</v>
      </c>
      <c r="L27" s="45">
        <f t="shared" si="2"/>
        <v>60</v>
      </c>
      <c r="M27" s="55"/>
      <c r="N27" s="54">
        <f t="shared" si="3"/>
        <v>37</v>
      </c>
      <c r="O27" s="55"/>
      <c r="P27" s="55"/>
      <c r="Q27" s="55"/>
      <c r="R27" s="13">
        <f t="shared" si="4"/>
        <v>90</v>
      </c>
      <c r="S27" s="14" t="str">
        <f t="shared" si="0"/>
        <v>OK</v>
      </c>
      <c r="T27" s="81"/>
      <c r="U27" s="32">
        <v>30</v>
      </c>
      <c r="V27" s="185"/>
      <c r="W27" s="31"/>
      <c r="X27" s="28"/>
      <c r="Y27" s="28"/>
      <c r="Z27" s="28"/>
      <c r="AA27" s="28"/>
      <c r="AB27" s="28">
        <v>30</v>
      </c>
      <c r="AC27" s="28"/>
      <c r="AD27" s="187"/>
      <c r="AE27" s="28"/>
      <c r="AF27" s="28"/>
      <c r="AG27" s="28"/>
      <c r="AH27" s="28"/>
      <c r="AI27" s="28"/>
      <c r="AJ27" s="28"/>
      <c r="AK27" s="28"/>
    </row>
    <row r="28" spans="1:37" ht="45" customHeight="1" x14ac:dyDescent="0.35">
      <c r="A28" s="148">
        <v>25</v>
      </c>
      <c r="B28" s="149" t="s">
        <v>119</v>
      </c>
      <c r="C28" s="146" t="s">
        <v>226</v>
      </c>
      <c r="D28" s="102" t="s">
        <v>133</v>
      </c>
      <c r="E28" s="100">
        <v>2502</v>
      </c>
      <c r="F28" s="154" t="s">
        <v>162</v>
      </c>
      <c r="G28" s="155" t="s">
        <v>177</v>
      </c>
      <c r="H28" s="155" t="s">
        <v>181</v>
      </c>
      <c r="I28" s="156">
        <v>17</v>
      </c>
      <c r="J28" s="8">
        <v>150</v>
      </c>
      <c r="K28" s="45">
        <f t="shared" si="1"/>
        <v>35</v>
      </c>
      <c r="L28" s="45">
        <f t="shared" si="2"/>
        <v>35</v>
      </c>
      <c r="M28" s="55"/>
      <c r="N28" s="54">
        <f t="shared" si="3"/>
        <v>37</v>
      </c>
      <c r="O28" s="55"/>
      <c r="P28" s="55"/>
      <c r="Q28" s="55"/>
      <c r="R28" s="13">
        <f t="shared" si="4"/>
        <v>115</v>
      </c>
      <c r="S28" s="14" t="str">
        <f t="shared" si="0"/>
        <v>OK</v>
      </c>
      <c r="T28" s="81"/>
      <c r="U28" s="32">
        <v>15</v>
      </c>
      <c r="V28" s="185"/>
      <c r="W28" s="31"/>
      <c r="X28" s="28"/>
      <c r="Y28" s="28"/>
      <c r="Z28" s="28"/>
      <c r="AA28" s="28"/>
      <c r="AB28" s="28">
        <v>20</v>
      </c>
      <c r="AC28" s="28"/>
      <c r="AD28" s="187"/>
      <c r="AE28" s="28"/>
      <c r="AF28" s="28"/>
      <c r="AG28" s="28"/>
      <c r="AH28" s="28"/>
      <c r="AI28" s="28"/>
      <c r="AJ28" s="28"/>
      <c r="AK28" s="28"/>
    </row>
    <row r="29" spans="1:37" ht="45" customHeight="1" x14ac:dyDescent="0.35">
      <c r="A29" s="150">
        <v>26</v>
      </c>
      <c r="B29" s="151" t="s">
        <v>116</v>
      </c>
      <c r="C29" s="147" t="s">
        <v>227</v>
      </c>
      <c r="D29" s="101" t="s">
        <v>128</v>
      </c>
      <c r="E29" s="101">
        <v>6201</v>
      </c>
      <c r="F29" s="157" t="s">
        <v>163</v>
      </c>
      <c r="G29" s="158" t="s">
        <v>174</v>
      </c>
      <c r="H29" s="179" t="s">
        <v>182</v>
      </c>
      <c r="I29" s="159">
        <v>64.5</v>
      </c>
      <c r="J29" s="8">
        <v>10</v>
      </c>
      <c r="K29" s="45">
        <f t="shared" si="1"/>
        <v>4</v>
      </c>
      <c r="L29" s="45">
        <f t="shared" si="2"/>
        <v>4</v>
      </c>
      <c r="M29" s="55"/>
      <c r="N29" s="54">
        <f t="shared" si="3"/>
        <v>2</v>
      </c>
      <c r="O29" s="55"/>
      <c r="P29" s="55"/>
      <c r="Q29" s="55"/>
      <c r="R29" s="13">
        <f t="shared" si="4"/>
        <v>6</v>
      </c>
      <c r="S29" s="14" t="str">
        <f t="shared" si="0"/>
        <v>OK</v>
      </c>
      <c r="T29" s="81">
        <v>4</v>
      </c>
      <c r="U29" s="180"/>
      <c r="V29" s="28"/>
      <c r="W29" s="31"/>
      <c r="X29" s="28"/>
      <c r="Y29" s="28"/>
      <c r="Z29" s="28"/>
      <c r="AA29" s="28"/>
      <c r="AB29" s="28"/>
      <c r="AC29" s="28"/>
      <c r="AD29" s="187"/>
      <c r="AE29" s="28"/>
      <c r="AF29" s="28"/>
      <c r="AG29" s="28"/>
      <c r="AH29" s="28"/>
      <c r="AI29" s="28"/>
      <c r="AJ29" s="28"/>
      <c r="AK29" s="28"/>
    </row>
    <row r="30" spans="1:37" ht="45" customHeight="1" x14ac:dyDescent="0.35">
      <c r="A30" s="148">
        <v>27</v>
      </c>
      <c r="B30" s="149" t="s">
        <v>116</v>
      </c>
      <c r="C30" s="146" t="s">
        <v>228</v>
      </c>
      <c r="D30" s="102" t="s">
        <v>134</v>
      </c>
      <c r="E30" s="100">
        <v>6202</v>
      </c>
      <c r="F30" s="154" t="s">
        <v>164</v>
      </c>
      <c r="G30" s="155" t="s">
        <v>175</v>
      </c>
      <c r="H30" s="155" t="s">
        <v>181</v>
      </c>
      <c r="I30" s="156">
        <v>4.99</v>
      </c>
      <c r="J30" s="8">
        <v>1152</v>
      </c>
      <c r="K30" s="45">
        <f t="shared" si="1"/>
        <v>240</v>
      </c>
      <c r="L30" s="45">
        <f t="shared" si="2"/>
        <v>240</v>
      </c>
      <c r="M30" s="55"/>
      <c r="N30" s="54">
        <f t="shared" si="3"/>
        <v>288</v>
      </c>
      <c r="O30" s="55"/>
      <c r="P30" s="55"/>
      <c r="Q30" s="55"/>
      <c r="R30" s="13">
        <f t="shared" si="4"/>
        <v>912</v>
      </c>
      <c r="S30" s="14" t="str">
        <f t="shared" si="0"/>
        <v>OK</v>
      </c>
      <c r="T30" s="81"/>
      <c r="U30" s="32"/>
      <c r="V30" s="28"/>
      <c r="W30" s="29"/>
      <c r="X30" s="28"/>
      <c r="Y30" s="28"/>
      <c r="Z30" s="28"/>
      <c r="AA30" s="28"/>
      <c r="AB30" s="28"/>
      <c r="AC30" s="28"/>
      <c r="AD30" s="187"/>
      <c r="AE30" s="28"/>
      <c r="AF30" s="28">
        <v>240</v>
      </c>
      <c r="AG30" s="28"/>
      <c r="AH30" s="28"/>
      <c r="AI30" s="28"/>
      <c r="AJ30" s="28"/>
      <c r="AK30" s="28"/>
    </row>
    <row r="31" spans="1:37" ht="45" customHeight="1" x14ac:dyDescent="0.35">
      <c r="A31" s="150">
        <v>28</v>
      </c>
      <c r="B31" s="151" t="s">
        <v>118</v>
      </c>
      <c r="C31" s="147" t="s">
        <v>229</v>
      </c>
      <c r="D31" s="101" t="s">
        <v>135</v>
      </c>
      <c r="E31" s="101">
        <v>6202</v>
      </c>
      <c r="F31" s="157" t="s">
        <v>165</v>
      </c>
      <c r="G31" s="158" t="s">
        <v>174</v>
      </c>
      <c r="H31" s="158" t="s">
        <v>181</v>
      </c>
      <c r="I31" s="159">
        <v>40</v>
      </c>
      <c r="J31" s="8"/>
      <c r="K31" s="45">
        <f t="shared" si="1"/>
        <v>0</v>
      </c>
      <c r="L31" s="45">
        <f t="shared" si="2"/>
        <v>0</v>
      </c>
      <c r="M31" s="55"/>
      <c r="N31" s="54">
        <f t="shared" si="3"/>
        <v>0</v>
      </c>
      <c r="O31" s="55"/>
      <c r="P31" s="55"/>
      <c r="Q31" s="55"/>
      <c r="R31" s="13">
        <f t="shared" si="4"/>
        <v>0</v>
      </c>
      <c r="S31" s="14" t="str">
        <f t="shared" si="0"/>
        <v>OK</v>
      </c>
      <c r="T31" s="81"/>
      <c r="U31" s="32"/>
      <c r="V31" s="28"/>
      <c r="W31" s="29"/>
      <c r="X31" s="28"/>
      <c r="Y31" s="28"/>
      <c r="Z31" s="28"/>
      <c r="AA31" s="28"/>
      <c r="AB31" s="28"/>
      <c r="AC31" s="28"/>
      <c r="AD31" s="187"/>
      <c r="AE31" s="28"/>
      <c r="AF31" s="28"/>
      <c r="AG31" s="28"/>
      <c r="AH31" s="28"/>
      <c r="AI31" s="28"/>
      <c r="AJ31" s="28"/>
      <c r="AK31" s="28"/>
    </row>
    <row r="32" spans="1:37" ht="45" customHeight="1" x14ac:dyDescent="0.35">
      <c r="A32" s="148">
        <v>29</v>
      </c>
      <c r="B32" s="149" t="s">
        <v>120</v>
      </c>
      <c r="C32" s="146" t="s">
        <v>230</v>
      </c>
      <c r="D32" s="102" t="s">
        <v>125</v>
      </c>
      <c r="E32" s="100">
        <v>6202</v>
      </c>
      <c r="F32" s="154" t="s">
        <v>166</v>
      </c>
      <c r="G32" s="155" t="s">
        <v>173</v>
      </c>
      <c r="H32" s="155" t="s">
        <v>181</v>
      </c>
      <c r="I32" s="156">
        <v>5.87</v>
      </c>
      <c r="J32" s="8">
        <v>120</v>
      </c>
      <c r="K32" s="45">
        <f t="shared" si="1"/>
        <v>48</v>
      </c>
      <c r="L32" s="45">
        <f t="shared" si="2"/>
        <v>48</v>
      </c>
      <c r="M32" s="55"/>
      <c r="N32" s="54">
        <f t="shared" si="3"/>
        <v>30</v>
      </c>
      <c r="O32" s="55"/>
      <c r="P32" s="55"/>
      <c r="Q32" s="55"/>
      <c r="R32" s="13">
        <f t="shared" si="4"/>
        <v>72</v>
      </c>
      <c r="S32" s="14" t="str">
        <f t="shared" si="0"/>
        <v>OK</v>
      </c>
      <c r="T32" s="81"/>
      <c r="U32" s="32"/>
      <c r="V32" s="28"/>
      <c r="W32" s="29"/>
      <c r="X32" s="28"/>
      <c r="Y32" s="28"/>
      <c r="Z32" s="28">
        <v>24</v>
      </c>
      <c r="AA32" s="28"/>
      <c r="AB32" s="28"/>
      <c r="AC32" s="28"/>
      <c r="AD32" s="187"/>
      <c r="AE32" s="28">
        <v>24</v>
      </c>
      <c r="AF32" s="28"/>
      <c r="AG32" s="28"/>
      <c r="AH32" s="28"/>
      <c r="AI32" s="28"/>
      <c r="AJ32" s="28"/>
      <c r="AK32" s="28"/>
    </row>
    <row r="33" spans="1:37" ht="45" customHeight="1" x14ac:dyDescent="0.35">
      <c r="A33" s="150">
        <v>30</v>
      </c>
      <c r="B33" s="151" t="s">
        <v>118</v>
      </c>
      <c r="C33" s="147" t="s">
        <v>231</v>
      </c>
      <c r="D33" s="101" t="s">
        <v>136</v>
      </c>
      <c r="E33" s="101">
        <v>1504</v>
      </c>
      <c r="F33" s="157" t="s">
        <v>167</v>
      </c>
      <c r="G33" s="158" t="s">
        <v>179</v>
      </c>
      <c r="H33" s="158" t="s">
        <v>183</v>
      </c>
      <c r="I33" s="159">
        <v>5</v>
      </c>
      <c r="J33" s="8">
        <v>250</v>
      </c>
      <c r="K33" s="45">
        <f t="shared" si="1"/>
        <v>150</v>
      </c>
      <c r="L33" s="45">
        <f t="shared" si="2"/>
        <v>150</v>
      </c>
      <c r="M33" s="55"/>
      <c r="N33" s="54">
        <f t="shared" si="3"/>
        <v>62</v>
      </c>
      <c r="O33" s="55"/>
      <c r="P33" s="55"/>
      <c r="Q33" s="55"/>
      <c r="R33" s="13">
        <f t="shared" si="4"/>
        <v>100</v>
      </c>
      <c r="S33" s="14" t="str">
        <f t="shared" si="0"/>
        <v>OK</v>
      </c>
      <c r="T33" s="81"/>
      <c r="U33" s="32"/>
      <c r="V33" s="28">
        <v>50</v>
      </c>
      <c r="W33" s="186"/>
      <c r="X33" s="28"/>
      <c r="Y33" s="28"/>
      <c r="Z33" s="28"/>
      <c r="AA33" s="28"/>
      <c r="AB33" s="28"/>
      <c r="AC33" s="28"/>
      <c r="AD33" s="28"/>
      <c r="AE33" s="28"/>
      <c r="AF33" s="28"/>
      <c r="AG33" s="28">
        <v>100</v>
      </c>
      <c r="AH33" s="28"/>
      <c r="AI33" s="28"/>
      <c r="AJ33" s="28"/>
      <c r="AK33" s="28"/>
    </row>
    <row r="34" spans="1:37" ht="45" customHeight="1" x14ac:dyDescent="0.35">
      <c r="A34" s="148">
        <v>31</v>
      </c>
      <c r="B34" s="149" t="s">
        <v>121</v>
      </c>
      <c r="C34" s="146" t="s">
        <v>232</v>
      </c>
      <c r="D34" s="102" t="s">
        <v>137</v>
      </c>
      <c r="E34" s="100">
        <v>1504</v>
      </c>
      <c r="F34" s="154" t="s">
        <v>168</v>
      </c>
      <c r="G34" s="155" t="s">
        <v>180</v>
      </c>
      <c r="H34" s="155" t="s">
        <v>183</v>
      </c>
      <c r="I34" s="156">
        <v>5.14</v>
      </c>
      <c r="J34" s="8"/>
      <c r="K34" s="45">
        <f t="shared" si="1"/>
        <v>0</v>
      </c>
      <c r="L34" s="45">
        <f t="shared" si="2"/>
        <v>0</v>
      </c>
      <c r="M34" s="55"/>
      <c r="N34" s="54">
        <f t="shared" si="3"/>
        <v>0</v>
      </c>
      <c r="O34" s="55"/>
      <c r="P34" s="55"/>
      <c r="Q34" s="55"/>
      <c r="R34" s="13">
        <f t="shared" si="4"/>
        <v>0</v>
      </c>
      <c r="S34" s="14" t="str">
        <f t="shared" si="0"/>
        <v>OK</v>
      </c>
      <c r="T34" s="81"/>
      <c r="U34" s="32"/>
      <c r="V34" s="28"/>
      <c r="W34" s="29"/>
      <c r="X34" s="28"/>
      <c r="Y34" s="28"/>
      <c r="Z34" s="28"/>
      <c r="AA34" s="28"/>
      <c r="AB34" s="28"/>
      <c r="AC34" s="28"/>
      <c r="AD34" s="28"/>
      <c r="AE34" s="28"/>
      <c r="AF34" s="28"/>
      <c r="AG34" s="28"/>
      <c r="AH34" s="28"/>
      <c r="AI34" s="28"/>
      <c r="AJ34" s="28"/>
      <c r="AK34" s="28"/>
    </row>
    <row r="35" spans="1:37" ht="45" customHeight="1" x14ac:dyDescent="0.35">
      <c r="A35" s="150">
        <v>32</v>
      </c>
      <c r="B35" s="151" t="s">
        <v>122</v>
      </c>
      <c r="C35" s="147" t="s">
        <v>233</v>
      </c>
      <c r="D35" s="101" t="s">
        <v>138</v>
      </c>
      <c r="E35" s="101">
        <v>1602</v>
      </c>
      <c r="F35" s="157" t="s">
        <v>169</v>
      </c>
      <c r="G35" s="158" t="s">
        <v>173</v>
      </c>
      <c r="H35" s="158" t="s">
        <v>184</v>
      </c>
      <c r="I35" s="159">
        <v>150</v>
      </c>
      <c r="J35" s="8">
        <v>5</v>
      </c>
      <c r="K35" s="45">
        <f t="shared" si="1"/>
        <v>0</v>
      </c>
      <c r="L35" s="45">
        <f t="shared" si="2"/>
        <v>0</v>
      </c>
      <c r="M35" s="55"/>
      <c r="N35" s="54">
        <f t="shared" si="3"/>
        <v>1</v>
      </c>
      <c r="O35" s="55"/>
      <c r="P35" s="55"/>
      <c r="Q35" s="55"/>
      <c r="R35" s="13">
        <f t="shared" si="4"/>
        <v>5</v>
      </c>
      <c r="S35" s="14" t="str">
        <f t="shared" si="0"/>
        <v>OK</v>
      </c>
      <c r="T35" s="81"/>
      <c r="U35" s="32"/>
      <c r="V35" s="28"/>
      <c r="W35" s="29"/>
      <c r="X35" s="28"/>
      <c r="Y35" s="28"/>
      <c r="Z35" s="28"/>
      <c r="AA35" s="28"/>
      <c r="AB35" s="28"/>
      <c r="AC35" s="28"/>
      <c r="AD35" s="28"/>
      <c r="AE35" s="28"/>
      <c r="AF35" s="28"/>
      <c r="AG35" s="28"/>
      <c r="AH35" s="28"/>
      <c r="AI35" s="28"/>
      <c r="AJ35" s="28"/>
      <c r="AK35" s="28"/>
    </row>
    <row r="36" spans="1:37" ht="45" customHeight="1" x14ac:dyDescent="0.35">
      <c r="A36" s="148">
        <v>33</v>
      </c>
      <c r="B36" s="149" t="s">
        <v>122</v>
      </c>
      <c r="C36" s="146" t="s">
        <v>234</v>
      </c>
      <c r="D36" s="102" t="s">
        <v>138</v>
      </c>
      <c r="E36" s="100">
        <v>1602</v>
      </c>
      <c r="F36" s="154" t="s">
        <v>170</v>
      </c>
      <c r="G36" s="155" t="s">
        <v>173</v>
      </c>
      <c r="H36" s="155" t="s">
        <v>184</v>
      </c>
      <c r="I36" s="156">
        <v>315</v>
      </c>
      <c r="J36" s="8">
        <v>5</v>
      </c>
      <c r="K36" s="45">
        <f t="shared" si="1"/>
        <v>0</v>
      </c>
      <c r="L36" s="45">
        <f t="shared" ref="L36:L37" si="5">(SUM(T36:AK36))</f>
        <v>0</v>
      </c>
      <c r="M36" s="55"/>
      <c r="N36" s="54">
        <f t="shared" si="3"/>
        <v>1</v>
      </c>
      <c r="O36" s="55"/>
      <c r="P36" s="55"/>
      <c r="Q36" s="55"/>
      <c r="R36" s="13">
        <f t="shared" si="4"/>
        <v>5</v>
      </c>
      <c r="S36" s="14" t="str">
        <f t="shared" si="0"/>
        <v>OK</v>
      </c>
      <c r="T36" s="81"/>
      <c r="U36" s="32"/>
      <c r="V36" s="28"/>
      <c r="W36" s="29"/>
      <c r="X36" s="28"/>
      <c r="Y36" s="28"/>
      <c r="Z36" s="28"/>
      <c r="AA36" s="28"/>
      <c r="AB36" s="28"/>
      <c r="AC36" s="28"/>
      <c r="AD36" s="28"/>
      <c r="AE36" s="28"/>
      <c r="AF36" s="28"/>
      <c r="AG36" s="28"/>
      <c r="AH36" s="28"/>
      <c r="AI36" s="28"/>
      <c r="AJ36" s="28"/>
      <c r="AK36" s="28"/>
    </row>
    <row r="37" spans="1:37" ht="45" customHeight="1" x14ac:dyDescent="0.35">
      <c r="A37" s="152">
        <v>34</v>
      </c>
      <c r="B37" s="153" t="s">
        <v>122</v>
      </c>
      <c r="C37" s="147" t="s">
        <v>235</v>
      </c>
      <c r="D37" s="103" t="s">
        <v>138</v>
      </c>
      <c r="E37" s="103">
        <v>1806</v>
      </c>
      <c r="F37" s="157" t="s">
        <v>171</v>
      </c>
      <c r="G37" s="158" t="s">
        <v>173</v>
      </c>
      <c r="H37" s="158" t="s">
        <v>184</v>
      </c>
      <c r="I37" s="160">
        <v>780</v>
      </c>
      <c r="J37" s="8">
        <v>5</v>
      </c>
      <c r="K37" s="45">
        <f t="shared" si="1"/>
        <v>0</v>
      </c>
      <c r="L37" s="45">
        <f t="shared" si="5"/>
        <v>0</v>
      </c>
      <c r="M37" s="55"/>
      <c r="N37" s="54">
        <f t="shared" si="3"/>
        <v>1</v>
      </c>
      <c r="O37" s="55"/>
      <c r="P37" s="55"/>
      <c r="Q37" s="55"/>
      <c r="R37" s="13">
        <f t="shared" si="4"/>
        <v>5</v>
      </c>
      <c r="S37" s="14" t="str">
        <f t="shared" si="0"/>
        <v>OK</v>
      </c>
      <c r="T37" s="81"/>
      <c r="U37" s="32"/>
      <c r="V37" s="28"/>
      <c r="W37" s="29"/>
      <c r="X37" s="28"/>
      <c r="Y37" s="28"/>
      <c r="Z37" s="28"/>
      <c r="AA37" s="28"/>
      <c r="AB37" s="28"/>
      <c r="AC37" s="28"/>
      <c r="AD37" s="28"/>
      <c r="AE37" s="28"/>
      <c r="AF37" s="28"/>
      <c r="AG37" s="28"/>
      <c r="AH37" s="28"/>
      <c r="AI37" s="28"/>
      <c r="AJ37" s="28"/>
      <c r="AK37" s="28"/>
    </row>
    <row r="38" spans="1:37" x14ac:dyDescent="0.35">
      <c r="J38" s="4">
        <f>SUM(J4:J37)</f>
        <v>11209</v>
      </c>
      <c r="R38" s="16">
        <f>SUM(R4:R37)</f>
        <v>6455</v>
      </c>
      <c r="T38" s="162">
        <f>SUMPRODUCT($I$4:$I$37,T4:T37)</f>
        <v>1195.2</v>
      </c>
      <c r="U38" s="162">
        <f t="shared" ref="U38:AK38" si="6">SUMPRODUCT($I$4:$I$37,U4:U37)</f>
        <v>1536.6499999999999</v>
      </c>
      <c r="V38" s="162">
        <f t="shared" si="6"/>
        <v>956.2</v>
      </c>
      <c r="W38" s="162">
        <f t="shared" si="6"/>
        <v>1500</v>
      </c>
      <c r="X38" s="162">
        <f t="shared" si="6"/>
        <v>3082.32</v>
      </c>
      <c r="Y38" s="162">
        <f t="shared" si="6"/>
        <v>8300</v>
      </c>
      <c r="Z38" s="162">
        <f t="shared" si="6"/>
        <v>856.08</v>
      </c>
      <c r="AA38" s="162">
        <f t="shared" si="6"/>
        <v>621.59999999999991</v>
      </c>
      <c r="AB38" s="162">
        <f t="shared" si="6"/>
        <v>1101.7</v>
      </c>
      <c r="AC38" s="162">
        <f t="shared" si="6"/>
        <v>1800</v>
      </c>
      <c r="AD38" s="162">
        <f t="shared" si="6"/>
        <v>6640.0000000000009</v>
      </c>
      <c r="AE38" s="162">
        <f t="shared" si="6"/>
        <v>1325.08</v>
      </c>
      <c r="AF38" s="162">
        <f t="shared" si="6"/>
        <v>1197.6000000000001</v>
      </c>
      <c r="AG38" s="162">
        <f t="shared" si="6"/>
        <v>1121.5999999999999</v>
      </c>
      <c r="AH38" s="162">
        <f t="shared" si="6"/>
        <v>1888.5600000000002</v>
      </c>
      <c r="AI38" s="162">
        <f t="shared" si="6"/>
        <v>0</v>
      </c>
      <c r="AJ38" s="162">
        <f t="shared" si="6"/>
        <v>0</v>
      </c>
      <c r="AK38" s="162">
        <f t="shared" si="6"/>
        <v>0</v>
      </c>
    </row>
    <row r="39" spans="1:37" ht="40" customHeight="1" x14ac:dyDescent="0.35">
      <c r="J39" s="83">
        <f>SUMPRODUCT($I$4:$I$37,J4:J37)</f>
        <v>79385.579999999987</v>
      </c>
      <c r="K39" s="83">
        <f>SUMPRODUCT($I$4:$I$37,K4:K37)</f>
        <v>33122.590000000004</v>
      </c>
      <c r="L39" s="83">
        <f>SUMPRODUCT($I$4:$I$37,L4:L37)</f>
        <v>33122.590000000004</v>
      </c>
    </row>
    <row r="40" spans="1:37" ht="22.5" customHeight="1" x14ac:dyDescent="0.35">
      <c r="AG40" s="84"/>
    </row>
    <row r="41" spans="1:37" x14ac:dyDescent="0.35">
      <c r="V41" s="181"/>
      <c r="W41" s="183"/>
      <c r="Y41" s="188"/>
      <c r="AG41" s="84"/>
      <c r="AH41" s="190">
        <f>I7*AH7</f>
        <v>739.2</v>
      </c>
    </row>
    <row r="42" spans="1:37" x14ac:dyDescent="0.35">
      <c r="V42" s="182"/>
      <c r="W42" s="184"/>
      <c r="Y42" s="188"/>
      <c r="AH42" s="190">
        <f>I16*AH16</f>
        <v>572.16</v>
      </c>
    </row>
    <row r="43" spans="1:37" x14ac:dyDescent="0.35">
      <c r="Y43" s="188"/>
      <c r="AH43" s="190">
        <f>I19*AH19</f>
        <v>158.4</v>
      </c>
    </row>
    <row r="44" spans="1:37" ht="24" customHeight="1" x14ac:dyDescent="0.35">
      <c r="Y44" s="188"/>
      <c r="AH44" s="190">
        <f>I23*AH23</f>
        <v>418.8</v>
      </c>
    </row>
    <row r="45" spans="1:37" ht="30.75" customHeight="1" x14ac:dyDescent="0.35"/>
    <row r="46" spans="1:37" ht="40" customHeight="1" x14ac:dyDescent="0.35"/>
    <row r="47" spans="1:37" ht="40" customHeight="1" x14ac:dyDescent="0.35"/>
    <row r="48" spans="1:37" ht="40" customHeight="1" x14ac:dyDescent="0.35"/>
    <row r="49" ht="40" customHeight="1" x14ac:dyDescent="0.35"/>
    <row r="50" ht="40" customHeight="1" x14ac:dyDescent="0.35"/>
    <row r="51" ht="40" customHeight="1" x14ac:dyDescent="0.35"/>
    <row r="52" ht="40" customHeight="1" x14ac:dyDescent="0.35"/>
    <row r="53" ht="40" customHeight="1" x14ac:dyDescent="0.35"/>
    <row r="54" ht="40" customHeight="1" x14ac:dyDescent="0.35"/>
    <row r="55" ht="40" customHeight="1" x14ac:dyDescent="0.35"/>
    <row r="56" ht="40" customHeight="1" x14ac:dyDescent="0.35"/>
    <row r="57" ht="40" customHeight="1" x14ac:dyDescent="0.35"/>
    <row r="58" ht="40" customHeight="1" x14ac:dyDescent="0.35"/>
    <row r="59" ht="40" customHeight="1" x14ac:dyDescent="0.35"/>
    <row r="60" ht="40" customHeight="1" x14ac:dyDescent="0.35"/>
    <row r="61" ht="40" customHeight="1" x14ac:dyDescent="0.35"/>
    <row r="62" ht="40" customHeight="1" x14ac:dyDescent="0.35"/>
    <row r="63" ht="40" customHeight="1" x14ac:dyDescent="0.35"/>
    <row r="64" ht="40" customHeight="1" x14ac:dyDescent="0.35"/>
    <row r="65" ht="40" customHeight="1" x14ac:dyDescent="0.35"/>
    <row r="66" ht="40" customHeight="1" x14ac:dyDescent="0.35"/>
    <row r="67" ht="40" customHeight="1" x14ac:dyDescent="0.35"/>
    <row r="68" ht="40" customHeight="1" x14ac:dyDescent="0.35"/>
    <row r="69" ht="40" customHeight="1" x14ac:dyDescent="0.35"/>
    <row r="70" ht="40" customHeight="1" x14ac:dyDescent="0.35"/>
    <row r="71" ht="40" customHeight="1" x14ac:dyDescent="0.35"/>
    <row r="72" ht="40" customHeight="1" x14ac:dyDescent="0.35"/>
    <row r="73" ht="40" customHeight="1" x14ac:dyDescent="0.35"/>
    <row r="74" ht="40" customHeight="1" x14ac:dyDescent="0.35"/>
    <row r="75" ht="40" customHeight="1" x14ac:dyDescent="0.35"/>
    <row r="76" ht="40" customHeight="1" x14ac:dyDescent="0.35"/>
    <row r="77" ht="40" customHeight="1" x14ac:dyDescent="0.35"/>
    <row r="78" ht="40" customHeight="1" x14ac:dyDescent="0.35"/>
    <row r="79" ht="40" customHeight="1" x14ac:dyDescent="0.35"/>
    <row r="80" ht="40" customHeight="1" x14ac:dyDescent="0.35"/>
    <row r="81" ht="40" customHeight="1" x14ac:dyDescent="0.35"/>
    <row r="82" ht="40" customHeight="1" x14ac:dyDescent="0.35"/>
    <row r="83" ht="40" customHeight="1" x14ac:dyDescent="0.35"/>
    <row r="84" ht="40" customHeight="1" x14ac:dyDescent="0.35"/>
    <row r="85" ht="40" customHeight="1" x14ac:dyDescent="0.35"/>
    <row r="86" ht="40" customHeight="1" x14ac:dyDescent="0.35"/>
    <row r="87" ht="40" customHeight="1" x14ac:dyDescent="0.35"/>
    <row r="88" ht="40" customHeight="1" x14ac:dyDescent="0.35"/>
    <row r="89" ht="40" customHeight="1" x14ac:dyDescent="0.35"/>
    <row r="90" ht="40" customHeight="1" x14ac:dyDescent="0.35"/>
    <row r="91" ht="40" customHeight="1" x14ac:dyDescent="0.35"/>
    <row r="92" ht="40" customHeight="1" x14ac:dyDescent="0.35"/>
    <row r="93" ht="40" customHeight="1" x14ac:dyDescent="0.35"/>
    <row r="94" ht="40" customHeight="1" x14ac:dyDescent="0.35"/>
    <row r="95" ht="40" customHeight="1" x14ac:dyDescent="0.35"/>
    <row r="96" ht="40" customHeight="1" x14ac:dyDescent="0.35"/>
    <row r="97" ht="40" customHeight="1" x14ac:dyDescent="0.35"/>
    <row r="98" ht="40" customHeight="1" x14ac:dyDescent="0.35"/>
    <row r="99" ht="40" customHeight="1" x14ac:dyDescent="0.35"/>
    <row r="100" ht="40" customHeight="1" x14ac:dyDescent="0.35"/>
    <row r="101" ht="40" customHeight="1" x14ac:dyDescent="0.35"/>
    <row r="102" ht="40" customHeight="1" x14ac:dyDescent="0.35"/>
    <row r="103" ht="40" customHeight="1" x14ac:dyDescent="0.35"/>
    <row r="104" ht="40" customHeight="1" x14ac:dyDescent="0.35"/>
    <row r="105" ht="40" customHeight="1" x14ac:dyDescent="0.35"/>
    <row r="106" ht="40" customHeight="1" x14ac:dyDescent="0.35"/>
    <row r="107" ht="40" customHeight="1" x14ac:dyDescent="0.35"/>
    <row r="108" ht="40" customHeight="1" x14ac:dyDescent="0.35"/>
    <row r="109" ht="40" customHeight="1" x14ac:dyDescent="0.35"/>
    <row r="110" ht="40" customHeight="1" x14ac:dyDescent="0.35"/>
    <row r="111" ht="40" customHeight="1" x14ac:dyDescent="0.35"/>
    <row r="112" ht="40" customHeight="1" x14ac:dyDescent="0.35"/>
    <row r="113" ht="40" customHeight="1" x14ac:dyDescent="0.35"/>
    <row r="114" ht="40" customHeight="1" x14ac:dyDescent="0.35"/>
    <row r="115" ht="40" customHeight="1" x14ac:dyDescent="0.35"/>
    <row r="116" ht="40" customHeight="1" x14ac:dyDescent="0.35"/>
    <row r="117" ht="40" customHeight="1" x14ac:dyDescent="0.35"/>
    <row r="118" ht="40" customHeight="1" x14ac:dyDescent="0.35"/>
    <row r="119" ht="40" customHeight="1" x14ac:dyDescent="0.35"/>
    <row r="120" ht="40" customHeight="1" x14ac:dyDescent="0.35"/>
    <row r="121" ht="40" customHeight="1" x14ac:dyDescent="0.35"/>
    <row r="122" ht="40" customHeight="1" x14ac:dyDescent="0.35"/>
    <row r="123" ht="40" customHeight="1" x14ac:dyDescent="0.35"/>
    <row r="124" ht="40" customHeight="1" x14ac:dyDescent="0.35"/>
    <row r="125" ht="40" customHeight="1" x14ac:dyDescent="0.35"/>
    <row r="126" ht="40" customHeight="1" x14ac:dyDescent="0.35"/>
    <row r="127" ht="40" customHeight="1" x14ac:dyDescent="0.35"/>
    <row r="128" ht="40" customHeight="1" x14ac:dyDescent="0.35"/>
    <row r="129" ht="40" customHeight="1" x14ac:dyDescent="0.35"/>
    <row r="130" ht="40" customHeight="1" x14ac:dyDescent="0.35"/>
    <row r="131" ht="40" customHeight="1" x14ac:dyDescent="0.35"/>
    <row r="132" ht="40" customHeight="1" x14ac:dyDescent="0.35"/>
    <row r="133" ht="40" customHeight="1" x14ac:dyDescent="0.35"/>
    <row r="134" ht="40" customHeight="1" x14ac:dyDescent="0.35"/>
    <row r="135" ht="40" customHeight="1" x14ac:dyDescent="0.35"/>
    <row r="136" ht="40" customHeight="1" x14ac:dyDescent="0.35"/>
    <row r="137" ht="40" customHeight="1" x14ac:dyDescent="0.35"/>
    <row r="138" ht="40" customHeight="1" x14ac:dyDescent="0.35"/>
    <row r="139" ht="40" customHeight="1" x14ac:dyDescent="0.35"/>
    <row r="140" ht="40" customHeight="1" x14ac:dyDescent="0.35"/>
    <row r="141" ht="40" customHeight="1" x14ac:dyDescent="0.35"/>
    <row r="142" ht="40" customHeight="1" x14ac:dyDescent="0.35"/>
    <row r="143" ht="40" customHeight="1" x14ac:dyDescent="0.35"/>
    <row r="144" ht="40" customHeight="1" x14ac:dyDescent="0.35"/>
    <row r="145" ht="40" customHeight="1" x14ac:dyDescent="0.35"/>
    <row r="146" ht="40" customHeight="1" x14ac:dyDescent="0.35"/>
    <row r="147" ht="40" customHeight="1" x14ac:dyDescent="0.35"/>
    <row r="148" ht="40" customHeight="1" x14ac:dyDescent="0.35"/>
    <row r="149" ht="40" customHeight="1" x14ac:dyDescent="0.35"/>
    <row r="150" ht="40" customHeight="1" x14ac:dyDescent="0.35"/>
    <row r="151" ht="40" customHeight="1" x14ac:dyDescent="0.35"/>
    <row r="152" ht="40" customHeight="1" x14ac:dyDescent="0.35"/>
    <row r="153" ht="40" customHeight="1" x14ac:dyDescent="0.35"/>
    <row r="154" ht="40" customHeight="1" x14ac:dyDescent="0.35"/>
    <row r="155" ht="40" customHeight="1" x14ac:dyDescent="0.35"/>
    <row r="156" ht="40" customHeight="1" x14ac:dyDescent="0.35"/>
    <row r="157" ht="40" customHeight="1" x14ac:dyDescent="0.35"/>
    <row r="158" ht="40" customHeight="1" x14ac:dyDescent="0.35"/>
    <row r="159" ht="40" customHeight="1" x14ac:dyDescent="0.35"/>
    <row r="160" ht="40" customHeight="1" x14ac:dyDescent="0.35"/>
    <row r="161" ht="40" customHeight="1" x14ac:dyDescent="0.35"/>
    <row r="162" ht="40" customHeight="1" x14ac:dyDescent="0.35"/>
    <row r="163" ht="40" customHeight="1" x14ac:dyDescent="0.35"/>
    <row r="164" ht="40" customHeight="1" x14ac:dyDescent="0.35"/>
    <row r="165" ht="40" customHeight="1" x14ac:dyDescent="0.35"/>
    <row r="166" ht="40" customHeight="1" x14ac:dyDescent="0.35"/>
    <row r="167" ht="40" customHeight="1" x14ac:dyDescent="0.35"/>
    <row r="168" ht="40" customHeight="1" x14ac:dyDescent="0.35"/>
    <row r="169" ht="40" customHeight="1" x14ac:dyDescent="0.35"/>
    <row r="170" ht="40" customHeight="1" x14ac:dyDescent="0.35"/>
    <row r="171" ht="40" customHeight="1" x14ac:dyDescent="0.35"/>
    <row r="172" ht="40" customHeight="1" x14ac:dyDescent="0.35"/>
    <row r="173" ht="40" customHeight="1" x14ac:dyDescent="0.35"/>
    <row r="174" ht="40" customHeight="1" x14ac:dyDescent="0.35"/>
    <row r="175" ht="40" customHeight="1" x14ac:dyDescent="0.35"/>
    <row r="176" ht="40" customHeight="1" x14ac:dyDescent="0.35"/>
    <row r="177" ht="40" customHeight="1" x14ac:dyDescent="0.35"/>
    <row r="178" ht="40" customHeight="1" x14ac:dyDescent="0.35"/>
    <row r="179" ht="40" customHeight="1" x14ac:dyDescent="0.35"/>
    <row r="180" ht="40" customHeight="1" x14ac:dyDescent="0.35"/>
    <row r="181" ht="40" customHeight="1" x14ac:dyDescent="0.35"/>
    <row r="182" ht="40" customHeight="1" x14ac:dyDescent="0.35"/>
    <row r="183" ht="40" customHeight="1" x14ac:dyDescent="0.35"/>
    <row r="184" ht="40" customHeight="1" x14ac:dyDescent="0.35"/>
    <row r="185" ht="40" customHeight="1" x14ac:dyDescent="0.35"/>
    <row r="186" ht="40" customHeight="1" x14ac:dyDescent="0.35"/>
    <row r="187" ht="40" customHeight="1" x14ac:dyDescent="0.35"/>
    <row r="188" ht="40" customHeight="1" x14ac:dyDescent="0.35"/>
    <row r="189" ht="40" customHeight="1" x14ac:dyDescent="0.35"/>
    <row r="190" ht="40" customHeight="1" x14ac:dyDescent="0.35"/>
    <row r="191" ht="40" customHeight="1" x14ac:dyDescent="0.35"/>
    <row r="192" ht="40" customHeight="1" x14ac:dyDescent="0.35"/>
    <row r="193" ht="40" customHeight="1" x14ac:dyDescent="0.35"/>
    <row r="194" ht="40" customHeight="1" x14ac:dyDescent="0.35"/>
    <row r="195" ht="40" customHeight="1" x14ac:dyDescent="0.35"/>
    <row r="196" ht="40" customHeight="1" x14ac:dyDescent="0.35"/>
    <row r="197" ht="40" customHeight="1" x14ac:dyDescent="0.35"/>
    <row r="198" ht="40" customHeight="1" x14ac:dyDescent="0.35"/>
    <row r="199" ht="40" customHeight="1" x14ac:dyDescent="0.35"/>
    <row r="200" ht="40" customHeight="1" x14ac:dyDescent="0.35"/>
    <row r="201" ht="40" customHeight="1" x14ac:dyDescent="0.35"/>
    <row r="202" ht="40" customHeight="1" x14ac:dyDescent="0.35"/>
    <row r="203" ht="40" customHeight="1" x14ac:dyDescent="0.35"/>
    <row r="204" ht="40" customHeight="1" x14ac:dyDescent="0.35"/>
    <row r="205" ht="40" customHeight="1" x14ac:dyDescent="0.35"/>
    <row r="206" ht="40" customHeight="1" x14ac:dyDescent="0.35"/>
    <row r="207" ht="40" customHeight="1" x14ac:dyDescent="0.35"/>
    <row r="208" ht="40" customHeight="1" x14ac:dyDescent="0.35"/>
    <row r="209" ht="40" customHeight="1" x14ac:dyDescent="0.35"/>
    <row r="210" ht="40" customHeight="1" x14ac:dyDescent="0.35"/>
    <row r="211" ht="40" customHeight="1" x14ac:dyDescent="0.35"/>
    <row r="212" ht="40" customHeight="1" x14ac:dyDescent="0.35"/>
    <row r="213" ht="40" customHeight="1" x14ac:dyDescent="0.35"/>
    <row r="214" ht="40" customHeight="1" x14ac:dyDescent="0.35"/>
    <row r="215" ht="40" customHeight="1" x14ac:dyDescent="0.35"/>
    <row r="216" ht="40" customHeight="1" x14ac:dyDescent="0.35"/>
    <row r="217" ht="40" customHeight="1" x14ac:dyDescent="0.35"/>
    <row r="218" ht="40" customHeight="1" x14ac:dyDescent="0.35"/>
    <row r="219" ht="40" customHeight="1" x14ac:dyDescent="0.35"/>
    <row r="220" ht="40" customHeight="1" x14ac:dyDescent="0.35"/>
    <row r="221" ht="40" customHeight="1" x14ac:dyDescent="0.35"/>
    <row r="222" ht="40" customHeight="1" x14ac:dyDescent="0.35"/>
    <row r="223" ht="40" customHeight="1" x14ac:dyDescent="0.35"/>
    <row r="224" ht="40" customHeight="1" x14ac:dyDescent="0.35"/>
    <row r="225" ht="40" customHeight="1" x14ac:dyDescent="0.35"/>
    <row r="226" ht="40" customHeight="1" x14ac:dyDescent="0.35"/>
    <row r="227" ht="40" customHeight="1" x14ac:dyDescent="0.35"/>
    <row r="228" ht="40" customHeight="1" x14ac:dyDescent="0.35"/>
    <row r="229" ht="40" customHeight="1" x14ac:dyDescent="0.35"/>
    <row r="230" ht="40" customHeight="1" x14ac:dyDescent="0.35"/>
    <row r="231" ht="40" customHeight="1" x14ac:dyDescent="0.35"/>
    <row r="232" ht="40" customHeight="1" x14ac:dyDescent="0.35"/>
    <row r="233" ht="40" customHeight="1" x14ac:dyDescent="0.35"/>
    <row r="234" ht="40" customHeight="1" x14ac:dyDescent="0.35"/>
    <row r="235" ht="40" customHeight="1" x14ac:dyDescent="0.35"/>
    <row r="236" ht="40" customHeight="1" x14ac:dyDescent="0.35"/>
    <row r="237" ht="40" customHeight="1" x14ac:dyDescent="0.35"/>
    <row r="238" ht="40" customHeight="1" x14ac:dyDescent="0.35"/>
    <row r="239" ht="40" customHeight="1" x14ac:dyDescent="0.35"/>
    <row r="240" ht="40" customHeight="1" x14ac:dyDescent="0.35"/>
    <row r="241" ht="40" customHeight="1" x14ac:dyDescent="0.35"/>
    <row r="242" ht="40" customHeight="1" x14ac:dyDescent="0.35"/>
    <row r="243" ht="40" customHeight="1" x14ac:dyDescent="0.35"/>
    <row r="244" ht="40" customHeight="1" x14ac:dyDescent="0.35"/>
    <row r="245" ht="40" customHeight="1" x14ac:dyDescent="0.35"/>
    <row r="246" ht="40" customHeight="1" x14ac:dyDescent="0.35"/>
    <row r="247" ht="40" customHeight="1" x14ac:dyDescent="0.35"/>
    <row r="248" ht="40" customHeight="1" x14ac:dyDescent="0.35"/>
    <row r="249" ht="40" customHeight="1" x14ac:dyDescent="0.35"/>
    <row r="250" ht="40" customHeight="1" x14ac:dyDescent="0.35"/>
    <row r="251" ht="40" customHeight="1" x14ac:dyDescent="0.35"/>
    <row r="252" ht="40" customHeight="1" x14ac:dyDescent="0.35"/>
    <row r="253" ht="40" customHeight="1" x14ac:dyDescent="0.35"/>
    <row r="254" ht="40" customHeight="1" x14ac:dyDescent="0.35"/>
    <row r="255" ht="40" customHeight="1" x14ac:dyDescent="0.35"/>
    <row r="256" ht="40" customHeight="1" x14ac:dyDescent="0.35"/>
    <row r="257" ht="40" customHeight="1" x14ac:dyDescent="0.35"/>
    <row r="258" ht="40" customHeight="1" x14ac:dyDescent="0.35"/>
    <row r="259" ht="40" customHeight="1" x14ac:dyDescent="0.35"/>
    <row r="260" ht="40" customHeight="1" x14ac:dyDescent="0.35"/>
    <row r="261" ht="40" customHeight="1" x14ac:dyDescent="0.35"/>
    <row r="262" ht="40" customHeight="1" x14ac:dyDescent="0.35"/>
    <row r="263" ht="40" customHeight="1" x14ac:dyDescent="0.35"/>
    <row r="264" ht="40" customHeight="1" x14ac:dyDescent="0.35"/>
    <row r="265" ht="40" customHeight="1" x14ac:dyDescent="0.35"/>
    <row r="266" ht="40" customHeight="1" x14ac:dyDescent="0.35"/>
    <row r="267" ht="40" customHeight="1" x14ac:dyDescent="0.35"/>
    <row r="268" ht="40" customHeight="1" x14ac:dyDescent="0.35"/>
    <row r="269" ht="40" customHeight="1" x14ac:dyDescent="0.35"/>
    <row r="270" ht="40" customHeight="1" x14ac:dyDescent="0.35"/>
    <row r="271" ht="40" customHeight="1" x14ac:dyDescent="0.35"/>
    <row r="272" ht="40" customHeight="1" x14ac:dyDescent="0.35"/>
    <row r="273" ht="40" customHeight="1" x14ac:dyDescent="0.35"/>
    <row r="274" ht="40" customHeight="1" x14ac:dyDescent="0.35"/>
    <row r="275" ht="40" customHeight="1" x14ac:dyDescent="0.35"/>
    <row r="276" ht="40" customHeight="1" x14ac:dyDescent="0.35"/>
    <row r="277" ht="40" customHeight="1" x14ac:dyDescent="0.35"/>
    <row r="278" ht="40" customHeight="1" x14ac:dyDescent="0.35"/>
    <row r="279" ht="40" customHeight="1" x14ac:dyDescent="0.35"/>
    <row r="280" ht="40" customHeight="1" x14ac:dyDescent="0.35"/>
    <row r="281" ht="40" customHeight="1" x14ac:dyDescent="0.35"/>
    <row r="282" ht="40" customHeight="1" x14ac:dyDescent="0.35"/>
    <row r="283" ht="40" customHeight="1" x14ac:dyDescent="0.35"/>
    <row r="284" ht="40" customHeight="1" x14ac:dyDescent="0.35"/>
    <row r="285" ht="40" customHeight="1" x14ac:dyDescent="0.35"/>
    <row r="286" ht="40" customHeight="1" x14ac:dyDescent="0.35"/>
    <row r="287" ht="40" customHeight="1" x14ac:dyDescent="0.35"/>
    <row r="288" ht="40" customHeight="1" x14ac:dyDescent="0.35"/>
    <row r="289" ht="40" customHeight="1" x14ac:dyDescent="0.35"/>
    <row r="290" ht="40" customHeight="1" x14ac:dyDescent="0.35"/>
    <row r="291" ht="40" customHeight="1" x14ac:dyDescent="0.35"/>
    <row r="292" ht="40" customHeight="1" x14ac:dyDescent="0.35"/>
    <row r="293" ht="40" customHeight="1" x14ac:dyDescent="0.35"/>
    <row r="294" ht="40" customHeight="1" x14ac:dyDescent="0.35"/>
    <row r="295" ht="40" customHeight="1" x14ac:dyDescent="0.35"/>
    <row r="296" ht="40" customHeight="1" x14ac:dyDescent="0.35"/>
    <row r="297" ht="40" customHeight="1" x14ac:dyDescent="0.35"/>
    <row r="298" ht="40" customHeight="1" x14ac:dyDescent="0.35"/>
    <row r="299" ht="40" customHeight="1" x14ac:dyDescent="0.35"/>
    <row r="300" ht="40" customHeight="1" x14ac:dyDescent="0.35"/>
    <row r="301" ht="40" customHeight="1" x14ac:dyDescent="0.35"/>
    <row r="302" ht="40" customHeight="1" x14ac:dyDescent="0.35"/>
    <row r="303" ht="40" customHeight="1" x14ac:dyDescent="0.35"/>
    <row r="304" ht="40" customHeight="1" x14ac:dyDescent="0.35"/>
    <row r="305" ht="40" customHeight="1" x14ac:dyDescent="0.35"/>
    <row r="306" ht="40" customHeight="1" x14ac:dyDescent="0.35"/>
    <row r="307" ht="40" customHeight="1" x14ac:dyDescent="0.35"/>
    <row r="308" ht="40" customHeight="1" x14ac:dyDescent="0.35"/>
    <row r="309" ht="40" customHeight="1" x14ac:dyDescent="0.35"/>
    <row r="310" ht="40" customHeight="1" x14ac:dyDescent="0.35"/>
    <row r="311" ht="40" customHeight="1" x14ac:dyDescent="0.35"/>
    <row r="312" ht="40" customHeight="1" x14ac:dyDescent="0.35"/>
    <row r="313" ht="40" customHeight="1" x14ac:dyDescent="0.35"/>
    <row r="314" ht="40" customHeight="1" x14ac:dyDescent="0.35"/>
    <row r="315" ht="40" customHeight="1" x14ac:dyDescent="0.35"/>
    <row r="316" ht="40" customHeight="1" x14ac:dyDescent="0.35"/>
    <row r="317" ht="40" customHeight="1" x14ac:dyDescent="0.35"/>
    <row r="318" ht="40" customHeight="1" x14ac:dyDescent="0.35"/>
    <row r="319" ht="40" customHeight="1" x14ac:dyDescent="0.35"/>
    <row r="320" ht="40" customHeight="1" x14ac:dyDescent="0.35"/>
    <row r="321" ht="40" customHeight="1" x14ac:dyDescent="0.35"/>
    <row r="322" ht="40" customHeight="1" x14ac:dyDescent="0.35"/>
    <row r="323" ht="40" customHeight="1" x14ac:dyDescent="0.35"/>
    <row r="324" ht="40" customHeight="1" x14ac:dyDescent="0.35"/>
    <row r="325" ht="40" customHeight="1" x14ac:dyDescent="0.35"/>
    <row r="326" ht="40" customHeight="1" x14ac:dyDescent="0.35"/>
    <row r="327" ht="40" customHeight="1" x14ac:dyDescent="0.35"/>
    <row r="328" ht="40" customHeight="1" x14ac:dyDescent="0.35"/>
    <row r="329" ht="40" customHeight="1" x14ac:dyDescent="0.35"/>
    <row r="330" ht="40" customHeight="1" x14ac:dyDescent="0.35"/>
    <row r="331" ht="40" customHeight="1" x14ac:dyDescent="0.35"/>
    <row r="332" ht="40" customHeight="1" x14ac:dyDescent="0.35"/>
    <row r="333" ht="40" customHeight="1" x14ac:dyDescent="0.35"/>
    <row r="334" ht="40" customHeight="1" x14ac:dyDescent="0.35"/>
    <row r="335" ht="40" customHeight="1" x14ac:dyDescent="0.35"/>
    <row r="336" ht="40" customHeight="1" x14ac:dyDescent="0.35"/>
    <row r="337" ht="40" customHeight="1" x14ac:dyDescent="0.35"/>
    <row r="338" ht="40" customHeight="1" x14ac:dyDescent="0.35"/>
    <row r="339" ht="40" customHeight="1" x14ac:dyDescent="0.35"/>
    <row r="340" ht="40" customHeight="1" x14ac:dyDescent="0.35"/>
    <row r="341" ht="40" customHeight="1" x14ac:dyDescent="0.35"/>
    <row r="342" ht="40" customHeight="1" x14ac:dyDescent="0.35"/>
    <row r="343" ht="40" customHeight="1" x14ac:dyDescent="0.35"/>
    <row r="344" ht="40" customHeight="1" x14ac:dyDescent="0.35"/>
    <row r="345" ht="40" customHeight="1" x14ac:dyDescent="0.35"/>
    <row r="346" ht="40" customHeight="1" x14ac:dyDescent="0.35"/>
    <row r="347" ht="40" customHeight="1" x14ac:dyDescent="0.35"/>
    <row r="348" ht="40" customHeight="1" x14ac:dyDescent="0.35"/>
    <row r="349" ht="40" customHeight="1" x14ac:dyDescent="0.35"/>
    <row r="350" ht="40" customHeight="1" x14ac:dyDescent="0.35"/>
    <row r="351" ht="40" customHeight="1" x14ac:dyDescent="0.35"/>
    <row r="352" ht="40" customHeight="1" x14ac:dyDescent="0.35"/>
    <row r="353" ht="40" customHeight="1" x14ac:dyDescent="0.35"/>
    <row r="354" ht="40" customHeight="1" x14ac:dyDescent="0.35"/>
    <row r="355" ht="40" customHeight="1" x14ac:dyDescent="0.35"/>
    <row r="356" ht="40" customHeight="1" x14ac:dyDescent="0.35"/>
    <row r="357" ht="40" customHeight="1" x14ac:dyDescent="0.35"/>
    <row r="358" ht="40" customHeight="1" x14ac:dyDescent="0.35"/>
    <row r="359" ht="40" customHeight="1" x14ac:dyDescent="0.35"/>
    <row r="360" ht="40" customHeight="1" x14ac:dyDescent="0.35"/>
    <row r="361" ht="40" customHeight="1" x14ac:dyDescent="0.35"/>
    <row r="362" ht="40" customHeight="1" x14ac:dyDescent="0.35"/>
    <row r="363" ht="40" customHeight="1" x14ac:dyDescent="0.35"/>
    <row r="364" ht="40" customHeight="1" x14ac:dyDescent="0.35"/>
    <row r="365" ht="40" customHeight="1" x14ac:dyDescent="0.35"/>
    <row r="366" ht="40" customHeight="1" x14ac:dyDescent="0.35"/>
    <row r="367" ht="40" customHeight="1" x14ac:dyDescent="0.35"/>
    <row r="368" ht="40" customHeight="1" x14ac:dyDescent="0.35"/>
    <row r="369" ht="40" customHeight="1" x14ac:dyDescent="0.35"/>
    <row r="370" ht="40" customHeight="1" x14ac:dyDescent="0.35"/>
    <row r="371" ht="40" customHeight="1" x14ac:dyDescent="0.35"/>
    <row r="372" ht="40" customHeight="1" x14ac:dyDescent="0.35"/>
    <row r="373" ht="40" customHeight="1" x14ac:dyDescent="0.35"/>
    <row r="374" ht="40" customHeight="1" x14ac:dyDescent="0.35"/>
    <row r="375" ht="40" customHeight="1" x14ac:dyDescent="0.35"/>
    <row r="376" ht="40" customHeight="1" x14ac:dyDescent="0.35"/>
    <row r="377" ht="40" customHeight="1" x14ac:dyDescent="0.35"/>
    <row r="378" ht="40" customHeight="1" x14ac:dyDescent="0.35"/>
    <row r="379" ht="40" customHeight="1" x14ac:dyDescent="0.35"/>
    <row r="380" ht="40" customHeight="1" x14ac:dyDescent="0.35"/>
    <row r="381" ht="40" customHeight="1" x14ac:dyDescent="0.35"/>
    <row r="382" ht="40" customHeight="1" x14ac:dyDescent="0.35"/>
    <row r="383" ht="40" customHeight="1" x14ac:dyDescent="0.35"/>
    <row r="384" ht="40" customHeight="1" x14ac:dyDescent="0.35"/>
    <row r="385" ht="40" customHeight="1" x14ac:dyDescent="0.35"/>
    <row r="386" ht="40" customHeight="1" x14ac:dyDescent="0.35"/>
    <row r="387" ht="40" customHeight="1" x14ac:dyDescent="0.35"/>
    <row r="388" ht="40" customHeight="1" x14ac:dyDescent="0.35"/>
    <row r="389" ht="40" customHeight="1" x14ac:dyDescent="0.35"/>
    <row r="390" ht="40" customHeight="1" x14ac:dyDescent="0.35"/>
    <row r="391" ht="40" customHeight="1" x14ac:dyDescent="0.35"/>
    <row r="392" ht="40" customHeight="1" x14ac:dyDescent="0.35"/>
    <row r="393" ht="40" customHeight="1" x14ac:dyDescent="0.35"/>
    <row r="394" ht="40" customHeight="1" x14ac:dyDescent="0.35"/>
    <row r="395" ht="40" customHeight="1" x14ac:dyDescent="0.35"/>
    <row r="396" ht="40" customHeight="1" x14ac:dyDescent="0.35"/>
    <row r="397" ht="40" customHeight="1" x14ac:dyDescent="0.35"/>
    <row r="398" ht="40" customHeight="1" x14ac:dyDescent="0.35"/>
    <row r="399" ht="40" customHeight="1" x14ac:dyDescent="0.35"/>
    <row r="400" ht="40" customHeight="1" x14ac:dyDescent="0.35"/>
    <row r="401" ht="40" customHeight="1" x14ac:dyDescent="0.35"/>
    <row r="402" ht="40" customHeight="1" x14ac:dyDescent="0.35"/>
    <row r="403" ht="40" customHeight="1" x14ac:dyDescent="0.35"/>
    <row r="404" ht="40" customHeight="1" x14ac:dyDescent="0.35"/>
    <row r="405" ht="40" customHeight="1" x14ac:dyDescent="0.35"/>
    <row r="406" ht="40" customHeight="1" x14ac:dyDescent="0.35"/>
    <row r="407" ht="40" customHeight="1" x14ac:dyDescent="0.35"/>
    <row r="408" ht="40" customHeight="1" x14ac:dyDescent="0.35"/>
    <row r="409" ht="40" customHeight="1" x14ac:dyDescent="0.35"/>
    <row r="410" ht="40" customHeight="1" x14ac:dyDescent="0.35"/>
    <row r="411" ht="40" customHeight="1" x14ac:dyDescent="0.35"/>
    <row r="412" ht="40" customHeight="1" x14ac:dyDescent="0.35"/>
    <row r="413" ht="40" customHeight="1" x14ac:dyDescent="0.35"/>
    <row r="414" ht="40" customHeight="1" x14ac:dyDescent="0.35"/>
    <row r="415" ht="40" customHeight="1" x14ac:dyDescent="0.35"/>
    <row r="416" ht="40" customHeight="1" x14ac:dyDescent="0.35"/>
    <row r="417" ht="40" customHeight="1" x14ac:dyDescent="0.35"/>
    <row r="418" ht="40" customHeight="1" x14ac:dyDescent="0.35"/>
    <row r="419" ht="40" customHeight="1" x14ac:dyDescent="0.35"/>
    <row r="420" ht="40" customHeight="1" x14ac:dyDescent="0.35"/>
    <row r="421" ht="40" customHeight="1" x14ac:dyDescent="0.35"/>
    <row r="422" ht="40" customHeight="1" x14ac:dyDescent="0.35"/>
    <row r="423" ht="40" customHeight="1" x14ac:dyDescent="0.35"/>
    <row r="424" ht="40" customHeight="1" x14ac:dyDescent="0.35"/>
    <row r="425" ht="40" customHeight="1" x14ac:dyDescent="0.35"/>
    <row r="426" ht="40" customHeight="1" x14ac:dyDescent="0.35"/>
    <row r="427" ht="40" customHeight="1" x14ac:dyDescent="0.35"/>
    <row r="428" ht="40" customHeight="1" x14ac:dyDescent="0.35"/>
    <row r="429" ht="40" customHeight="1" x14ac:dyDescent="0.35"/>
    <row r="430" ht="40" customHeight="1" x14ac:dyDescent="0.35"/>
    <row r="431" ht="40" customHeight="1" x14ac:dyDescent="0.35"/>
    <row r="432" ht="40" customHeight="1" x14ac:dyDescent="0.35"/>
    <row r="433" ht="40" customHeight="1" x14ac:dyDescent="0.35"/>
    <row r="434" ht="40" customHeight="1" x14ac:dyDescent="0.35"/>
    <row r="435" ht="40" customHeight="1" x14ac:dyDescent="0.35"/>
    <row r="436" ht="40" customHeight="1" x14ac:dyDescent="0.35"/>
    <row r="437" ht="40" customHeight="1" x14ac:dyDescent="0.35"/>
    <row r="438" ht="40" customHeight="1" x14ac:dyDescent="0.35"/>
    <row r="439" ht="40" customHeight="1" x14ac:dyDescent="0.35"/>
    <row r="440" ht="40" customHeight="1" x14ac:dyDescent="0.35"/>
    <row r="441" ht="40" customHeight="1" x14ac:dyDescent="0.35"/>
    <row r="442" ht="40" customHeight="1" x14ac:dyDescent="0.35"/>
    <row r="443" ht="40" customHeight="1" x14ac:dyDescent="0.35"/>
    <row r="444" ht="40" customHeight="1" x14ac:dyDescent="0.35"/>
    <row r="445" ht="40" customHeight="1" x14ac:dyDescent="0.35"/>
    <row r="446" ht="40" customHeight="1" x14ac:dyDescent="0.35"/>
    <row r="447" ht="40" customHeight="1" x14ac:dyDescent="0.35"/>
    <row r="448" ht="40" customHeight="1" x14ac:dyDescent="0.35"/>
    <row r="449" ht="40" customHeight="1" x14ac:dyDescent="0.35"/>
    <row r="450" ht="40" customHeight="1" x14ac:dyDescent="0.35"/>
    <row r="451" ht="40" customHeight="1" x14ac:dyDescent="0.35"/>
    <row r="452" ht="40" customHeight="1" x14ac:dyDescent="0.35"/>
    <row r="453" ht="40" customHeight="1" x14ac:dyDescent="0.35"/>
    <row r="454" ht="40" customHeight="1" x14ac:dyDescent="0.35"/>
    <row r="455" ht="40" customHeight="1" x14ac:dyDescent="0.35"/>
    <row r="456" ht="40" customHeight="1" x14ac:dyDescent="0.35"/>
    <row r="457" ht="40" customHeight="1" x14ac:dyDescent="0.35"/>
    <row r="458" ht="40" customHeight="1" x14ac:dyDescent="0.35"/>
    <row r="459" ht="40" customHeight="1" x14ac:dyDescent="0.35"/>
    <row r="460" ht="40" customHeight="1" x14ac:dyDescent="0.35"/>
    <row r="461" ht="40" customHeight="1" x14ac:dyDescent="0.35"/>
    <row r="462" ht="40" customHeight="1" x14ac:dyDescent="0.35"/>
    <row r="463" ht="40" customHeight="1" x14ac:dyDescent="0.35"/>
    <row r="464" ht="40" customHeight="1" x14ac:dyDescent="0.35"/>
    <row r="465" ht="40" customHeight="1" x14ac:dyDescent="0.35"/>
    <row r="466" ht="40" customHeight="1" x14ac:dyDescent="0.35"/>
    <row r="467" ht="40" customHeight="1" x14ac:dyDescent="0.35"/>
    <row r="468" ht="40" customHeight="1" x14ac:dyDescent="0.35"/>
    <row r="469" ht="40" customHeight="1" x14ac:dyDescent="0.35"/>
    <row r="470" ht="40" customHeight="1" x14ac:dyDescent="0.35"/>
    <row r="471" ht="40" customHeight="1" x14ac:dyDescent="0.35"/>
    <row r="472" ht="40" customHeight="1" x14ac:dyDescent="0.35"/>
    <row r="473" ht="40" customHeight="1" x14ac:dyDescent="0.35"/>
    <row r="474" ht="40" customHeight="1" x14ac:dyDescent="0.35"/>
    <row r="475" ht="40" customHeight="1" x14ac:dyDescent="0.35"/>
    <row r="476" ht="40" customHeight="1" x14ac:dyDescent="0.35"/>
    <row r="477" ht="40" customHeight="1" x14ac:dyDescent="0.35"/>
    <row r="478" ht="40" customHeight="1" x14ac:dyDescent="0.35"/>
    <row r="479" ht="40" customHeight="1" x14ac:dyDescent="0.35"/>
    <row r="480" ht="40" customHeight="1" x14ac:dyDescent="0.35"/>
    <row r="481" ht="40" customHeight="1" x14ac:dyDescent="0.35"/>
    <row r="482" ht="40" customHeight="1" x14ac:dyDescent="0.35"/>
    <row r="483" ht="40" customHeight="1" x14ac:dyDescent="0.35"/>
    <row r="484" ht="40" customHeight="1" x14ac:dyDescent="0.35"/>
    <row r="485" ht="40" customHeight="1" x14ac:dyDescent="0.35"/>
    <row r="486" ht="40" customHeight="1" x14ac:dyDescent="0.35"/>
    <row r="487" ht="40" customHeight="1" x14ac:dyDescent="0.35"/>
    <row r="488" ht="40" customHeight="1" x14ac:dyDescent="0.35"/>
    <row r="489" ht="40" customHeight="1" x14ac:dyDescent="0.35"/>
    <row r="490" ht="40" customHeight="1" x14ac:dyDescent="0.35"/>
    <row r="491" ht="40" customHeight="1" x14ac:dyDescent="0.35"/>
    <row r="492" ht="40" customHeight="1" x14ac:dyDescent="0.35"/>
    <row r="493" ht="40" customHeight="1" x14ac:dyDescent="0.35"/>
    <row r="494" ht="40" customHeight="1" x14ac:dyDescent="0.35"/>
    <row r="495" ht="40" customHeight="1" x14ac:dyDescent="0.35"/>
    <row r="496" ht="40" customHeight="1" x14ac:dyDescent="0.35"/>
    <row r="497" ht="40" customHeight="1" x14ac:dyDescent="0.35"/>
    <row r="498" ht="40" customHeight="1" x14ac:dyDescent="0.35"/>
    <row r="499" ht="40" customHeight="1" x14ac:dyDescent="0.35"/>
    <row r="500" ht="40" customHeight="1" x14ac:dyDescent="0.35"/>
    <row r="501" ht="40" customHeight="1" x14ac:dyDescent="0.35"/>
    <row r="502" ht="40" customHeight="1" x14ac:dyDescent="0.35"/>
    <row r="503" ht="40" customHeight="1" x14ac:dyDescent="0.35"/>
    <row r="504" ht="40" customHeight="1" x14ac:dyDescent="0.35"/>
    <row r="505" ht="40" customHeight="1" x14ac:dyDescent="0.35"/>
    <row r="506" ht="40" customHeight="1" x14ac:dyDescent="0.35"/>
    <row r="507" ht="40" customHeight="1" x14ac:dyDescent="0.35"/>
    <row r="508" ht="40" customHeight="1" x14ac:dyDescent="0.35"/>
    <row r="509" ht="40" customHeight="1" x14ac:dyDescent="0.35"/>
    <row r="510" ht="40" customHeight="1" x14ac:dyDescent="0.35"/>
    <row r="511" ht="40" customHeight="1" x14ac:dyDescent="0.35"/>
    <row r="512" ht="40" customHeight="1" x14ac:dyDescent="0.35"/>
    <row r="513" ht="40" customHeight="1" x14ac:dyDescent="0.35"/>
    <row r="514" ht="40" customHeight="1" x14ac:dyDescent="0.35"/>
    <row r="515" ht="40" customHeight="1" x14ac:dyDescent="0.35"/>
    <row r="516" ht="40" customHeight="1" x14ac:dyDescent="0.35"/>
    <row r="517" ht="40" customHeight="1" x14ac:dyDescent="0.35"/>
    <row r="518" ht="40" customHeight="1" x14ac:dyDescent="0.35"/>
    <row r="519" ht="40" customHeight="1" x14ac:dyDescent="0.35"/>
    <row r="520" ht="40" customHeight="1" x14ac:dyDescent="0.35"/>
    <row r="521" ht="40" customHeight="1" x14ac:dyDescent="0.35"/>
    <row r="522" ht="40" customHeight="1" x14ac:dyDescent="0.35"/>
    <row r="523" ht="40" customHeight="1" x14ac:dyDescent="0.35"/>
    <row r="524" ht="40" customHeight="1" x14ac:dyDescent="0.35"/>
    <row r="525" ht="40" customHeight="1" x14ac:dyDescent="0.35"/>
    <row r="526" ht="40" customHeight="1" x14ac:dyDescent="0.35"/>
    <row r="527" ht="40" customHeight="1" x14ac:dyDescent="0.35"/>
    <row r="528" ht="40" customHeight="1" x14ac:dyDescent="0.35"/>
    <row r="529" ht="40" customHeight="1" x14ac:dyDescent="0.35"/>
    <row r="530" ht="40" customHeight="1" x14ac:dyDescent="0.35"/>
    <row r="531" ht="40" customHeight="1" x14ac:dyDescent="0.35"/>
    <row r="532" ht="40" customHeight="1" x14ac:dyDescent="0.35"/>
    <row r="533" ht="40" customHeight="1" x14ac:dyDescent="0.35"/>
    <row r="534" ht="40" customHeight="1" x14ac:dyDescent="0.35"/>
    <row r="535" ht="40" customHeight="1" x14ac:dyDescent="0.35"/>
    <row r="536" ht="40" customHeight="1" x14ac:dyDescent="0.35"/>
    <row r="537" ht="40" customHeight="1" x14ac:dyDescent="0.35"/>
    <row r="538" ht="40" customHeight="1" x14ac:dyDescent="0.35"/>
    <row r="539" ht="40" customHeight="1" x14ac:dyDescent="0.35"/>
    <row r="540" ht="40" customHeight="1" x14ac:dyDescent="0.35"/>
    <row r="541" ht="40" customHeight="1" x14ac:dyDescent="0.35"/>
    <row r="542" ht="40" customHeight="1" x14ac:dyDescent="0.35"/>
    <row r="543" ht="40" customHeight="1" x14ac:dyDescent="0.35"/>
    <row r="544" ht="40" customHeight="1" x14ac:dyDescent="0.35"/>
    <row r="545" ht="40" customHeight="1" x14ac:dyDescent="0.35"/>
    <row r="546" ht="40" customHeight="1" x14ac:dyDescent="0.35"/>
    <row r="547" ht="40" customHeight="1" x14ac:dyDescent="0.35"/>
    <row r="548" ht="40" customHeight="1" x14ac:dyDescent="0.35"/>
    <row r="549" ht="40" customHeight="1" x14ac:dyDescent="0.35"/>
    <row r="550" ht="40" customHeight="1" x14ac:dyDescent="0.35"/>
    <row r="551" ht="40" customHeight="1" x14ac:dyDescent="0.35"/>
    <row r="552" ht="40" customHeight="1" x14ac:dyDescent="0.35"/>
    <row r="553" ht="40" customHeight="1" x14ac:dyDescent="0.35"/>
    <row r="554" ht="40" customHeight="1" x14ac:dyDescent="0.35"/>
    <row r="555" ht="40" customHeight="1" x14ac:dyDescent="0.35"/>
    <row r="556" ht="40" customHeight="1" x14ac:dyDescent="0.35"/>
    <row r="557" ht="40" customHeight="1" x14ac:dyDescent="0.35"/>
    <row r="558" ht="40" customHeight="1" x14ac:dyDescent="0.35"/>
    <row r="559" ht="40" customHeight="1" x14ac:dyDescent="0.35"/>
    <row r="560" ht="40" customHeight="1" x14ac:dyDescent="0.35"/>
    <row r="561" ht="40" customHeight="1" x14ac:dyDescent="0.35"/>
    <row r="562" ht="40" customHeight="1" x14ac:dyDescent="0.35"/>
    <row r="563" ht="40" customHeight="1" x14ac:dyDescent="0.35"/>
    <row r="564" ht="40" customHeight="1" x14ac:dyDescent="0.35"/>
    <row r="565" ht="40" customHeight="1" x14ac:dyDescent="0.35"/>
    <row r="566" ht="40" customHeight="1" x14ac:dyDescent="0.35"/>
    <row r="567" ht="40" customHeight="1" x14ac:dyDescent="0.35"/>
    <row r="568" ht="40" customHeight="1" x14ac:dyDescent="0.35"/>
    <row r="569" ht="40" customHeight="1" x14ac:dyDescent="0.35"/>
    <row r="570" ht="40" customHeight="1" x14ac:dyDescent="0.35"/>
    <row r="571" ht="40" customHeight="1" x14ac:dyDescent="0.35"/>
    <row r="572" ht="40" customHeight="1" x14ac:dyDescent="0.35"/>
    <row r="573" ht="40" customHeight="1" x14ac:dyDescent="0.35"/>
    <row r="574" ht="40" customHeight="1" x14ac:dyDescent="0.35"/>
    <row r="575" ht="40" customHeight="1" x14ac:dyDescent="0.35"/>
    <row r="576" ht="40" customHeight="1" x14ac:dyDescent="0.35"/>
    <row r="577" ht="40" customHeight="1" x14ac:dyDescent="0.35"/>
    <row r="578" ht="40" customHeight="1" x14ac:dyDescent="0.35"/>
    <row r="579" ht="40" customHeight="1" x14ac:dyDescent="0.35"/>
    <row r="580" ht="40" customHeight="1" x14ac:dyDescent="0.35"/>
    <row r="581" ht="40" customHeight="1" x14ac:dyDescent="0.35"/>
    <row r="582" ht="40" customHeight="1" x14ac:dyDescent="0.35"/>
    <row r="583" ht="40" customHeight="1" x14ac:dyDescent="0.35"/>
    <row r="584" ht="40" customHeight="1" x14ac:dyDescent="0.35"/>
    <row r="585" ht="40" customHeight="1" x14ac:dyDescent="0.35"/>
    <row r="586" ht="40" customHeight="1" x14ac:dyDescent="0.35"/>
    <row r="587" ht="40" customHeight="1" x14ac:dyDescent="0.35"/>
    <row r="588" ht="40" customHeight="1" x14ac:dyDescent="0.35"/>
    <row r="589" ht="40" customHeight="1" x14ac:dyDescent="0.35"/>
    <row r="590" ht="40" customHeight="1" x14ac:dyDescent="0.35"/>
    <row r="591" ht="40" customHeight="1" x14ac:dyDescent="0.35"/>
    <row r="592" ht="40" customHeight="1" x14ac:dyDescent="0.35"/>
    <row r="593" ht="40" customHeight="1" x14ac:dyDescent="0.35"/>
    <row r="594" ht="40" customHeight="1" x14ac:dyDescent="0.35"/>
    <row r="595" ht="40" customHeight="1" x14ac:dyDescent="0.35"/>
    <row r="596" ht="40" customHeight="1" x14ac:dyDescent="0.35"/>
    <row r="597" ht="40" customHeight="1" x14ac:dyDescent="0.35"/>
    <row r="598" ht="40" customHeight="1" x14ac:dyDescent="0.35"/>
    <row r="599" ht="40" customHeight="1" x14ac:dyDescent="0.35"/>
    <row r="600" ht="40" customHeight="1" x14ac:dyDescent="0.35"/>
    <row r="601" ht="40" customHeight="1" x14ac:dyDescent="0.35"/>
    <row r="602" ht="40" customHeight="1" x14ac:dyDescent="0.35"/>
    <row r="603" ht="40" customHeight="1" x14ac:dyDescent="0.35"/>
    <row r="604" ht="40" customHeight="1" x14ac:dyDescent="0.35"/>
    <row r="605" ht="40" customHeight="1" x14ac:dyDescent="0.35"/>
    <row r="606" ht="40" customHeight="1" x14ac:dyDescent="0.35"/>
    <row r="607" ht="40" customHeight="1" x14ac:dyDescent="0.35"/>
    <row r="608" ht="40" customHeight="1" x14ac:dyDescent="0.35"/>
    <row r="609" ht="40" customHeight="1" x14ac:dyDescent="0.35"/>
    <row r="610" ht="40" customHeight="1" x14ac:dyDescent="0.35"/>
    <row r="611" ht="40" customHeight="1" x14ac:dyDescent="0.35"/>
    <row r="612" ht="40" customHeight="1" x14ac:dyDescent="0.35"/>
    <row r="613" ht="40" customHeight="1" x14ac:dyDescent="0.35"/>
    <row r="614" ht="40" customHeight="1" x14ac:dyDescent="0.35"/>
    <row r="615" ht="40" customHeight="1" x14ac:dyDescent="0.35"/>
    <row r="616" ht="40" customHeight="1" x14ac:dyDescent="0.35"/>
    <row r="617" ht="40" customHeight="1" x14ac:dyDescent="0.35"/>
    <row r="618" ht="40" customHeight="1" x14ac:dyDescent="0.35"/>
    <row r="619" ht="40" customHeight="1" x14ac:dyDescent="0.35"/>
    <row r="620" ht="40" customHeight="1" x14ac:dyDescent="0.35"/>
    <row r="621" ht="40" customHeight="1" x14ac:dyDescent="0.35"/>
    <row r="622" ht="40" customHeight="1" x14ac:dyDescent="0.35"/>
    <row r="623" ht="40" customHeight="1" x14ac:dyDescent="0.35"/>
    <row r="624" ht="40" customHeight="1" x14ac:dyDescent="0.35"/>
    <row r="625" ht="40" customHeight="1" x14ac:dyDescent="0.35"/>
    <row r="626" ht="40" customHeight="1" x14ac:dyDescent="0.35"/>
    <row r="627" ht="40" customHeight="1" x14ac:dyDescent="0.35"/>
    <row r="628" ht="40" customHeight="1" x14ac:dyDescent="0.35"/>
  </sheetData>
  <autoFilter ref="A3:AK39" xr:uid="{8294514B-E58C-4C81-B2FC-38B67DB88A36}"/>
  <mergeCells count="23">
    <mergeCell ref="AI1:AI2"/>
    <mergeCell ref="AJ1:AJ2"/>
    <mergeCell ref="AK1:AK2"/>
    <mergeCell ref="AC1:AC2"/>
    <mergeCell ref="AD1:AD2"/>
    <mergeCell ref="AE1:AE2"/>
    <mergeCell ref="AF1:AF2"/>
    <mergeCell ref="AG1:AG2"/>
    <mergeCell ref="AH1:AH2"/>
    <mergeCell ref="AB1:AB2"/>
    <mergeCell ref="A2:I2"/>
    <mergeCell ref="W1:W2"/>
    <mergeCell ref="X1:X2"/>
    <mergeCell ref="Y1:Y2"/>
    <mergeCell ref="Z1:Z2"/>
    <mergeCell ref="AA1:AA2"/>
    <mergeCell ref="V1:V2"/>
    <mergeCell ref="A1:B1"/>
    <mergeCell ref="C1:I1"/>
    <mergeCell ref="J1:S1"/>
    <mergeCell ref="T1:T2"/>
    <mergeCell ref="U1:U2"/>
    <mergeCell ref="J2:S2"/>
  </mergeCells>
  <conditionalFormatting sqref="T4:V37 X5:AD5 AF5:AK5 X6:AK14 X15:AC32 AE15:AK32 X33:AK37">
    <cfRule type="cellIs" dxfId="70" priority="16" stopIfTrue="1" operator="greaterThan">
      <formula>0</formula>
    </cfRule>
    <cfRule type="cellIs" dxfId="69" priority="17" stopIfTrue="1" operator="greaterThan">
      <formula>0</formula>
    </cfRule>
    <cfRule type="cellIs" dxfId="68" priority="18" stopIfTrue="1" operator="greaterThan">
      <formula>0</formula>
    </cfRule>
  </conditionalFormatting>
  <conditionalFormatting sqref="W4:AK4">
    <cfRule type="cellIs" dxfId="67" priority="13" stopIfTrue="1" operator="greaterThan">
      <formula>0</formula>
    </cfRule>
    <cfRule type="cellIs" dxfId="66" priority="14" stopIfTrue="1" operator="greaterThan">
      <formula>0</formula>
    </cfRule>
    <cfRule type="cellIs" dxfId="65" priority="15" stopIfTrue="1" operator="greaterThan">
      <formula>0</formula>
    </cfRule>
  </conditionalFormatting>
  <hyperlinks>
    <hyperlink ref="D478" r:id="rId1" display="https://www.havan.com.br/mangueira-para-gas-de-cozinha-glp-1-20m-durin-05207.html" xr:uid="{2E28B731-5153-4D44-AEE5-D2ABD43CE78B}"/>
  </hyperlinks>
  <pageMargins left="0.511811024" right="0.511811024" top="0.78740157499999996" bottom="0.78740157499999996" header="0.31496062000000002" footer="0.31496062000000002"/>
  <pageSetup paperSize="9"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68E7-931C-4E4D-B809-40F0576F27BB}">
  <sheetPr>
    <tabColor rgb="FF92D050"/>
  </sheetPr>
  <dimension ref="A1:AK628"/>
  <sheetViews>
    <sheetView topLeftCell="I19" zoomScale="60" zoomScaleNormal="60" workbookViewId="0">
      <selection activeCell="O41" sqref="O41"/>
    </sheetView>
  </sheetViews>
  <sheetFormatPr defaultColWidth="9.7265625" defaultRowHeight="26" x14ac:dyDescent="0.35"/>
  <cols>
    <col min="1" max="1" width="10.7265625" style="1" customWidth="1"/>
    <col min="2" max="2" width="32.54296875" style="19" customWidth="1"/>
    <col min="3" max="3" width="33.26953125" style="23" customWidth="1"/>
    <col min="4" max="4" width="12.81640625" style="24" customWidth="1"/>
    <col min="5" max="5" width="14.7265625" style="24" customWidth="1"/>
    <col min="6" max="6" width="14.81640625" style="1" customWidth="1"/>
    <col min="7" max="7" width="10" style="1" customWidth="1"/>
    <col min="8" max="8" width="16.7265625" style="1" customWidth="1"/>
    <col min="9" max="9" width="16.1796875" style="17" bestFit="1" customWidth="1"/>
    <col min="10" max="13" width="13.81640625" style="4" customWidth="1"/>
    <col min="14" max="14" width="18.54296875" style="4" customWidth="1"/>
    <col min="15" max="17" width="13.81640625" style="4" customWidth="1"/>
    <col min="18" max="18" width="13.26953125" style="16" customWidth="1"/>
    <col min="19" max="19" width="12.54296875" style="5" customWidth="1"/>
    <col min="20" max="31" width="13.7265625" style="6" customWidth="1"/>
    <col min="32" max="37" width="13.7265625" style="2" customWidth="1"/>
    <col min="38" max="16384" width="9.7265625" style="2"/>
  </cols>
  <sheetData>
    <row r="1" spans="1:37" ht="40" customHeight="1" x14ac:dyDescent="0.35">
      <c r="A1" s="322" t="s">
        <v>109</v>
      </c>
      <c r="B1" s="323"/>
      <c r="C1" s="322" t="s">
        <v>186</v>
      </c>
      <c r="D1" s="322"/>
      <c r="E1" s="322"/>
      <c r="F1" s="322"/>
      <c r="G1" s="322"/>
      <c r="H1" s="322"/>
      <c r="I1" s="322"/>
      <c r="J1" s="82"/>
      <c r="K1" s="322" t="s">
        <v>110</v>
      </c>
      <c r="L1" s="323"/>
      <c r="M1" s="323"/>
      <c r="N1" s="323"/>
      <c r="O1" s="323"/>
      <c r="P1" s="323"/>
      <c r="Q1" s="323"/>
      <c r="R1" s="323"/>
      <c r="S1" s="322"/>
      <c r="T1" s="191" t="s">
        <v>370</v>
      </c>
      <c r="U1" s="191" t="s">
        <v>372</v>
      </c>
      <c r="V1" s="191" t="s">
        <v>374</v>
      </c>
      <c r="W1" s="191" t="s">
        <v>376</v>
      </c>
      <c r="X1" s="191" t="s">
        <v>378</v>
      </c>
      <c r="Y1" s="328" t="s">
        <v>380</v>
      </c>
      <c r="Z1" s="328" t="s">
        <v>381</v>
      </c>
      <c r="AA1" s="328" t="s">
        <v>382</v>
      </c>
      <c r="AB1" s="328" t="s">
        <v>383</v>
      </c>
      <c r="AC1" s="328" t="s">
        <v>384</v>
      </c>
      <c r="AD1" s="328" t="s">
        <v>385</v>
      </c>
      <c r="AE1" s="328" t="s">
        <v>386</v>
      </c>
      <c r="AF1" s="328" t="s">
        <v>387</v>
      </c>
      <c r="AG1" s="328" t="s">
        <v>388</v>
      </c>
      <c r="AH1" s="327" t="s">
        <v>22</v>
      </c>
      <c r="AI1" s="327" t="s">
        <v>22</v>
      </c>
      <c r="AJ1" s="327" t="s">
        <v>22</v>
      </c>
      <c r="AK1" s="327" t="s">
        <v>22</v>
      </c>
    </row>
    <row r="2" spans="1:37" ht="40" customHeight="1" x14ac:dyDescent="0.35">
      <c r="A2" s="322" t="s">
        <v>270</v>
      </c>
      <c r="B2" s="323"/>
      <c r="C2" s="322"/>
      <c r="D2" s="322"/>
      <c r="E2" s="322"/>
      <c r="F2" s="322"/>
      <c r="G2" s="322"/>
      <c r="H2" s="322"/>
      <c r="I2" s="322"/>
      <c r="J2" s="322"/>
      <c r="K2" s="322"/>
      <c r="L2" s="323"/>
      <c r="M2" s="323"/>
      <c r="N2" s="323"/>
      <c r="O2" s="323"/>
      <c r="P2" s="323"/>
      <c r="Q2" s="323"/>
      <c r="R2" s="323"/>
      <c r="S2" s="323"/>
      <c r="T2" s="192" t="s">
        <v>371</v>
      </c>
      <c r="U2" s="192" t="s">
        <v>373</v>
      </c>
      <c r="V2" s="192" t="s">
        <v>375</v>
      </c>
      <c r="W2" s="192" t="s">
        <v>377</v>
      </c>
      <c r="X2" s="192" t="s">
        <v>379</v>
      </c>
      <c r="Y2" s="329"/>
      <c r="Z2" s="329"/>
      <c r="AA2" s="329"/>
      <c r="AB2" s="329"/>
      <c r="AC2" s="329"/>
      <c r="AD2" s="329"/>
      <c r="AE2" s="329"/>
      <c r="AF2" s="329"/>
      <c r="AG2" s="329"/>
      <c r="AH2" s="327"/>
      <c r="AI2" s="327"/>
      <c r="AJ2" s="327"/>
      <c r="AK2" s="327"/>
    </row>
    <row r="3" spans="1:37" s="3" customFormat="1" ht="57.25" customHeight="1" x14ac:dyDescent="0.25">
      <c r="A3" s="20" t="s">
        <v>10</v>
      </c>
      <c r="B3" s="21" t="s">
        <v>6</v>
      </c>
      <c r="C3" s="20" t="s">
        <v>21</v>
      </c>
      <c r="D3" s="20" t="s">
        <v>13</v>
      </c>
      <c r="E3" s="21" t="s">
        <v>14</v>
      </c>
      <c r="F3" s="21" t="s">
        <v>15</v>
      </c>
      <c r="G3" s="21" t="s">
        <v>16</v>
      </c>
      <c r="H3" s="21" t="s">
        <v>7</v>
      </c>
      <c r="I3" s="22" t="s">
        <v>11</v>
      </c>
      <c r="J3" s="21" t="s">
        <v>12</v>
      </c>
      <c r="K3" s="39" t="s">
        <v>104</v>
      </c>
      <c r="L3" s="39" t="s">
        <v>105</v>
      </c>
      <c r="M3" s="39" t="s">
        <v>100</v>
      </c>
      <c r="N3" s="39" t="s">
        <v>28</v>
      </c>
      <c r="O3" s="39" t="s">
        <v>101</v>
      </c>
      <c r="P3" s="39" t="s">
        <v>102</v>
      </c>
      <c r="Q3" s="39" t="s">
        <v>103</v>
      </c>
      <c r="R3" s="25" t="s">
        <v>0</v>
      </c>
      <c r="S3" s="26" t="s">
        <v>2</v>
      </c>
      <c r="T3" s="193">
        <v>45727</v>
      </c>
      <c r="U3" s="193">
        <v>45727</v>
      </c>
      <c r="V3" s="193">
        <v>45727</v>
      </c>
      <c r="W3" s="193">
        <v>45727</v>
      </c>
      <c r="X3" s="193">
        <v>45727</v>
      </c>
      <c r="Y3" s="193">
        <v>45771</v>
      </c>
      <c r="Z3" s="193">
        <v>45782</v>
      </c>
      <c r="AA3" s="193">
        <v>45789</v>
      </c>
      <c r="AB3" s="193">
        <v>45789</v>
      </c>
      <c r="AC3" s="193">
        <v>45789</v>
      </c>
      <c r="AD3" s="193">
        <v>45838</v>
      </c>
      <c r="AE3" s="193">
        <v>45838</v>
      </c>
      <c r="AF3" s="193">
        <v>45848</v>
      </c>
      <c r="AG3" s="193">
        <v>45848</v>
      </c>
      <c r="AH3" s="27" t="s">
        <v>1</v>
      </c>
      <c r="AI3" s="27" t="s">
        <v>1</v>
      </c>
      <c r="AJ3" s="27" t="s">
        <v>1</v>
      </c>
      <c r="AK3" s="27" t="s">
        <v>1</v>
      </c>
    </row>
    <row r="4" spans="1:37" ht="40" customHeight="1" x14ac:dyDescent="0.35">
      <c r="A4" s="88">
        <v>1</v>
      </c>
      <c r="B4" s="89" t="s">
        <v>111</v>
      </c>
      <c r="C4" s="166" t="s">
        <v>237</v>
      </c>
      <c r="D4" s="96" t="s">
        <v>123</v>
      </c>
      <c r="E4" s="100">
        <v>1703</v>
      </c>
      <c r="F4" s="104">
        <v>504220643</v>
      </c>
      <c r="G4" s="35" t="s">
        <v>172</v>
      </c>
      <c r="H4" s="35" t="s">
        <v>181</v>
      </c>
      <c r="I4" s="107">
        <v>7.5</v>
      </c>
      <c r="J4" s="8">
        <v>1920</v>
      </c>
      <c r="K4" s="45">
        <f>IF(SUM(T4:AK4)&gt;J4+M4,J4+M4,SUM(T4:AJ4))</f>
        <v>160</v>
      </c>
      <c r="L4" s="45">
        <f>(SUM(T4:AK4))</f>
        <v>160</v>
      </c>
      <c r="M4" s="55"/>
      <c r="N4" s="54">
        <f>ROUND(IF(J4*0.25-0.5&lt;0,0,J4*0.25-0.5),0)-Q4-O4</f>
        <v>480</v>
      </c>
      <c r="O4" s="55"/>
      <c r="P4" s="55"/>
      <c r="Q4" s="55"/>
      <c r="R4" s="13">
        <f>J4+M4+O4+P4-L4</f>
        <v>1760</v>
      </c>
      <c r="S4" s="14" t="str">
        <f t="shared" ref="S4:S38" si="0">IF(R4&lt;0,"ATENÇÃO","OK")</f>
        <v>OK</v>
      </c>
      <c r="T4" s="194"/>
      <c r="U4" s="194"/>
      <c r="V4" s="194"/>
      <c r="W4" s="195"/>
      <c r="X4" s="195"/>
      <c r="Y4" s="195"/>
      <c r="Z4" s="195"/>
      <c r="AA4" s="194"/>
      <c r="AB4" s="194"/>
      <c r="AC4" s="194"/>
      <c r="AD4" s="194"/>
      <c r="AE4" s="201">
        <v>160</v>
      </c>
      <c r="AF4" s="195"/>
      <c r="AG4" s="195"/>
      <c r="AH4" s="29"/>
      <c r="AI4" s="29"/>
      <c r="AJ4" s="29"/>
      <c r="AK4" s="29"/>
    </row>
    <row r="5" spans="1:37" ht="40" customHeight="1" x14ac:dyDescent="0.35">
      <c r="A5" s="90">
        <v>2</v>
      </c>
      <c r="B5" s="91" t="s">
        <v>112</v>
      </c>
      <c r="C5" s="167" t="s">
        <v>238</v>
      </c>
      <c r="D5" s="97" t="s">
        <v>124</v>
      </c>
      <c r="E5" s="101">
        <v>1703</v>
      </c>
      <c r="F5" s="105" t="s">
        <v>139</v>
      </c>
      <c r="G5" s="106" t="s">
        <v>173</v>
      </c>
      <c r="H5" s="106" t="s">
        <v>181</v>
      </c>
      <c r="I5" s="108">
        <v>16.600000000000001</v>
      </c>
      <c r="J5" s="8">
        <v>36</v>
      </c>
      <c r="K5" s="45">
        <f t="shared" ref="K5:K37" si="1">IF(SUM(T5:AK5)&gt;J5+M5,J5+M5,SUM(T5:AJ5))</f>
        <v>36</v>
      </c>
      <c r="L5" s="45">
        <f t="shared" ref="L5:L37" si="2">(SUM(T5:AK5))</f>
        <v>36</v>
      </c>
      <c r="M5" s="55"/>
      <c r="N5" s="54">
        <f t="shared" ref="N5:N37" si="3">ROUND(IF(J5*0.25-0.5&lt;0,0,J5*0.25-0.5),0)-Q5-O5</f>
        <v>9</v>
      </c>
      <c r="O5" s="55"/>
      <c r="P5" s="55"/>
      <c r="Q5" s="55"/>
      <c r="R5" s="13">
        <f t="shared" ref="R5:R37" si="4">J5+M5+O5+P5-L5</f>
        <v>0</v>
      </c>
      <c r="S5" s="14" t="str">
        <f>IF(R5&lt;0,"ATENÇÃO","OK")</f>
        <v>OK</v>
      </c>
      <c r="T5" s="194"/>
      <c r="U5" s="194"/>
      <c r="V5" s="194"/>
      <c r="W5" s="195"/>
      <c r="X5" s="201">
        <v>20</v>
      </c>
      <c r="Y5" s="195"/>
      <c r="Z5" s="195"/>
      <c r="AA5" s="194"/>
      <c r="AB5" s="194"/>
      <c r="AC5" s="194"/>
      <c r="AD5" s="201">
        <v>16</v>
      </c>
      <c r="AE5" s="194"/>
      <c r="AF5" s="195"/>
      <c r="AG5" s="195"/>
      <c r="AH5" s="29"/>
      <c r="AI5" s="29"/>
      <c r="AJ5" s="29"/>
      <c r="AK5" s="29"/>
    </row>
    <row r="6" spans="1:37" ht="40" customHeight="1" x14ac:dyDescent="0.35">
      <c r="A6" s="92">
        <v>3</v>
      </c>
      <c r="B6" s="93" t="s">
        <v>113</v>
      </c>
      <c r="C6" s="166" t="s">
        <v>239</v>
      </c>
      <c r="D6" s="96" t="s">
        <v>124</v>
      </c>
      <c r="E6" s="102">
        <v>1703</v>
      </c>
      <c r="F6" s="104" t="s">
        <v>140</v>
      </c>
      <c r="G6" s="35" t="s">
        <v>172</v>
      </c>
      <c r="H6" s="35" t="s">
        <v>181</v>
      </c>
      <c r="I6" s="107">
        <v>5.9</v>
      </c>
      <c r="J6" s="8">
        <v>4880</v>
      </c>
      <c r="K6" s="45">
        <f t="shared" si="1"/>
        <v>1280</v>
      </c>
      <c r="L6" s="45">
        <f t="shared" si="2"/>
        <v>1280</v>
      </c>
      <c r="M6" s="55"/>
      <c r="N6" s="54">
        <f t="shared" si="3"/>
        <v>1220</v>
      </c>
      <c r="O6" s="55"/>
      <c r="P6" s="55"/>
      <c r="Q6" s="55"/>
      <c r="R6" s="13">
        <f t="shared" si="4"/>
        <v>3600</v>
      </c>
      <c r="S6" s="14" t="str">
        <f t="shared" si="0"/>
        <v>OK</v>
      </c>
      <c r="T6" s="194"/>
      <c r="U6" s="194"/>
      <c r="V6" s="194"/>
      <c r="W6" s="195"/>
      <c r="X6" s="195"/>
      <c r="Y6" s="195"/>
      <c r="Z6" s="202">
        <v>640</v>
      </c>
      <c r="AA6" s="194"/>
      <c r="AB6" s="194"/>
      <c r="AC6" s="194"/>
      <c r="AD6" s="201">
        <v>640</v>
      </c>
      <c r="AE6" s="194"/>
      <c r="AF6" s="195"/>
      <c r="AG6" s="195"/>
      <c r="AH6" s="29"/>
      <c r="AI6" s="29"/>
      <c r="AJ6" s="29"/>
      <c r="AK6" s="29"/>
    </row>
    <row r="7" spans="1:37" ht="40" customHeight="1" x14ac:dyDescent="0.35">
      <c r="A7" s="90">
        <v>4</v>
      </c>
      <c r="B7" s="91" t="s">
        <v>114</v>
      </c>
      <c r="C7" s="167" t="s">
        <v>240</v>
      </c>
      <c r="D7" s="97" t="s">
        <v>125</v>
      </c>
      <c r="E7" s="101">
        <v>1701</v>
      </c>
      <c r="F7" s="105" t="s">
        <v>141</v>
      </c>
      <c r="G7" s="106" t="s">
        <v>173</v>
      </c>
      <c r="H7" s="106" t="s">
        <v>181</v>
      </c>
      <c r="I7" s="108">
        <v>7.7</v>
      </c>
      <c r="J7" s="8">
        <v>562</v>
      </c>
      <c r="K7" s="45">
        <f t="shared" si="1"/>
        <v>24</v>
      </c>
      <c r="L7" s="45">
        <f t="shared" si="2"/>
        <v>24</v>
      </c>
      <c r="M7" s="55"/>
      <c r="N7" s="54">
        <f t="shared" si="3"/>
        <v>140</v>
      </c>
      <c r="O7" s="55"/>
      <c r="P7" s="55"/>
      <c r="Q7" s="55"/>
      <c r="R7" s="13">
        <f t="shared" si="4"/>
        <v>538</v>
      </c>
      <c r="S7" s="14" t="str">
        <f t="shared" si="0"/>
        <v>OK</v>
      </c>
      <c r="T7" s="194"/>
      <c r="U7" s="194"/>
      <c r="V7" s="194"/>
      <c r="W7" s="195"/>
      <c r="X7" s="195"/>
      <c r="Y7" s="195"/>
      <c r="Z7" s="195"/>
      <c r="AA7" s="194"/>
      <c r="AB7" s="194"/>
      <c r="AC7" s="194"/>
      <c r="AD7" s="194"/>
      <c r="AE7" s="194"/>
      <c r="AF7" s="195">
        <v>24</v>
      </c>
      <c r="AG7" s="195"/>
      <c r="AH7" s="29"/>
      <c r="AI7" s="29"/>
      <c r="AJ7" s="29"/>
      <c r="AK7" s="29"/>
    </row>
    <row r="8" spans="1:37" ht="40" customHeight="1" x14ac:dyDescent="0.35">
      <c r="A8" s="92">
        <v>5</v>
      </c>
      <c r="B8" s="93" t="s">
        <v>114</v>
      </c>
      <c r="C8" s="166" t="s">
        <v>241</v>
      </c>
      <c r="D8" s="96" t="s">
        <v>125</v>
      </c>
      <c r="E8" s="102">
        <v>1701</v>
      </c>
      <c r="F8" s="104" t="s">
        <v>142</v>
      </c>
      <c r="G8" s="35" t="s">
        <v>174</v>
      </c>
      <c r="H8" s="35" t="s">
        <v>181</v>
      </c>
      <c r="I8" s="107">
        <v>15.99</v>
      </c>
      <c r="J8" s="8">
        <v>124</v>
      </c>
      <c r="K8" s="45">
        <f t="shared" si="1"/>
        <v>10</v>
      </c>
      <c r="L8" s="45">
        <f t="shared" si="2"/>
        <v>10</v>
      </c>
      <c r="M8" s="55"/>
      <c r="N8" s="54">
        <f t="shared" si="3"/>
        <v>31</v>
      </c>
      <c r="O8" s="55"/>
      <c r="P8" s="55"/>
      <c r="Q8" s="55"/>
      <c r="R8" s="13">
        <f t="shared" si="4"/>
        <v>114</v>
      </c>
      <c r="S8" s="14" t="str">
        <f t="shared" si="0"/>
        <v>OK</v>
      </c>
      <c r="T8" s="194"/>
      <c r="U8" s="201">
        <v>10</v>
      </c>
      <c r="V8" s="194"/>
      <c r="W8" s="195"/>
      <c r="X8" s="195"/>
      <c r="Y8" s="195"/>
      <c r="Z8" s="195"/>
      <c r="AA8" s="194"/>
      <c r="AB8" s="194"/>
      <c r="AC8" s="194"/>
      <c r="AD8" s="194"/>
      <c r="AE8" s="194"/>
      <c r="AF8" s="195"/>
      <c r="AG8" s="195"/>
      <c r="AH8" s="29"/>
      <c r="AI8" s="29"/>
      <c r="AJ8" s="29"/>
      <c r="AK8" s="29"/>
    </row>
    <row r="9" spans="1:37" ht="40" customHeight="1" x14ac:dyDescent="0.35">
      <c r="A9" s="90">
        <v>6</v>
      </c>
      <c r="B9" s="91" t="s">
        <v>114</v>
      </c>
      <c r="C9" s="167" t="s">
        <v>242</v>
      </c>
      <c r="D9" s="97" t="s">
        <v>125</v>
      </c>
      <c r="E9" s="101">
        <v>1701</v>
      </c>
      <c r="F9" s="105" t="s">
        <v>143</v>
      </c>
      <c r="G9" s="106" t="s">
        <v>173</v>
      </c>
      <c r="H9" s="106" t="s">
        <v>181</v>
      </c>
      <c r="I9" s="108">
        <v>6.85</v>
      </c>
      <c r="J9" s="8"/>
      <c r="K9" s="45">
        <f t="shared" si="1"/>
        <v>0</v>
      </c>
      <c r="L9" s="45">
        <f t="shared" si="2"/>
        <v>0</v>
      </c>
      <c r="M9" s="55"/>
      <c r="N9" s="54">
        <f t="shared" si="3"/>
        <v>0</v>
      </c>
      <c r="O9" s="55"/>
      <c r="P9" s="55"/>
      <c r="Q9" s="55"/>
      <c r="R9" s="13">
        <f t="shared" si="4"/>
        <v>0</v>
      </c>
      <c r="S9" s="14" t="str">
        <f t="shared" si="0"/>
        <v>OK</v>
      </c>
      <c r="T9" s="194"/>
      <c r="U9" s="194"/>
      <c r="V9" s="194"/>
      <c r="W9" s="195"/>
      <c r="X9" s="195"/>
      <c r="Y9" s="195"/>
      <c r="Z9" s="195"/>
      <c r="AA9" s="194"/>
      <c r="AB9" s="194"/>
      <c r="AC9" s="194"/>
      <c r="AD9" s="194"/>
      <c r="AE9" s="194"/>
      <c r="AF9" s="195"/>
      <c r="AG9" s="195"/>
      <c r="AH9" s="29"/>
      <c r="AI9" s="29"/>
      <c r="AJ9" s="29"/>
      <c r="AK9" s="29"/>
    </row>
    <row r="10" spans="1:37" ht="40" customHeight="1" x14ac:dyDescent="0.35">
      <c r="A10" s="92">
        <v>7</v>
      </c>
      <c r="B10" s="93" t="s">
        <v>115</v>
      </c>
      <c r="C10" s="166" t="s">
        <v>243</v>
      </c>
      <c r="D10" s="96" t="s">
        <v>126</v>
      </c>
      <c r="E10" s="102">
        <v>1801</v>
      </c>
      <c r="F10" s="104" t="s">
        <v>144</v>
      </c>
      <c r="G10" s="35" t="s">
        <v>175</v>
      </c>
      <c r="H10" s="35" t="s">
        <v>181</v>
      </c>
      <c r="I10" s="107">
        <v>2.59</v>
      </c>
      <c r="J10" s="8">
        <v>624</v>
      </c>
      <c r="K10" s="45">
        <f t="shared" si="1"/>
        <v>152</v>
      </c>
      <c r="L10" s="45">
        <f t="shared" si="2"/>
        <v>152</v>
      </c>
      <c r="M10" s="55"/>
      <c r="N10" s="54">
        <f t="shared" si="3"/>
        <v>156</v>
      </c>
      <c r="O10" s="55"/>
      <c r="P10" s="55"/>
      <c r="Q10" s="55"/>
      <c r="R10" s="13">
        <f t="shared" si="4"/>
        <v>472</v>
      </c>
      <c r="S10" s="14" t="str">
        <f t="shared" si="0"/>
        <v>OK</v>
      </c>
      <c r="T10" s="194"/>
      <c r="U10" s="194"/>
      <c r="V10" s="201">
        <v>80</v>
      </c>
      <c r="W10" s="195"/>
      <c r="X10" s="195"/>
      <c r="Y10" s="195"/>
      <c r="Z10" s="195"/>
      <c r="AA10" s="194"/>
      <c r="AB10" s="201">
        <v>72</v>
      </c>
      <c r="AC10" s="194"/>
      <c r="AD10" s="194"/>
      <c r="AE10" s="194"/>
      <c r="AF10" s="195"/>
      <c r="AG10" s="195"/>
      <c r="AH10" s="29"/>
      <c r="AI10" s="29"/>
      <c r="AJ10" s="29"/>
      <c r="AK10" s="29"/>
    </row>
    <row r="11" spans="1:37" ht="40" customHeight="1" x14ac:dyDescent="0.35">
      <c r="A11" s="90">
        <v>8</v>
      </c>
      <c r="B11" s="91" t="s">
        <v>116</v>
      </c>
      <c r="C11" s="167" t="s">
        <v>244</v>
      </c>
      <c r="D11" s="97" t="s">
        <v>127</v>
      </c>
      <c r="E11" s="101">
        <v>1807</v>
      </c>
      <c r="F11" s="105" t="s">
        <v>145</v>
      </c>
      <c r="G11" s="106" t="s">
        <v>174</v>
      </c>
      <c r="H11" s="106" t="s">
        <v>181</v>
      </c>
      <c r="I11" s="108">
        <v>51.7</v>
      </c>
      <c r="J11" s="8">
        <v>44</v>
      </c>
      <c r="K11" s="45">
        <f t="shared" si="1"/>
        <v>10</v>
      </c>
      <c r="L11" s="45">
        <f t="shared" si="2"/>
        <v>10</v>
      </c>
      <c r="M11" s="55"/>
      <c r="N11" s="54">
        <f t="shared" si="3"/>
        <v>11</v>
      </c>
      <c r="O11" s="55"/>
      <c r="P11" s="55"/>
      <c r="Q11" s="55"/>
      <c r="R11" s="13">
        <f t="shared" si="4"/>
        <v>34</v>
      </c>
      <c r="S11" s="14" t="str">
        <f t="shared" si="0"/>
        <v>OK</v>
      </c>
      <c r="T11" s="201">
        <v>10</v>
      </c>
      <c r="U11" s="194"/>
      <c r="V11" s="194"/>
      <c r="W11" s="195"/>
      <c r="X11" s="195"/>
      <c r="Y11" s="195"/>
      <c r="Z11" s="194"/>
      <c r="AA11" s="194"/>
      <c r="AB11" s="194"/>
      <c r="AC11" s="194"/>
      <c r="AD11" s="194"/>
      <c r="AE11" s="194"/>
      <c r="AF11" s="195"/>
      <c r="AG11" s="195"/>
      <c r="AH11" s="29"/>
      <c r="AI11" s="29"/>
      <c r="AJ11" s="29"/>
      <c r="AK11" s="29"/>
    </row>
    <row r="12" spans="1:37" ht="40" customHeight="1" x14ac:dyDescent="0.35">
      <c r="A12" s="88">
        <v>9</v>
      </c>
      <c r="B12" s="89" t="s">
        <v>116</v>
      </c>
      <c r="C12" s="166" t="s">
        <v>245</v>
      </c>
      <c r="D12" s="96" t="s">
        <v>128</v>
      </c>
      <c r="E12" s="100">
        <v>1807</v>
      </c>
      <c r="F12" s="104" t="s">
        <v>146</v>
      </c>
      <c r="G12" s="35" t="s">
        <v>174</v>
      </c>
      <c r="H12" s="35" t="s">
        <v>181</v>
      </c>
      <c r="I12" s="107">
        <v>77</v>
      </c>
      <c r="J12" s="8">
        <v>63</v>
      </c>
      <c r="K12" s="45">
        <f t="shared" si="1"/>
        <v>10</v>
      </c>
      <c r="L12" s="45">
        <f t="shared" si="2"/>
        <v>10</v>
      </c>
      <c r="M12" s="55"/>
      <c r="N12" s="54">
        <f t="shared" si="3"/>
        <v>15</v>
      </c>
      <c r="O12" s="55"/>
      <c r="P12" s="55"/>
      <c r="Q12" s="55"/>
      <c r="R12" s="13">
        <f t="shared" si="4"/>
        <v>53</v>
      </c>
      <c r="S12" s="14" t="str">
        <f t="shared" si="0"/>
        <v>OK</v>
      </c>
      <c r="T12" s="201">
        <v>10</v>
      </c>
      <c r="U12" s="194"/>
      <c r="V12" s="194"/>
      <c r="W12" s="195"/>
      <c r="X12" s="195"/>
      <c r="Y12" s="195"/>
      <c r="Z12" s="195"/>
      <c r="AA12" s="194"/>
      <c r="AB12" s="194"/>
      <c r="AC12" s="194"/>
      <c r="AD12" s="194"/>
      <c r="AE12" s="194"/>
      <c r="AF12" s="195"/>
      <c r="AG12" s="195"/>
      <c r="AH12" s="29"/>
      <c r="AI12" s="29"/>
      <c r="AJ12" s="29"/>
      <c r="AK12" s="29"/>
    </row>
    <row r="13" spans="1:37" ht="40" customHeight="1" x14ac:dyDescent="0.35">
      <c r="A13" s="90">
        <v>10</v>
      </c>
      <c r="B13" s="91" t="s">
        <v>116</v>
      </c>
      <c r="C13" s="167" t="s">
        <v>246</v>
      </c>
      <c r="D13" s="97" t="s">
        <v>129</v>
      </c>
      <c r="E13" s="101">
        <v>1801</v>
      </c>
      <c r="F13" s="105" t="s">
        <v>147</v>
      </c>
      <c r="G13" s="106" t="s">
        <v>174</v>
      </c>
      <c r="H13" s="106" t="s">
        <v>181</v>
      </c>
      <c r="I13" s="108">
        <v>22.26</v>
      </c>
      <c r="J13" s="8">
        <v>36</v>
      </c>
      <c r="K13" s="45">
        <f t="shared" si="1"/>
        <v>10</v>
      </c>
      <c r="L13" s="45">
        <f t="shared" si="2"/>
        <v>10</v>
      </c>
      <c r="M13" s="55"/>
      <c r="N13" s="54">
        <f t="shared" si="3"/>
        <v>9</v>
      </c>
      <c r="O13" s="55"/>
      <c r="P13" s="55"/>
      <c r="Q13" s="55"/>
      <c r="R13" s="13">
        <f t="shared" si="4"/>
        <v>26</v>
      </c>
      <c r="S13" s="14" t="str">
        <f t="shared" si="0"/>
        <v>OK</v>
      </c>
      <c r="T13" s="201">
        <v>10</v>
      </c>
      <c r="U13" s="194"/>
      <c r="V13" s="194"/>
      <c r="W13" s="195"/>
      <c r="X13" s="195"/>
      <c r="Y13" s="195"/>
      <c r="Z13" s="195"/>
      <c r="AA13" s="194"/>
      <c r="AB13" s="194"/>
      <c r="AC13" s="194"/>
      <c r="AD13" s="194"/>
      <c r="AE13" s="194"/>
      <c r="AF13" s="195"/>
      <c r="AG13" s="195"/>
      <c r="AH13" s="29"/>
      <c r="AI13" s="29"/>
      <c r="AJ13" s="29"/>
      <c r="AK13" s="29"/>
    </row>
    <row r="14" spans="1:37" ht="51.75" customHeight="1" x14ac:dyDescent="0.35">
      <c r="A14" s="88">
        <v>11</v>
      </c>
      <c r="B14" s="89" t="s">
        <v>114</v>
      </c>
      <c r="C14" s="166" t="s">
        <v>247</v>
      </c>
      <c r="D14" s="96" t="s">
        <v>125</v>
      </c>
      <c r="E14" s="100">
        <v>1801</v>
      </c>
      <c r="F14" s="104" t="s">
        <v>148</v>
      </c>
      <c r="G14" s="35" t="s">
        <v>174</v>
      </c>
      <c r="H14" s="35" t="s">
        <v>181</v>
      </c>
      <c r="I14" s="107">
        <v>13.49</v>
      </c>
      <c r="J14" s="8"/>
      <c r="K14" s="45">
        <f t="shared" si="1"/>
        <v>0</v>
      </c>
      <c r="L14" s="45">
        <f t="shared" si="2"/>
        <v>0</v>
      </c>
      <c r="M14" s="55"/>
      <c r="N14" s="54">
        <f t="shared" si="3"/>
        <v>0</v>
      </c>
      <c r="O14" s="55"/>
      <c r="P14" s="55"/>
      <c r="Q14" s="55"/>
      <c r="R14" s="13">
        <f t="shared" si="4"/>
        <v>0</v>
      </c>
      <c r="S14" s="14" t="str">
        <f t="shared" si="0"/>
        <v>OK</v>
      </c>
      <c r="T14" s="194"/>
      <c r="U14" s="194"/>
      <c r="V14" s="194"/>
      <c r="W14" s="195"/>
      <c r="X14" s="198"/>
      <c r="Y14" s="195"/>
      <c r="Z14" s="195"/>
      <c r="AA14" s="194"/>
      <c r="AB14" s="194"/>
      <c r="AC14" s="194"/>
      <c r="AD14" s="194"/>
      <c r="AE14" s="194"/>
      <c r="AF14" s="195"/>
      <c r="AG14" s="195"/>
      <c r="AH14" s="29"/>
      <c r="AI14" s="29"/>
      <c r="AJ14" s="29"/>
      <c r="AK14" s="29"/>
    </row>
    <row r="15" spans="1:37" ht="40" customHeight="1" x14ac:dyDescent="0.35">
      <c r="A15" s="90">
        <v>12</v>
      </c>
      <c r="B15" s="91" t="s">
        <v>114</v>
      </c>
      <c r="C15" s="167" t="s">
        <v>248</v>
      </c>
      <c r="D15" s="97" t="s">
        <v>125</v>
      </c>
      <c r="E15" s="101">
        <v>1801</v>
      </c>
      <c r="F15" s="105" t="s">
        <v>149</v>
      </c>
      <c r="G15" s="106" t="s">
        <v>173</v>
      </c>
      <c r="H15" s="106" t="s">
        <v>181</v>
      </c>
      <c r="I15" s="108">
        <v>2.79</v>
      </c>
      <c r="J15" s="8">
        <v>624</v>
      </c>
      <c r="K15" s="45">
        <f t="shared" si="1"/>
        <v>146</v>
      </c>
      <c r="L15" s="45">
        <f t="shared" si="2"/>
        <v>146</v>
      </c>
      <c r="M15" s="55"/>
      <c r="N15" s="54">
        <f t="shared" si="3"/>
        <v>156</v>
      </c>
      <c r="O15" s="55"/>
      <c r="P15" s="55"/>
      <c r="Q15" s="55"/>
      <c r="R15" s="13">
        <f t="shared" si="4"/>
        <v>478</v>
      </c>
      <c r="S15" s="14" t="str">
        <f t="shared" si="0"/>
        <v>OK</v>
      </c>
      <c r="T15" s="194"/>
      <c r="U15" s="201">
        <v>50</v>
      </c>
      <c r="V15" s="194"/>
      <c r="W15" s="195"/>
      <c r="X15" s="198"/>
      <c r="Y15" s="195"/>
      <c r="Z15" s="195"/>
      <c r="AA15" s="194"/>
      <c r="AB15" s="194"/>
      <c r="AC15" s="194"/>
      <c r="AD15" s="194"/>
      <c r="AE15" s="194"/>
      <c r="AF15" s="195">
        <v>96</v>
      </c>
      <c r="AG15" s="195"/>
      <c r="AH15" s="29"/>
      <c r="AI15" s="29"/>
      <c r="AJ15" s="29"/>
      <c r="AK15" s="29"/>
    </row>
    <row r="16" spans="1:37" ht="40" customHeight="1" x14ac:dyDescent="0.35">
      <c r="A16" s="88">
        <v>13</v>
      </c>
      <c r="B16" s="89" t="s">
        <v>114</v>
      </c>
      <c r="C16" s="166" t="s">
        <v>249</v>
      </c>
      <c r="D16" s="96" t="s">
        <v>125</v>
      </c>
      <c r="E16" s="100">
        <v>1801</v>
      </c>
      <c r="F16" s="104" t="s">
        <v>150</v>
      </c>
      <c r="G16" s="35" t="s">
        <v>173</v>
      </c>
      <c r="H16" s="35" t="s">
        <v>181</v>
      </c>
      <c r="I16" s="107">
        <v>2.98</v>
      </c>
      <c r="J16" s="8">
        <v>1124</v>
      </c>
      <c r="K16" s="45">
        <f t="shared" si="1"/>
        <v>96</v>
      </c>
      <c r="L16" s="45">
        <f t="shared" si="2"/>
        <v>96</v>
      </c>
      <c r="M16" s="55"/>
      <c r="N16" s="54">
        <f t="shared" si="3"/>
        <v>281</v>
      </c>
      <c r="O16" s="55"/>
      <c r="P16" s="55"/>
      <c r="Q16" s="55"/>
      <c r="R16" s="13">
        <f t="shared" si="4"/>
        <v>1028</v>
      </c>
      <c r="S16" s="14" t="str">
        <f t="shared" si="0"/>
        <v>OK</v>
      </c>
      <c r="T16" s="194"/>
      <c r="U16" s="194"/>
      <c r="V16" s="194"/>
      <c r="W16" s="195"/>
      <c r="X16" s="198"/>
      <c r="Y16" s="195"/>
      <c r="Z16" s="195"/>
      <c r="AA16" s="201">
        <v>96</v>
      </c>
      <c r="AB16" s="194"/>
      <c r="AC16" s="194"/>
      <c r="AD16" s="194"/>
      <c r="AE16" s="194"/>
      <c r="AF16" s="195"/>
      <c r="AG16" s="195"/>
      <c r="AH16" s="29"/>
      <c r="AI16" s="29"/>
      <c r="AJ16" s="29"/>
      <c r="AK16" s="29"/>
    </row>
    <row r="17" spans="1:37" ht="40" customHeight="1" x14ac:dyDescent="0.35">
      <c r="A17" s="90">
        <v>14</v>
      </c>
      <c r="B17" s="91" t="s">
        <v>116</v>
      </c>
      <c r="C17" s="167" t="s">
        <v>250</v>
      </c>
      <c r="D17" s="97" t="s">
        <v>130</v>
      </c>
      <c r="E17" s="101">
        <v>1801</v>
      </c>
      <c r="F17" s="105" t="s">
        <v>151</v>
      </c>
      <c r="G17" s="106" t="s">
        <v>176</v>
      </c>
      <c r="H17" s="106" t="s">
        <v>181</v>
      </c>
      <c r="I17" s="108">
        <v>2.2000000000000002</v>
      </c>
      <c r="J17" s="8">
        <v>144</v>
      </c>
      <c r="K17" s="45">
        <f t="shared" si="1"/>
        <v>68</v>
      </c>
      <c r="L17" s="45">
        <f t="shared" si="2"/>
        <v>68</v>
      </c>
      <c r="M17" s="55"/>
      <c r="N17" s="54">
        <f t="shared" si="3"/>
        <v>36</v>
      </c>
      <c r="O17" s="55"/>
      <c r="P17" s="55"/>
      <c r="Q17" s="55"/>
      <c r="R17" s="13">
        <f t="shared" si="4"/>
        <v>76</v>
      </c>
      <c r="S17" s="14" t="str">
        <f t="shared" si="0"/>
        <v>OK</v>
      </c>
      <c r="T17" s="201">
        <v>20</v>
      </c>
      <c r="U17" s="194"/>
      <c r="V17" s="194"/>
      <c r="W17" s="195"/>
      <c r="X17" s="198"/>
      <c r="Y17" s="195"/>
      <c r="Z17" s="195"/>
      <c r="AA17" s="194"/>
      <c r="AB17" s="194"/>
      <c r="AC17" s="194"/>
      <c r="AD17" s="194"/>
      <c r="AE17" s="194"/>
      <c r="AF17" s="195"/>
      <c r="AG17" s="195">
        <v>48</v>
      </c>
      <c r="AH17" s="29"/>
      <c r="AI17" s="29"/>
      <c r="AJ17" s="29"/>
      <c r="AK17" s="29"/>
    </row>
    <row r="18" spans="1:37" ht="40" customHeight="1" x14ac:dyDescent="0.35">
      <c r="A18" s="88">
        <v>15</v>
      </c>
      <c r="B18" s="89" t="s">
        <v>114</v>
      </c>
      <c r="C18" s="166" t="s">
        <v>251</v>
      </c>
      <c r="D18" s="96" t="s">
        <v>125</v>
      </c>
      <c r="E18" s="100">
        <v>1801</v>
      </c>
      <c r="F18" s="104" t="s">
        <v>152</v>
      </c>
      <c r="G18" s="35" t="s">
        <v>176</v>
      </c>
      <c r="H18" s="35" t="s">
        <v>181</v>
      </c>
      <c r="I18" s="107">
        <v>3.99</v>
      </c>
      <c r="J18" s="8">
        <v>436</v>
      </c>
      <c r="K18" s="45">
        <f t="shared" si="1"/>
        <v>0</v>
      </c>
      <c r="L18" s="45">
        <f t="shared" si="2"/>
        <v>0</v>
      </c>
      <c r="M18" s="55"/>
      <c r="N18" s="54">
        <f t="shared" si="3"/>
        <v>109</v>
      </c>
      <c r="O18" s="55"/>
      <c r="P18" s="55"/>
      <c r="Q18" s="55"/>
      <c r="R18" s="13">
        <f t="shared" si="4"/>
        <v>436</v>
      </c>
      <c r="S18" s="14" t="str">
        <f t="shared" si="0"/>
        <v>OK</v>
      </c>
      <c r="T18" s="194"/>
      <c r="U18" s="194"/>
      <c r="V18" s="194"/>
      <c r="W18" s="195"/>
      <c r="X18" s="198"/>
      <c r="Y18" s="195"/>
      <c r="Z18" s="195"/>
      <c r="AA18" s="194"/>
      <c r="AB18" s="194"/>
      <c r="AC18" s="194"/>
      <c r="AD18" s="194"/>
      <c r="AE18" s="194"/>
      <c r="AF18" s="195"/>
      <c r="AG18" s="195"/>
      <c r="AH18" s="29"/>
      <c r="AI18" s="29"/>
      <c r="AJ18" s="29"/>
      <c r="AK18" s="29"/>
    </row>
    <row r="19" spans="1:37" ht="40" customHeight="1" x14ac:dyDescent="0.35">
      <c r="A19" s="90">
        <v>16</v>
      </c>
      <c r="B19" s="91" t="s">
        <v>114</v>
      </c>
      <c r="C19" s="167" t="s">
        <v>252</v>
      </c>
      <c r="D19" s="97" t="s">
        <v>125</v>
      </c>
      <c r="E19" s="101">
        <v>1801</v>
      </c>
      <c r="F19" s="105" t="s">
        <v>153</v>
      </c>
      <c r="G19" s="106" t="s">
        <v>176</v>
      </c>
      <c r="H19" s="106" t="s">
        <v>181</v>
      </c>
      <c r="I19" s="108">
        <v>3.6</v>
      </c>
      <c r="J19" s="8">
        <v>124</v>
      </c>
      <c r="K19" s="45">
        <f t="shared" si="1"/>
        <v>124</v>
      </c>
      <c r="L19" s="45">
        <f t="shared" si="2"/>
        <v>124</v>
      </c>
      <c r="M19" s="55"/>
      <c r="N19" s="54">
        <f t="shared" si="3"/>
        <v>31</v>
      </c>
      <c r="O19" s="55"/>
      <c r="P19" s="55"/>
      <c r="Q19" s="55"/>
      <c r="R19" s="13">
        <f t="shared" si="4"/>
        <v>0</v>
      </c>
      <c r="S19" s="14" t="str">
        <f t="shared" si="0"/>
        <v>OK</v>
      </c>
      <c r="T19" s="194"/>
      <c r="U19" s="201">
        <v>60</v>
      </c>
      <c r="V19" s="194"/>
      <c r="W19" s="195"/>
      <c r="X19" s="198"/>
      <c r="Y19" s="195">
        <v>64</v>
      </c>
      <c r="Z19" s="195"/>
      <c r="AA19" s="194"/>
      <c r="AB19" s="194"/>
      <c r="AC19" s="194"/>
      <c r="AD19" s="194"/>
      <c r="AE19" s="194"/>
      <c r="AF19" s="195"/>
      <c r="AG19" s="195"/>
      <c r="AH19" s="29"/>
      <c r="AI19" s="29"/>
      <c r="AJ19" s="29"/>
      <c r="AK19" s="29"/>
    </row>
    <row r="20" spans="1:37" ht="40" customHeight="1" x14ac:dyDescent="0.35">
      <c r="A20" s="88">
        <v>17</v>
      </c>
      <c r="B20" s="89" t="s">
        <v>114</v>
      </c>
      <c r="C20" s="166" t="s">
        <v>253</v>
      </c>
      <c r="D20" s="96" t="s">
        <v>131</v>
      </c>
      <c r="E20" s="100">
        <v>1801</v>
      </c>
      <c r="F20" s="104" t="s">
        <v>154</v>
      </c>
      <c r="G20" s="35" t="s">
        <v>173</v>
      </c>
      <c r="H20" s="35" t="s">
        <v>181</v>
      </c>
      <c r="I20" s="107">
        <v>8.5299999999999994</v>
      </c>
      <c r="J20" s="8">
        <v>250</v>
      </c>
      <c r="K20" s="45">
        <f t="shared" si="1"/>
        <v>20</v>
      </c>
      <c r="L20" s="45">
        <f t="shared" si="2"/>
        <v>20</v>
      </c>
      <c r="M20" s="55"/>
      <c r="N20" s="54">
        <f t="shared" si="3"/>
        <v>62</v>
      </c>
      <c r="O20" s="55"/>
      <c r="P20" s="55"/>
      <c r="Q20" s="55"/>
      <c r="R20" s="13">
        <f t="shared" si="4"/>
        <v>230</v>
      </c>
      <c r="S20" s="14" t="str">
        <f t="shared" si="0"/>
        <v>OK</v>
      </c>
      <c r="T20" s="194"/>
      <c r="U20" s="201">
        <v>20</v>
      </c>
      <c r="V20" s="194"/>
      <c r="W20" s="195"/>
      <c r="X20" s="198"/>
      <c r="Y20" s="195"/>
      <c r="Z20" s="195"/>
      <c r="AA20" s="194"/>
      <c r="AB20" s="194"/>
      <c r="AC20" s="194"/>
      <c r="AD20" s="194"/>
      <c r="AE20" s="194"/>
      <c r="AF20" s="195"/>
      <c r="AG20" s="195"/>
      <c r="AH20" s="29"/>
      <c r="AI20" s="29"/>
      <c r="AJ20" s="29"/>
      <c r="AK20" s="29"/>
    </row>
    <row r="21" spans="1:37" ht="40" customHeight="1" x14ac:dyDescent="0.35">
      <c r="A21" s="90">
        <v>18</v>
      </c>
      <c r="B21" s="91" t="s">
        <v>117</v>
      </c>
      <c r="C21" s="167" t="s">
        <v>254</v>
      </c>
      <c r="D21" s="97" t="s">
        <v>130</v>
      </c>
      <c r="E21" s="101">
        <v>1801</v>
      </c>
      <c r="F21" s="105" t="s">
        <v>155</v>
      </c>
      <c r="G21" s="106" t="s">
        <v>173</v>
      </c>
      <c r="H21" s="106" t="s">
        <v>181</v>
      </c>
      <c r="I21" s="108">
        <v>1.69</v>
      </c>
      <c r="J21" s="8">
        <v>180</v>
      </c>
      <c r="K21" s="45">
        <f t="shared" si="1"/>
        <v>0</v>
      </c>
      <c r="L21" s="45">
        <f t="shared" si="2"/>
        <v>0</v>
      </c>
      <c r="M21" s="55"/>
      <c r="N21" s="54">
        <f t="shared" si="3"/>
        <v>45</v>
      </c>
      <c r="O21" s="55"/>
      <c r="P21" s="55"/>
      <c r="Q21" s="55"/>
      <c r="R21" s="13">
        <f t="shared" si="4"/>
        <v>180</v>
      </c>
      <c r="S21" s="14" t="str">
        <f t="shared" si="0"/>
        <v>OK</v>
      </c>
      <c r="T21" s="194"/>
      <c r="U21" s="194"/>
      <c r="V21" s="194"/>
      <c r="W21" s="195"/>
      <c r="X21" s="198"/>
      <c r="Y21" s="195"/>
      <c r="Z21" s="195"/>
      <c r="AA21" s="194"/>
      <c r="AB21" s="194"/>
      <c r="AC21" s="194"/>
      <c r="AD21" s="194"/>
      <c r="AE21" s="194"/>
      <c r="AF21" s="195"/>
      <c r="AG21" s="195"/>
      <c r="AH21" s="29"/>
      <c r="AI21" s="29"/>
      <c r="AJ21" s="29"/>
      <c r="AK21" s="29"/>
    </row>
    <row r="22" spans="1:37" ht="40" customHeight="1" x14ac:dyDescent="0.35">
      <c r="A22" s="88">
        <v>19</v>
      </c>
      <c r="B22" s="89" t="s">
        <v>118</v>
      </c>
      <c r="C22" s="166" t="s">
        <v>255</v>
      </c>
      <c r="D22" s="96" t="s">
        <v>132</v>
      </c>
      <c r="E22" s="100">
        <v>1808</v>
      </c>
      <c r="F22" s="104" t="s">
        <v>156</v>
      </c>
      <c r="G22" s="35" t="s">
        <v>173</v>
      </c>
      <c r="H22" s="35" t="s">
        <v>181</v>
      </c>
      <c r="I22" s="107">
        <v>4</v>
      </c>
      <c r="J22" s="8">
        <v>124</v>
      </c>
      <c r="K22" s="45">
        <f t="shared" si="1"/>
        <v>20</v>
      </c>
      <c r="L22" s="45">
        <f t="shared" si="2"/>
        <v>20</v>
      </c>
      <c r="M22" s="55"/>
      <c r="N22" s="54">
        <f t="shared" si="3"/>
        <v>31</v>
      </c>
      <c r="O22" s="55"/>
      <c r="P22" s="55"/>
      <c r="Q22" s="55"/>
      <c r="R22" s="13">
        <f t="shared" si="4"/>
        <v>104</v>
      </c>
      <c r="S22" s="14" t="str">
        <f t="shared" si="0"/>
        <v>OK</v>
      </c>
      <c r="T22" s="194"/>
      <c r="U22" s="194"/>
      <c r="V22" s="194"/>
      <c r="W22" s="195"/>
      <c r="X22" s="198"/>
      <c r="Y22" s="195"/>
      <c r="Z22" s="195"/>
      <c r="AA22" s="194"/>
      <c r="AB22" s="201">
        <v>20</v>
      </c>
      <c r="AC22" s="194"/>
      <c r="AD22" s="194"/>
      <c r="AE22" s="194"/>
      <c r="AF22" s="195"/>
      <c r="AG22" s="195"/>
      <c r="AH22" s="29"/>
      <c r="AI22" s="29"/>
      <c r="AJ22" s="29"/>
      <c r="AK22" s="29"/>
    </row>
    <row r="23" spans="1:37" ht="40" customHeight="1" x14ac:dyDescent="0.35">
      <c r="A23" s="90">
        <v>20</v>
      </c>
      <c r="B23" s="91" t="s">
        <v>114</v>
      </c>
      <c r="C23" s="167" t="s">
        <v>256</v>
      </c>
      <c r="D23" s="97" t="s">
        <v>125</v>
      </c>
      <c r="E23" s="101">
        <v>1801</v>
      </c>
      <c r="F23" s="105" t="s">
        <v>157</v>
      </c>
      <c r="G23" s="106" t="s">
        <v>176</v>
      </c>
      <c r="H23" s="106" t="s">
        <v>181</v>
      </c>
      <c r="I23" s="108">
        <v>3.49</v>
      </c>
      <c r="J23" s="8">
        <v>250</v>
      </c>
      <c r="K23" s="45">
        <f t="shared" si="1"/>
        <v>148</v>
      </c>
      <c r="L23" s="45">
        <f t="shared" si="2"/>
        <v>148</v>
      </c>
      <c r="M23" s="55"/>
      <c r="N23" s="54">
        <f t="shared" si="3"/>
        <v>62</v>
      </c>
      <c r="O23" s="55"/>
      <c r="P23" s="55"/>
      <c r="Q23" s="55"/>
      <c r="R23" s="13">
        <f t="shared" si="4"/>
        <v>102</v>
      </c>
      <c r="S23" s="14" t="str">
        <f t="shared" si="0"/>
        <v>OK</v>
      </c>
      <c r="T23" s="194"/>
      <c r="U23" s="201">
        <v>80</v>
      </c>
      <c r="V23" s="194"/>
      <c r="W23" s="195"/>
      <c r="X23" s="198"/>
      <c r="Y23" s="195">
        <v>20</v>
      </c>
      <c r="Z23" s="195"/>
      <c r="AA23" s="194"/>
      <c r="AB23" s="194"/>
      <c r="AC23" s="194"/>
      <c r="AD23" s="194"/>
      <c r="AE23" s="194"/>
      <c r="AF23" s="195">
        <v>48</v>
      </c>
      <c r="AG23" s="195"/>
      <c r="AH23" s="29"/>
      <c r="AI23" s="29"/>
      <c r="AJ23" s="29"/>
      <c r="AK23" s="29"/>
    </row>
    <row r="24" spans="1:37" ht="40" customHeight="1" x14ac:dyDescent="0.35">
      <c r="A24" s="88">
        <v>21</v>
      </c>
      <c r="B24" s="89" t="s">
        <v>119</v>
      </c>
      <c r="C24" s="166" t="s">
        <v>257</v>
      </c>
      <c r="D24" s="96" t="s">
        <v>133</v>
      </c>
      <c r="E24" s="100">
        <v>2502</v>
      </c>
      <c r="F24" s="104" t="s">
        <v>158</v>
      </c>
      <c r="G24" s="35" t="s">
        <v>177</v>
      </c>
      <c r="H24" s="35" t="s">
        <v>181</v>
      </c>
      <c r="I24" s="107">
        <v>48.9</v>
      </c>
      <c r="J24" s="8">
        <v>60</v>
      </c>
      <c r="K24" s="45">
        <f t="shared" si="1"/>
        <v>10</v>
      </c>
      <c r="L24" s="45">
        <f t="shared" si="2"/>
        <v>10</v>
      </c>
      <c r="M24" s="55"/>
      <c r="N24" s="54">
        <f t="shared" si="3"/>
        <v>15</v>
      </c>
      <c r="O24" s="55"/>
      <c r="P24" s="55"/>
      <c r="Q24" s="55"/>
      <c r="R24" s="13">
        <f t="shared" si="4"/>
        <v>50</v>
      </c>
      <c r="S24" s="14" t="str">
        <f t="shared" si="0"/>
        <v>OK</v>
      </c>
      <c r="T24" s="194"/>
      <c r="U24" s="194"/>
      <c r="V24" s="194"/>
      <c r="W24" s="201">
        <v>10</v>
      </c>
      <c r="X24" s="198"/>
      <c r="Y24" s="195"/>
      <c r="Z24" s="195"/>
      <c r="AA24" s="194"/>
      <c r="AB24" s="194"/>
      <c r="AC24" s="194"/>
      <c r="AD24" s="194"/>
      <c r="AE24" s="194"/>
      <c r="AF24" s="195"/>
      <c r="AG24" s="195"/>
      <c r="AH24" s="29"/>
      <c r="AI24" s="29"/>
      <c r="AJ24" s="29"/>
      <c r="AK24" s="29"/>
    </row>
    <row r="25" spans="1:37" ht="40" customHeight="1" x14ac:dyDescent="0.35">
      <c r="A25" s="90">
        <v>22</v>
      </c>
      <c r="B25" s="91" t="s">
        <v>116</v>
      </c>
      <c r="C25" s="167" t="s">
        <v>258</v>
      </c>
      <c r="D25" s="97" t="s">
        <v>133</v>
      </c>
      <c r="E25" s="101">
        <v>2502</v>
      </c>
      <c r="F25" s="105" t="s">
        <v>159</v>
      </c>
      <c r="G25" s="106" t="s">
        <v>173</v>
      </c>
      <c r="H25" s="106" t="s">
        <v>181</v>
      </c>
      <c r="I25" s="108">
        <v>21.89</v>
      </c>
      <c r="J25" s="8">
        <v>60</v>
      </c>
      <c r="K25" s="45">
        <f t="shared" si="1"/>
        <v>5</v>
      </c>
      <c r="L25" s="45">
        <f t="shared" si="2"/>
        <v>5</v>
      </c>
      <c r="M25" s="55"/>
      <c r="N25" s="54">
        <f t="shared" si="3"/>
        <v>15</v>
      </c>
      <c r="O25" s="55"/>
      <c r="P25" s="55"/>
      <c r="Q25" s="55"/>
      <c r="R25" s="13">
        <f t="shared" si="4"/>
        <v>55</v>
      </c>
      <c r="S25" s="14" t="str">
        <f t="shared" si="0"/>
        <v>OK</v>
      </c>
      <c r="T25" s="201">
        <v>5</v>
      </c>
      <c r="U25" s="194"/>
      <c r="V25" s="194"/>
      <c r="W25" s="195"/>
      <c r="X25" s="198"/>
      <c r="Y25" s="195"/>
      <c r="Z25" s="195"/>
      <c r="AA25" s="194"/>
      <c r="AB25" s="194"/>
      <c r="AC25" s="194"/>
      <c r="AD25" s="194"/>
      <c r="AE25" s="194"/>
      <c r="AF25" s="195"/>
      <c r="AG25" s="195"/>
      <c r="AH25" s="29"/>
      <c r="AI25" s="29"/>
      <c r="AJ25" s="29"/>
      <c r="AK25" s="29"/>
    </row>
    <row r="26" spans="1:37" ht="40" customHeight="1" x14ac:dyDescent="0.35">
      <c r="A26" s="88">
        <v>23</v>
      </c>
      <c r="B26" s="89" t="s">
        <v>119</v>
      </c>
      <c r="C26" s="166" t="s">
        <v>259</v>
      </c>
      <c r="D26" s="96" t="s">
        <v>133</v>
      </c>
      <c r="E26" s="100">
        <v>2502</v>
      </c>
      <c r="F26" s="104" t="s">
        <v>160</v>
      </c>
      <c r="G26" s="35" t="s">
        <v>178</v>
      </c>
      <c r="H26" s="35" t="s">
        <v>181</v>
      </c>
      <c r="I26" s="107">
        <v>103.99</v>
      </c>
      <c r="J26" s="8">
        <v>15</v>
      </c>
      <c r="K26" s="45">
        <f t="shared" si="1"/>
        <v>10</v>
      </c>
      <c r="L26" s="45">
        <f t="shared" si="2"/>
        <v>10</v>
      </c>
      <c r="M26" s="55"/>
      <c r="N26" s="54">
        <f t="shared" si="3"/>
        <v>3</v>
      </c>
      <c r="O26" s="55"/>
      <c r="P26" s="55"/>
      <c r="Q26" s="55"/>
      <c r="R26" s="13">
        <f t="shared" si="4"/>
        <v>5</v>
      </c>
      <c r="S26" s="14" t="str">
        <f t="shared" si="0"/>
        <v>OK</v>
      </c>
      <c r="T26" s="194"/>
      <c r="U26" s="194"/>
      <c r="V26" s="194"/>
      <c r="W26" s="201">
        <v>10</v>
      </c>
      <c r="X26" s="198"/>
      <c r="Y26" s="195"/>
      <c r="Z26" s="195"/>
      <c r="AA26" s="194"/>
      <c r="AB26" s="194"/>
      <c r="AC26" s="194"/>
      <c r="AD26" s="194"/>
      <c r="AE26" s="194"/>
      <c r="AF26" s="195"/>
      <c r="AG26" s="195"/>
      <c r="AH26" s="29"/>
      <c r="AI26" s="29"/>
      <c r="AJ26" s="29"/>
      <c r="AK26" s="29"/>
    </row>
    <row r="27" spans="1:37" ht="57.25" customHeight="1" x14ac:dyDescent="0.35">
      <c r="A27" s="90">
        <v>24</v>
      </c>
      <c r="B27" s="91" t="s">
        <v>119</v>
      </c>
      <c r="C27" s="167" t="s">
        <v>260</v>
      </c>
      <c r="D27" s="97" t="s">
        <v>133</v>
      </c>
      <c r="E27" s="101">
        <v>2502</v>
      </c>
      <c r="F27" s="105" t="s">
        <v>161</v>
      </c>
      <c r="G27" s="106" t="s">
        <v>173</v>
      </c>
      <c r="H27" s="106" t="s">
        <v>181</v>
      </c>
      <c r="I27" s="108">
        <v>9.09</v>
      </c>
      <c r="J27" s="8">
        <v>125</v>
      </c>
      <c r="K27" s="45">
        <f t="shared" si="1"/>
        <v>10</v>
      </c>
      <c r="L27" s="45">
        <f t="shared" si="2"/>
        <v>10</v>
      </c>
      <c r="M27" s="55"/>
      <c r="N27" s="54">
        <f t="shared" si="3"/>
        <v>31</v>
      </c>
      <c r="O27" s="55"/>
      <c r="P27" s="55"/>
      <c r="Q27" s="55"/>
      <c r="R27" s="13">
        <f t="shared" si="4"/>
        <v>115</v>
      </c>
      <c r="S27" s="14" t="str">
        <f t="shared" si="0"/>
        <v>OK</v>
      </c>
      <c r="T27" s="194"/>
      <c r="U27" s="194"/>
      <c r="V27" s="194"/>
      <c r="W27" s="201">
        <v>10</v>
      </c>
      <c r="X27" s="195"/>
      <c r="Y27" s="195"/>
      <c r="Z27" s="195"/>
      <c r="AA27" s="194"/>
      <c r="AB27" s="194"/>
      <c r="AC27" s="194"/>
      <c r="AD27" s="194"/>
      <c r="AE27" s="194"/>
      <c r="AF27" s="195"/>
      <c r="AG27" s="195"/>
      <c r="AH27" s="29"/>
      <c r="AI27" s="29"/>
      <c r="AJ27" s="29"/>
      <c r="AK27" s="29"/>
    </row>
    <row r="28" spans="1:37" ht="57.25" customHeight="1" x14ac:dyDescent="0.35">
      <c r="A28" s="88">
        <v>25</v>
      </c>
      <c r="B28" s="89" t="s">
        <v>119</v>
      </c>
      <c r="C28" s="166" t="s">
        <v>261</v>
      </c>
      <c r="D28" s="96" t="s">
        <v>133</v>
      </c>
      <c r="E28" s="100">
        <v>2502</v>
      </c>
      <c r="F28" s="104" t="s">
        <v>162</v>
      </c>
      <c r="G28" s="35" t="s">
        <v>177</v>
      </c>
      <c r="H28" s="35" t="s">
        <v>181</v>
      </c>
      <c r="I28" s="107">
        <v>17</v>
      </c>
      <c r="J28" s="8">
        <v>94</v>
      </c>
      <c r="K28" s="45">
        <f t="shared" si="1"/>
        <v>8</v>
      </c>
      <c r="L28" s="45">
        <f t="shared" si="2"/>
        <v>8</v>
      </c>
      <c r="M28" s="55"/>
      <c r="N28" s="54">
        <f t="shared" si="3"/>
        <v>23</v>
      </c>
      <c r="O28" s="55"/>
      <c r="P28" s="55"/>
      <c r="Q28" s="55"/>
      <c r="R28" s="13">
        <f t="shared" si="4"/>
        <v>86</v>
      </c>
      <c r="S28" s="14" t="str">
        <f t="shared" si="0"/>
        <v>OK</v>
      </c>
      <c r="T28" s="194"/>
      <c r="U28" s="194"/>
      <c r="V28" s="194"/>
      <c r="W28" s="201">
        <v>8</v>
      </c>
      <c r="X28" s="195"/>
      <c r="Y28" s="195"/>
      <c r="Z28" s="195"/>
      <c r="AA28" s="194"/>
      <c r="AB28" s="194"/>
      <c r="AC28" s="194"/>
      <c r="AD28" s="194"/>
      <c r="AE28" s="194"/>
      <c r="AF28" s="195"/>
      <c r="AG28" s="195"/>
      <c r="AH28" s="29"/>
      <c r="AI28" s="29"/>
      <c r="AJ28" s="29"/>
      <c r="AK28" s="29"/>
    </row>
    <row r="29" spans="1:37" ht="57.25" customHeight="1" x14ac:dyDescent="0.35">
      <c r="A29" s="90">
        <v>26</v>
      </c>
      <c r="B29" s="91" t="s">
        <v>116</v>
      </c>
      <c r="C29" s="167" t="s">
        <v>262</v>
      </c>
      <c r="D29" s="97" t="s">
        <v>128</v>
      </c>
      <c r="E29" s="101">
        <v>6201</v>
      </c>
      <c r="F29" s="105" t="s">
        <v>163</v>
      </c>
      <c r="G29" s="106" t="s">
        <v>174</v>
      </c>
      <c r="H29" s="106" t="s">
        <v>182</v>
      </c>
      <c r="I29" s="108">
        <v>64.5</v>
      </c>
      <c r="J29" s="8">
        <v>32</v>
      </c>
      <c r="K29" s="45">
        <f t="shared" si="1"/>
        <v>0</v>
      </c>
      <c r="L29" s="45">
        <f t="shared" si="2"/>
        <v>0</v>
      </c>
      <c r="M29" s="55"/>
      <c r="N29" s="54">
        <f t="shared" si="3"/>
        <v>8</v>
      </c>
      <c r="O29" s="55"/>
      <c r="P29" s="55"/>
      <c r="Q29" s="55"/>
      <c r="R29" s="13">
        <f t="shared" si="4"/>
        <v>32</v>
      </c>
      <c r="S29" s="14" t="str">
        <f t="shared" si="0"/>
        <v>OK</v>
      </c>
      <c r="T29" s="194"/>
      <c r="U29" s="194"/>
      <c r="V29" s="194"/>
      <c r="W29" s="198"/>
      <c r="X29" s="195"/>
      <c r="Y29" s="195"/>
      <c r="Z29" s="195"/>
      <c r="AA29" s="194"/>
      <c r="AB29" s="194"/>
      <c r="AC29" s="194"/>
      <c r="AD29" s="194"/>
      <c r="AE29" s="194"/>
      <c r="AF29" s="195"/>
      <c r="AG29" s="195"/>
      <c r="AH29" s="29"/>
      <c r="AI29" s="29"/>
      <c r="AJ29" s="29"/>
      <c r="AK29" s="29"/>
    </row>
    <row r="30" spans="1:37" ht="69" customHeight="1" x14ac:dyDescent="0.35">
      <c r="A30" s="88">
        <v>27</v>
      </c>
      <c r="B30" s="89" t="s">
        <v>116</v>
      </c>
      <c r="C30" s="166" t="s">
        <v>263</v>
      </c>
      <c r="D30" s="96" t="s">
        <v>134</v>
      </c>
      <c r="E30" s="100">
        <v>6202</v>
      </c>
      <c r="F30" s="104" t="s">
        <v>164</v>
      </c>
      <c r="G30" s="35" t="s">
        <v>175</v>
      </c>
      <c r="H30" s="35" t="s">
        <v>181</v>
      </c>
      <c r="I30" s="107">
        <v>4.99</v>
      </c>
      <c r="J30" s="8">
        <v>624</v>
      </c>
      <c r="K30" s="45">
        <f t="shared" si="1"/>
        <v>178</v>
      </c>
      <c r="L30" s="45">
        <f t="shared" si="2"/>
        <v>178</v>
      </c>
      <c r="M30" s="55"/>
      <c r="N30" s="54">
        <f t="shared" si="3"/>
        <v>156</v>
      </c>
      <c r="O30" s="55"/>
      <c r="P30" s="55"/>
      <c r="Q30" s="55"/>
      <c r="R30" s="13">
        <f t="shared" si="4"/>
        <v>446</v>
      </c>
      <c r="S30" s="14" t="str">
        <f t="shared" si="0"/>
        <v>OK</v>
      </c>
      <c r="T30" s="201">
        <v>10</v>
      </c>
      <c r="U30" s="194"/>
      <c r="V30" s="194"/>
      <c r="W30" s="195"/>
      <c r="X30" s="195"/>
      <c r="Y30" s="195"/>
      <c r="Z30" s="195"/>
      <c r="AA30" s="194"/>
      <c r="AB30" s="194"/>
      <c r="AC30" s="201">
        <v>96</v>
      </c>
      <c r="AD30" s="194"/>
      <c r="AE30" s="194"/>
      <c r="AF30" s="195"/>
      <c r="AG30" s="195">
        <v>72</v>
      </c>
      <c r="AH30" s="29"/>
      <c r="AI30" s="29"/>
      <c r="AJ30" s="29"/>
      <c r="AK30" s="29"/>
    </row>
    <row r="31" spans="1:37" ht="40" customHeight="1" x14ac:dyDescent="0.35">
      <c r="A31" s="90">
        <v>28</v>
      </c>
      <c r="B31" s="91" t="s">
        <v>118</v>
      </c>
      <c r="C31" s="167" t="s">
        <v>264</v>
      </c>
      <c r="D31" s="97" t="s">
        <v>135</v>
      </c>
      <c r="E31" s="101">
        <v>6202</v>
      </c>
      <c r="F31" s="105" t="s">
        <v>165</v>
      </c>
      <c r="G31" s="106" t="s">
        <v>174</v>
      </c>
      <c r="H31" s="106" t="s">
        <v>181</v>
      </c>
      <c r="I31" s="108">
        <v>40</v>
      </c>
      <c r="J31" s="8">
        <v>3</v>
      </c>
      <c r="K31" s="45">
        <f t="shared" si="1"/>
        <v>0</v>
      </c>
      <c r="L31" s="45">
        <f t="shared" si="2"/>
        <v>0</v>
      </c>
      <c r="M31" s="55"/>
      <c r="N31" s="54">
        <f t="shared" si="3"/>
        <v>0</v>
      </c>
      <c r="O31" s="55"/>
      <c r="P31" s="55"/>
      <c r="Q31" s="55"/>
      <c r="R31" s="13">
        <f t="shared" si="4"/>
        <v>3</v>
      </c>
      <c r="S31" s="14" t="str">
        <f t="shared" si="0"/>
        <v>OK</v>
      </c>
      <c r="T31" s="194"/>
      <c r="U31" s="194"/>
      <c r="V31" s="194"/>
      <c r="W31" s="195"/>
      <c r="X31" s="195"/>
      <c r="Y31" s="195"/>
      <c r="Z31" s="195"/>
      <c r="AA31" s="194"/>
      <c r="AB31" s="194"/>
      <c r="AC31" s="194"/>
      <c r="AD31" s="194"/>
      <c r="AE31" s="194"/>
      <c r="AF31" s="195"/>
      <c r="AG31" s="195"/>
      <c r="AH31" s="29"/>
      <c r="AI31" s="29"/>
      <c r="AJ31" s="29"/>
      <c r="AK31" s="29"/>
    </row>
    <row r="32" spans="1:37" ht="40" customHeight="1" x14ac:dyDescent="0.35">
      <c r="A32" s="88">
        <v>29</v>
      </c>
      <c r="B32" s="89" t="s">
        <v>120</v>
      </c>
      <c r="C32" s="166" t="s">
        <v>265</v>
      </c>
      <c r="D32" s="96" t="s">
        <v>125</v>
      </c>
      <c r="E32" s="100">
        <v>6202</v>
      </c>
      <c r="F32" s="104" t="s">
        <v>166</v>
      </c>
      <c r="G32" s="35" t="s">
        <v>173</v>
      </c>
      <c r="H32" s="35" t="s">
        <v>181</v>
      </c>
      <c r="I32" s="107">
        <v>5.87</v>
      </c>
      <c r="J32" s="8">
        <v>30</v>
      </c>
      <c r="K32" s="45">
        <f t="shared" si="1"/>
        <v>0</v>
      </c>
      <c r="L32" s="45">
        <f t="shared" si="2"/>
        <v>0</v>
      </c>
      <c r="M32" s="55"/>
      <c r="N32" s="54">
        <f t="shared" si="3"/>
        <v>7</v>
      </c>
      <c r="O32" s="55"/>
      <c r="P32" s="55"/>
      <c r="Q32" s="55"/>
      <c r="R32" s="13">
        <f t="shared" si="4"/>
        <v>30</v>
      </c>
      <c r="S32" s="14" t="str">
        <f t="shared" si="0"/>
        <v>OK</v>
      </c>
      <c r="T32" s="194"/>
      <c r="U32" s="194"/>
      <c r="V32" s="194"/>
      <c r="W32" s="195"/>
      <c r="X32" s="195"/>
      <c r="Y32" s="195"/>
      <c r="Z32" s="195"/>
      <c r="AA32" s="194"/>
      <c r="AB32" s="194"/>
      <c r="AC32" s="194"/>
      <c r="AD32" s="194"/>
      <c r="AE32" s="194"/>
      <c r="AF32" s="195"/>
      <c r="AG32" s="195"/>
      <c r="AH32" s="29"/>
      <c r="AI32" s="29"/>
      <c r="AJ32" s="29"/>
      <c r="AK32" s="29"/>
    </row>
    <row r="33" spans="1:37" ht="40" customHeight="1" x14ac:dyDescent="0.35">
      <c r="A33" s="90">
        <v>30</v>
      </c>
      <c r="B33" s="91" t="s">
        <v>118</v>
      </c>
      <c r="C33" s="147" t="s">
        <v>231</v>
      </c>
      <c r="D33" s="98" t="s">
        <v>136</v>
      </c>
      <c r="E33" s="101">
        <v>1504</v>
      </c>
      <c r="F33" s="105" t="s">
        <v>167</v>
      </c>
      <c r="G33" s="106" t="s">
        <v>179</v>
      </c>
      <c r="H33" s="106" t="s">
        <v>183</v>
      </c>
      <c r="I33" s="108">
        <v>5</v>
      </c>
      <c r="J33" s="8">
        <v>50</v>
      </c>
      <c r="K33" s="45">
        <f t="shared" si="1"/>
        <v>30</v>
      </c>
      <c r="L33" s="45">
        <f t="shared" si="2"/>
        <v>30</v>
      </c>
      <c r="M33" s="55"/>
      <c r="N33" s="54">
        <f t="shared" si="3"/>
        <v>12</v>
      </c>
      <c r="O33" s="55"/>
      <c r="P33" s="55"/>
      <c r="Q33" s="55"/>
      <c r="R33" s="13">
        <f t="shared" si="4"/>
        <v>20</v>
      </c>
      <c r="S33" s="14" t="str">
        <f t="shared" si="0"/>
        <v>OK</v>
      </c>
      <c r="T33" s="194"/>
      <c r="U33" s="194"/>
      <c r="V33" s="201">
        <v>30</v>
      </c>
      <c r="W33" s="195"/>
      <c r="X33" s="195"/>
      <c r="Y33" s="195"/>
      <c r="Z33" s="195"/>
      <c r="AA33" s="194"/>
      <c r="AB33" s="194"/>
      <c r="AC33" s="194"/>
      <c r="AD33" s="194"/>
      <c r="AE33" s="194"/>
      <c r="AF33" s="195"/>
      <c r="AG33" s="195"/>
      <c r="AH33" s="29"/>
      <c r="AI33" s="29"/>
      <c r="AJ33" s="29"/>
      <c r="AK33" s="29"/>
    </row>
    <row r="34" spans="1:37" ht="40" customHeight="1" x14ac:dyDescent="0.35">
      <c r="A34" s="88">
        <v>31</v>
      </c>
      <c r="B34" s="89" t="s">
        <v>121</v>
      </c>
      <c r="C34" s="166" t="s">
        <v>266</v>
      </c>
      <c r="D34" s="96" t="s">
        <v>137</v>
      </c>
      <c r="E34" s="100">
        <v>1504</v>
      </c>
      <c r="F34" s="104" t="s">
        <v>168</v>
      </c>
      <c r="G34" s="35" t="s">
        <v>180</v>
      </c>
      <c r="H34" s="35" t="s">
        <v>183</v>
      </c>
      <c r="I34" s="107">
        <v>5.14</v>
      </c>
      <c r="J34" s="8">
        <v>100</v>
      </c>
      <c r="K34" s="45">
        <f t="shared" si="1"/>
        <v>0</v>
      </c>
      <c r="L34" s="45">
        <f t="shared" si="2"/>
        <v>0</v>
      </c>
      <c r="M34" s="55"/>
      <c r="N34" s="54">
        <f t="shared" si="3"/>
        <v>25</v>
      </c>
      <c r="O34" s="55"/>
      <c r="P34" s="55"/>
      <c r="Q34" s="55"/>
      <c r="R34" s="13">
        <f t="shared" si="4"/>
        <v>100</v>
      </c>
      <c r="S34" s="14" t="str">
        <f t="shared" si="0"/>
        <v>OK</v>
      </c>
      <c r="T34" s="194"/>
      <c r="U34" s="194"/>
      <c r="V34" s="194"/>
      <c r="W34" s="195"/>
      <c r="X34" s="195"/>
      <c r="Y34" s="195"/>
      <c r="Z34" s="195"/>
      <c r="AA34" s="194"/>
      <c r="AB34" s="194"/>
      <c r="AC34" s="194"/>
      <c r="AD34" s="194"/>
      <c r="AE34" s="194"/>
      <c r="AF34" s="195"/>
      <c r="AG34" s="195"/>
      <c r="AH34" s="29"/>
      <c r="AI34" s="29"/>
      <c r="AJ34" s="29"/>
      <c r="AK34" s="29"/>
    </row>
    <row r="35" spans="1:37" ht="40" customHeight="1" x14ac:dyDescent="0.35">
      <c r="A35" s="90">
        <v>32</v>
      </c>
      <c r="B35" s="91" t="s">
        <v>122</v>
      </c>
      <c r="C35" s="167" t="s">
        <v>267</v>
      </c>
      <c r="D35" s="97" t="s">
        <v>138</v>
      </c>
      <c r="E35" s="101">
        <v>1602</v>
      </c>
      <c r="F35" s="105" t="s">
        <v>169</v>
      </c>
      <c r="G35" s="106" t="s">
        <v>173</v>
      </c>
      <c r="H35" s="106" t="s">
        <v>184</v>
      </c>
      <c r="I35" s="108">
        <v>150</v>
      </c>
      <c r="J35" s="8">
        <v>6</v>
      </c>
      <c r="K35" s="45">
        <f t="shared" si="1"/>
        <v>0</v>
      </c>
      <c r="L35" s="45">
        <f t="shared" si="2"/>
        <v>0</v>
      </c>
      <c r="M35" s="55"/>
      <c r="N35" s="54">
        <f t="shared" si="3"/>
        <v>1</v>
      </c>
      <c r="O35" s="55"/>
      <c r="P35" s="55"/>
      <c r="Q35" s="55"/>
      <c r="R35" s="13">
        <f t="shared" si="4"/>
        <v>6</v>
      </c>
      <c r="S35" s="14" t="str">
        <f t="shared" si="0"/>
        <v>OK</v>
      </c>
      <c r="T35" s="194"/>
      <c r="U35" s="194"/>
      <c r="V35" s="194"/>
      <c r="W35" s="195"/>
      <c r="X35" s="195"/>
      <c r="Y35" s="195"/>
      <c r="Z35" s="195"/>
      <c r="AA35" s="194"/>
      <c r="AB35" s="194"/>
      <c r="AC35" s="194"/>
      <c r="AD35" s="194"/>
      <c r="AE35" s="194"/>
      <c r="AF35" s="195"/>
      <c r="AG35" s="195"/>
      <c r="AH35" s="29"/>
      <c r="AI35" s="29"/>
      <c r="AJ35" s="29"/>
      <c r="AK35" s="29"/>
    </row>
    <row r="36" spans="1:37" ht="40" customHeight="1" x14ac:dyDescent="0.35">
      <c r="A36" s="88">
        <v>33</v>
      </c>
      <c r="B36" s="89" t="s">
        <v>122</v>
      </c>
      <c r="C36" s="166" t="s">
        <v>268</v>
      </c>
      <c r="D36" s="96" t="s">
        <v>138</v>
      </c>
      <c r="E36" s="100">
        <v>1602</v>
      </c>
      <c r="F36" s="104" t="s">
        <v>170</v>
      </c>
      <c r="G36" s="35" t="s">
        <v>173</v>
      </c>
      <c r="H36" s="35" t="s">
        <v>184</v>
      </c>
      <c r="I36" s="107">
        <v>315</v>
      </c>
      <c r="J36" s="8">
        <v>8</v>
      </c>
      <c r="K36" s="45">
        <f t="shared" si="1"/>
        <v>0</v>
      </c>
      <c r="L36" s="45">
        <f t="shared" si="2"/>
        <v>0</v>
      </c>
      <c r="M36" s="55"/>
      <c r="N36" s="54">
        <f t="shared" si="3"/>
        <v>2</v>
      </c>
      <c r="O36" s="55"/>
      <c r="P36" s="55"/>
      <c r="Q36" s="55"/>
      <c r="R36" s="13">
        <f t="shared" si="4"/>
        <v>8</v>
      </c>
      <c r="S36" s="14" t="str">
        <f t="shared" si="0"/>
        <v>OK</v>
      </c>
      <c r="T36" s="194"/>
      <c r="U36" s="194"/>
      <c r="V36" s="194"/>
      <c r="W36" s="195"/>
      <c r="X36" s="195"/>
      <c r="Y36" s="195"/>
      <c r="Z36" s="195"/>
      <c r="AA36" s="194"/>
      <c r="AB36" s="194"/>
      <c r="AC36" s="194"/>
      <c r="AD36" s="194"/>
      <c r="AE36" s="194"/>
      <c r="AF36" s="195"/>
      <c r="AG36" s="195"/>
      <c r="AH36" s="29"/>
      <c r="AI36" s="29"/>
      <c r="AJ36" s="29"/>
      <c r="AK36" s="29"/>
    </row>
    <row r="37" spans="1:37" ht="40" customHeight="1" x14ac:dyDescent="0.35">
      <c r="A37" s="94">
        <v>34</v>
      </c>
      <c r="B37" s="95" t="s">
        <v>122</v>
      </c>
      <c r="C37" s="167" t="s">
        <v>269</v>
      </c>
      <c r="D37" s="99" t="s">
        <v>138</v>
      </c>
      <c r="E37" s="103">
        <v>1806</v>
      </c>
      <c r="F37" s="105" t="s">
        <v>171</v>
      </c>
      <c r="G37" s="106" t="s">
        <v>173</v>
      </c>
      <c r="H37" s="106" t="s">
        <v>184</v>
      </c>
      <c r="I37" s="109">
        <v>780</v>
      </c>
      <c r="J37" s="8">
        <v>3</v>
      </c>
      <c r="K37" s="45">
        <f t="shared" si="1"/>
        <v>0</v>
      </c>
      <c r="L37" s="45">
        <f t="shared" si="2"/>
        <v>0</v>
      </c>
      <c r="M37" s="55"/>
      <c r="N37" s="54">
        <f t="shared" si="3"/>
        <v>0</v>
      </c>
      <c r="O37" s="55"/>
      <c r="P37" s="55"/>
      <c r="Q37" s="55"/>
      <c r="R37" s="13">
        <f t="shared" si="4"/>
        <v>3</v>
      </c>
      <c r="S37" s="14" t="str">
        <f t="shared" si="0"/>
        <v>OK</v>
      </c>
      <c r="T37" s="194"/>
      <c r="U37" s="194"/>
      <c r="V37" s="194"/>
      <c r="W37" s="195"/>
      <c r="X37" s="195"/>
      <c r="Y37" s="195"/>
      <c r="Z37" s="195"/>
      <c r="AA37" s="194"/>
      <c r="AB37" s="194"/>
      <c r="AC37" s="194"/>
      <c r="AD37" s="194"/>
      <c r="AE37" s="194"/>
      <c r="AF37" s="195"/>
      <c r="AG37" s="195"/>
      <c r="AH37" s="29"/>
      <c r="AI37" s="29"/>
      <c r="AJ37" s="29"/>
      <c r="AK37" s="29"/>
    </row>
    <row r="38" spans="1:37" ht="40" customHeight="1" x14ac:dyDescent="0.35">
      <c r="J38" s="163">
        <f>SUM(J4:J37)</f>
        <v>12755</v>
      </c>
      <c r="R38" s="164">
        <f>SUM(R4:R37)</f>
        <v>10190</v>
      </c>
      <c r="S38" s="5" t="str">
        <f t="shared" si="0"/>
        <v>OK</v>
      </c>
      <c r="T38" s="199">
        <v>1712.95</v>
      </c>
      <c r="U38" s="199">
        <v>965.2</v>
      </c>
      <c r="V38" s="199">
        <v>357.2</v>
      </c>
      <c r="W38" s="199">
        <v>1755.8</v>
      </c>
      <c r="X38" s="199">
        <v>332</v>
      </c>
      <c r="Y38" s="199">
        <v>300.2</v>
      </c>
      <c r="Z38" s="199">
        <v>3776</v>
      </c>
      <c r="AA38" s="199">
        <v>286.08</v>
      </c>
      <c r="AB38" s="199">
        <v>266.48</v>
      </c>
      <c r="AC38" s="199">
        <v>479.04</v>
      </c>
      <c r="AD38" s="199">
        <v>4041.6</v>
      </c>
      <c r="AE38" s="199">
        <v>1200</v>
      </c>
      <c r="AF38" s="199">
        <v>620.16</v>
      </c>
      <c r="AG38" s="199">
        <v>464.88</v>
      </c>
      <c r="AH38" s="162">
        <f t="shared" ref="AH38:AK38" si="5">SUMPRODUCT($I$4:$I$37,AH4:AH37)</f>
        <v>0</v>
      </c>
      <c r="AI38" s="162">
        <f t="shared" si="5"/>
        <v>0</v>
      </c>
      <c r="AJ38" s="162">
        <f t="shared" si="5"/>
        <v>0</v>
      </c>
      <c r="AK38" s="162">
        <f t="shared" si="5"/>
        <v>0</v>
      </c>
    </row>
    <row r="39" spans="1:37" ht="40" customHeight="1" x14ac:dyDescent="0.35">
      <c r="J39" s="83">
        <f>SUMPRODUCT($I$4:$I$37,J4:J37)</f>
        <v>91580.959999999992</v>
      </c>
      <c r="K39" s="83">
        <f>SUMPRODUCT($I$4:$I$37,K4:K37)</f>
        <v>16557.59</v>
      </c>
      <c r="L39" s="83">
        <f>SUMPRODUCT($I$4:$I$37,L4:L37)</f>
        <v>16557.59</v>
      </c>
      <c r="T39" s="200"/>
      <c r="U39" s="200"/>
      <c r="V39" s="200"/>
      <c r="W39" s="200"/>
      <c r="X39" s="200"/>
      <c r="Y39" s="200"/>
      <c r="Z39" s="200"/>
      <c r="AA39" s="200"/>
      <c r="AB39" s="200"/>
      <c r="AC39" s="200"/>
      <c r="AD39" s="200"/>
      <c r="AE39" s="200"/>
      <c r="AF39" s="200"/>
      <c r="AG39" s="200"/>
    </row>
    <row r="40" spans="1:37" ht="40" customHeight="1" x14ac:dyDescent="0.35">
      <c r="T40" s="200"/>
      <c r="U40" s="200"/>
      <c r="V40" s="200"/>
      <c r="W40" s="200"/>
      <c r="X40" s="200"/>
      <c r="Y40" s="200"/>
      <c r="Z40" s="200"/>
      <c r="AA40" s="200"/>
      <c r="AB40" s="200"/>
      <c r="AC40" s="200"/>
      <c r="AD40" s="200"/>
      <c r="AE40" s="200"/>
      <c r="AF40" s="200"/>
      <c r="AG40" s="200"/>
    </row>
    <row r="41" spans="1:37" ht="40" customHeight="1" x14ac:dyDescent="0.35">
      <c r="T41" s="200"/>
      <c r="U41" s="200"/>
      <c r="V41" s="200"/>
      <c r="W41" s="200"/>
      <c r="X41" s="200"/>
      <c r="Y41" s="200"/>
      <c r="Z41" s="200"/>
      <c r="AA41" s="200"/>
      <c r="AB41" s="200"/>
      <c r="AC41" s="200"/>
      <c r="AD41" s="200"/>
      <c r="AE41" s="200"/>
      <c r="AF41" s="200"/>
      <c r="AG41" s="200"/>
    </row>
    <row r="42" spans="1:37" ht="40" customHeight="1" x14ac:dyDescent="0.35">
      <c r="T42" s="200"/>
      <c r="U42" s="200"/>
      <c r="V42" s="200"/>
      <c r="W42" s="200"/>
      <c r="X42" s="200"/>
      <c r="Y42" s="200"/>
      <c r="Z42" s="200"/>
      <c r="AA42" s="200"/>
      <c r="AB42" s="200"/>
      <c r="AC42" s="200"/>
      <c r="AD42" s="200"/>
      <c r="AE42" s="200"/>
      <c r="AF42" s="200"/>
      <c r="AG42" s="200"/>
    </row>
    <row r="43" spans="1:37" ht="40" customHeight="1" x14ac:dyDescent="0.35">
      <c r="T43" s="200"/>
      <c r="U43" s="200"/>
      <c r="V43" s="200"/>
      <c r="W43" s="200"/>
      <c r="X43" s="200"/>
      <c r="Y43" s="200"/>
      <c r="Z43" s="200"/>
      <c r="AA43" s="200"/>
      <c r="AB43" s="200"/>
      <c r="AC43" s="200"/>
      <c r="AD43" s="200"/>
      <c r="AE43" s="200"/>
      <c r="AF43" s="200"/>
      <c r="AG43" s="200"/>
    </row>
    <row r="44" spans="1:37" ht="40" customHeight="1" x14ac:dyDescent="0.35">
      <c r="T44" s="200"/>
      <c r="U44" s="200"/>
      <c r="V44" s="200"/>
      <c r="W44" s="200"/>
      <c r="X44" s="200"/>
      <c r="Y44" s="200"/>
      <c r="Z44" s="200"/>
      <c r="AA44" s="200"/>
      <c r="AB44" s="200"/>
      <c r="AC44" s="200"/>
      <c r="AD44" s="200"/>
      <c r="AE44" s="200"/>
      <c r="AF44" s="200"/>
      <c r="AG44" s="200"/>
    </row>
    <row r="45" spans="1:37" ht="40" customHeight="1" x14ac:dyDescent="0.35">
      <c r="T45" s="200"/>
      <c r="U45" s="200"/>
      <c r="V45" s="200"/>
      <c r="W45" s="200"/>
      <c r="X45" s="200"/>
      <c r="Y45" s="200"/>
      <c r="Z45" s="200"/>
      <c r="AA45" s="200"/>
      <c r="AB45" s="200"/>
      <c r="AC45" s="200"/>
      <c r="AD45" s="200"/>
      <c r="AE45" s="200"/>
      <c r="AF45" s="200"/>
      <c r="AG45" s="200"/>
    </row>
    <row r="46" spans="1:37" ht="40" customHeight="1" x14ac:dyDescent="0.35">
      <c r="T46" s="200"/>
      <c r="U46" s="200"/>
      <c r="V46" s="200"/>
      <c r="W46" s="200"/>
      <c r="X46" s="200"/>
      <c r="Y46" s="200"/>
      <c r="Z46" s="200"/>
      <c r="AA46" s="200"/>
      <c r="AB46" s="200"/>
      <c r="AC46" s="200"/>
      <c r="AD46" s="200"/>
      <c r="AE46" s="200"/>
      <c r="AF46" s="200"/>
      <c r="AG46" s="200"/>
    </row>
    <row r="47" spans="1:37" ht="40" customHeight="1" x14ac:dyDescent="0.35">
      <c r="T47" s="200"/>
      <c r="U47" s="200"/>
      <c r="V47" s="200"/>
      <c r="W47" s="200"/>
      <c r="X47" s="200"/>
      <c r="Y47" s="200"/>
      <c r="Z47" s="200"/>
      <c r="AA47" s="200"/>
      <c r="AB47" s="200"/>
      <c r="AC47" s="200"/>
      <c r="AD47" s="200"/>
      <c r="AE47" s="200"/>
      <c r="AF47" s="200"/>
      <c r="AG47" s="200"/>
    </row>
    <row r="48" spans="1:37" ht="40" customHeight="1" x14ac:dyDescent="0.35">
      <c r="T48" s="200"/>
      <c r="U48" s="200"/>
      <c r="V48" s="200"/>
      <c r="W48" s="200"/>
      <c r="X48" s="200"/>
      <c r="Y48" s="200"/>
      <c r="Z48" s="200"/>
      <c r="AA48" s="200"/>
      <c r="AB48" s="200"/>
      <c r="AC48" s="200"/>
      <c r="AD48" s="200"/>
      <c r="AE48" s="200"/>
      <c r="AF48" s="200"/>
      <c r="AG48" s="200"/>
    </row>
    <row r="49" spans="20:33" ht="40" customHeight="1" x14ac:dyDescent="0.35">
      <c r="T49" s="200"/>
      <c r="U49" s="200"/>
      <c r="V49" s="200"/>
      <c r="W49" s="200"/>
      <c r="X49" s="200"/>
      <c r="Y49" s="200"/>
      <c r="Z49" s="200"/>
      <c r="AA49" s="200"/>
      <c r="AB49" s="200"/>
      <c r="AC49" s="200"/>
      <c r="AD49" s="200"/>
      <c r="AE49" s="200"/>
      <c r="AF49" s="200"/>
      <c r="AG49" s="200"/>
    </row>
    <row r="50" spans="20:33" ht="40" customHeight="1" x14ac:dyDescent="0.35">
      <c r="T50" s="200"/>
      <c r="U50" s="200"/>
      <c r="V50" s="200"/>
      <c r="W50" s="200"/>
      <c r="X50" s="200"/>
      <c r="Y50" s="200"/>
      <c r="Z50" s="200"/>
      <c r="AA50" s="200"/>
      <c r="AB50" s="200"/>
      <c r="AC50" s="200"/>
      <c r="AD50" s="200"/>
      <c r="AE50" s="200"/>
      <c r="AF50" s="200"/>
      <c r="AG50" s="200"/>
    </row>
    <row r="51" spans="20:33" ht="40" customHeight="1" x14ac:dyDescent="0.35">
      <c r="T51" s="200"/>
      <c r="U51" s="200"/>
      <c r="V51" s="200"/>
      <c r="W51" s="200"/>
      <c r="X51" s="200"/>
      <c r="Y51" s="200"/>
      <c r="Z51" s="200"/>
      <c r="AA51" s="200"/>
      <c r="AB51" s="200"/>
      <c r="AC51" s="200"/>
      <c r="AD51" s="200"/>
      <c r="AE51" s="200"/>
      <c r="AF51" s="200"/>
      <c r="AG51" s="200"/>
    </row>
    <row r="52" spans="20:33" ht="40" customHeight="1" x14ac:dyDescent="0.35">
      <c r="T52" s="200"/>
      <c r="U52" s="200"/>
      <c r="V52" s="200"/>
      <c r="W52" s="200"/>
      <c r="X52" s="200"/>
      <c r="Y52" s="200"/>
      <c r="Z52" s="200"/>
      <c r="AA52" s="200"/>
      <c r="AB52" s="200"/>
      <c r="AC52" s="200"/>
      <c r="AD52" s="200"/>
      <c r="AE52" s="200"/>
      <c r="AF52" s="200"/>
      <c r="AG52" s="200"/>
    </row>
    <row r="53" spans="20:33" ht="40" customHeight="1" x14ac:dyDescent="0.35">
      <c r="T53" s="200"/>
      <c r="U53" s="200"/>
      <c r="V53" s="200"/>
      <c r="W53" s="200"/>
      <c r="X53" s="200"/>
      <c r="Y53" s="200"/>
      <c r="Z53" s="200"/>
      <c r="AA53" s="200"/>
      <c r="AB53" s="200"/>
      <c r="AC53" s="200"/>
      <c r="AD53" s="200"/>
      <c r="AE53" s="200"/>
      <c r="AF53" s="200"/>
      <c r="AG53" s="200"/>
    </row>
    <row r="54" spans="20:33" ht="40" customHeight="1" x14ac:dyDescent="0.35">
      <c r="T54" s="200"/>
      <c r="U54" s="200"/>
      <c r="V54" s="200"/>
      <c r="W54" s="200"/>
      <c r="X54" s="200"/>
      <c r="Y54" s="200"/>
      <c r="Z54" s="200"/>
      <c r="AA54" s="200"/>
      <c r="AB54" s="200"/>
      <c r="AC54" s="200"/>
      <c r="AD54" s="200"/>
      <c r="AE54" s="200"/>
      <c r="AF54" s="200"/>
      <c r="AG54" s="200"/>
    </row>
    <row r="55" spans="20:33" ht="40" customHeight="1" x14ac:dyDescent="0.35">
      <c r="T55" s="200"/>
      <c r="U55" s="200"/>
      <c r="V55" s="200"/>
      <c r="W55" s="200"/>
      <c r="X55" s="200"/>
      <c r="Y55" s="200"/>
      <c r="Z55" s="200"/>
      <c r="AA55" s="200"/>
      <c r="AB55" s="200"/>
      <c r="AC55" s="200"/>
      <c r="AD55" s="200"/>
      <c r="AE55" s="200"/>
      <c r="AF55" s="200"/>
      <c r="AG55" s="200"/>
    </row>
    <row r="56" spans="20:33" ht="40" customHeight="1" x14ac:dyDescent="0.35">
      <c r="T56" s="200"/>
      <c r="U56" s="200"/>
      <c r="V56" s="200"/>
      <c r="W56" s="200"/>
      <c r="X56" s="200"/>
      <c r="Y56" s="200"/>
      <c r="Z56" s="200"/>
      <c r="AA56" s="200"/>
      <c r="AB56" s="200"/>
      <c r="AC56" s="200"/>
      <c r="AD56" s="200"/>
      <c r="AE56" s="200"/>
      <c r="AF56" s="200"/>
      <c r="AG56" s="200"/>
    </row>
    <row r="57" spans="20:33" ht="40" customHeight="1" x14ac:dyDescent="0.35">
      <c r="T57" s="200"/>
      <c r="U57" s="200"/>
      <c r="V57" s="200"/>
      <c r="W57" s="200"/>
      <c r="X57" s="200"/>
      <c r="Y57" s="200"/>
      <c r="Z57" s="200"/>
      <c r="AA57" s="200"/>
      <c r="AB57" s="200"/>
      <c r="AC57" s="200"/>
      <c r="AD57" s="200"/>
      <c r="AE57" s="200"/>
      <c r="AF57" s="200"/>
      <c r="AG57" s="200"/>
    </row>
    <row r="58" spans="20:33" ht="40" customHeight="1" x14ac:dyDescent="0.35">
      <c r="T58" s="200"/>
      <c r="U58" s="200"/>
      <c r="V58" s="200"/>
      <c r="W58" s="200"/>
      <c r="X58" s="200"/>
      <c r="Y58" s="200"/>
      <c r="Z58" s="200"/>
      <c r="AA58" s="200"/>
      <c r="AB58" s="200"/>
      <c r="AC58" s="200"/>
      <c r="AD58" s="200"/>
      <c r="AE58" s="200"/>
      <c r="AF58" s="200"/>
      <c r="AG58" s="200"/>
    </row>
    <row r="59" spans="20:33" ht="40" customHeight="1" x14ac:dyDescent="0.35">
      <c r="T59" s="200"/>
      <c r="U59" s="200"/>
      <c r="V59" s="200"/>
      <c r="W59" s="200"/>
      <c r="X59" s="200"/>
      <c r="Y59" s="200"/>
      <c r="Z59" s="200"/>
      <c r="AA59" s="200"/>
      <c r="AB59" s="200"/>
      <c r="AC59" s="200"/>
      <c r="AD59" s="200"/>
      <c r="AE59" s="200"/>
      <c r="AF59" s="200"/>
      <c r="AG59" s="200"/>
    </row>
    <row r="60" spans="20:33" ht="40" customHeight="1" x14ac:dyDescent="0.35">
      <c r="T60" s="200"/>
      <c r="U60" s="200"/>
      <c r="V60" s="200"/>
      <c r="W60" s="200"/>
      <c r="X60" s="200"/>
      <c r="Y60" s="200"/>
      <c r="Z60" s="200"/>
      <c r="AA60" s="200"/>
      <c r="AB60" s="200"/>
      <c r="AC60" s="200"/>
      <c r="AD60" s="200"/>
      <c r="AE60" s="200"/>
      <c r="AF60" s="200"/>
      <c r="AG60" s="200"/>
    </row>
    <row r="61" spans="20:33" ht="40" customHeight="1" x14ac:dyDescent="0.35">
      <c r="T61" s="200"/>
      <c r="U61" s="200"/>
      <c r="V61" s="200"/>
      <c r="W61" s="200"/>
      <c r="X61" s="200"/>
      <c r="Y61" s="200"/>
      <c r="Z61" s="200"/>
      <c r="AA61" s="200"/>
      <c r="AB61" s="200"/>
      <c r="AC61" s="200"/>
      <c r="AD61" s="200"/>
      <c r="AE61" s="200"/>
      <c r="AF61" s="200"/>
      <c r="AG61" s="200"/>
    </row>
    <row r="62" spans="20:33" ht="40" customHeight="1" x14ac:dyDescent="0.35">
      <c r="T62" s="200"/>
      <c r="U62" s="200"/>
      <c r="V62" s="200"/>
      <c r="W62" s="200"/>
      <c r="X62" s="200"/>
      <c r="Y62" s="200"/>
      <c r="Z62" s="200"/>
      <c r="AA62" s="200"/>
      <c r="AB62" s="200"/>
      <c r="AC62" s="200"/>
      <c r="AD62" s="200"/>
      <c r="AE62" s="200"/>
      <c r="AF62" s="200"/>
      <c r="AG62" s="200"/>
    </row>
    <row r="63" spans="20:33" ht="40" customHeight="1" x14ac:dyDescent="0.35">
      <c r="T63" s="200"/>
      <c r="U63" s="200"/>
      <c r="V63" s="200"/>
      <c r="W63" s="200"/>
      <c r="X63" s="200"/>
      <c r="Y63" s="200"/>
      <c r="Z63" s="200"/>
      <c r="AA63" s="200"/>
      <c r="AB63" s="200"/>
      <c r="AC63" s="200"/>
      <c r="AD63" s="200"/>
      <c r="AE63" s="200"/>
      <c r="AF63" s="200"/>
      <c r="AG63" s="200"/>
    </row>
    <row r="64" spans="20:33" ht="40" customHeight="1" x14ac:dyDescent="0.35">
      <c r="T64" s="200"/>
      <c r="U64" s="200"/>
      <c r="V64" s="200"/>
      <c r="W64" s="200"/>
      <c r="X64" s="200"/>
      <c r="Y64" s="200"/>
      <c r="Z64" s="200"/>
      <c r="AA64" s="200"/>
      <c r="AB64" s="200"/>
      <c r="AC64" s="200"/>
      <c r="AD64" s="200"/>
      <c r="AE64" s="200"/>
      <c r="AF64" s="200"/>
      <c r="AG64" s="200"/>
    </row>
    <row r="65" spans="20:33" ht="40" customHeight="1" x14ac:dyDescent="0.35">
      <c r="T65" s="200"/>
      <c r="U65" s="200"/>
      <c r="V65" s="200"/>
      <c r="W65" s="200"/>
      <c r="X65" s="200"/>
      <c r="Y65" s="200"/>
      <c r="Z65" s="200"/>
      <c r="AA65" s="200"/>
      <c r="AB65" s="200"/>
      <c r="AC65" s="200"/>
      <c r="AD65" s="200"/>
      <c r="AE65" s="200"/>
      <c r="AF65" s="200"/>
      <c r="AG65" s="200"/>
    </row>
    <row r="66" spans="20:33" ht="40" customHeight="1" x14ac:dyDescent="0.35">
      <c r="T66" s="200"/>
      <c r="U66" s="200"/>
      <c r="V66" s="200"/>
      <c r="W66" s="200"/>
      <c r="X66" s="200"/>
      <c r="Y66" s="200"/>
      <c r="Z66" s="200"/>
      <c r="AA66" s="200"/>
      <c r="AB66" s="200"/>
      <c r="AC66" s="200"/>
      <c r="AD66" s="200"/>
      <c r="AE66" s="200"/>
      <c r="AF66" s="200"/>
      <c r="AG66" s="200"/>
    </row>
    <row r="67" spans="20:33" ht="40" customHeight="1" x14ac:dyDescent="0.35">
      <c r="T67" s="200"/>
      <c r="U67" s="200"/>
      <c r="V67" s="200"/>
      <c r="W67" s="200"/>
      <c r="X67" s="200"/>
      <c r="Y67" s="200"/>
      <c r="Z67" s="200"/>
      <c r="AA67" s="200"/>
      <c r="AB67" s="200"/>
      <c r="AC67" s="200"/>
      <c r="AD67" s="200"/>
      <c r="AE67" s="200"/>
      <c r="AF67" s="200"/>
      <c r="AG67" s="200"/>
    </row>
    <row r="68" spans="20:33" ht="40" customHeight="1" x14ac:dyDescent="0.35">
      <c r="T68" s="200"/>
      <c r="U68" s="200"/>
      <c r="V68" s="200"/>
      <c r="W68" s="200"/>
      <c r="X68" s="200"/>
      <c r="Y68" s="200"/>
      <c r="Z68" s="200"/>
      <c r="AA68" s="200"/>
      <c r="AB68" s="200"/>
      <c r="AC68" s="200"/>
      <c r="AD68" s="200"/>
      <c r="AE68" s="200"/>
      <c r="AF68" s="200"/>
      <c r="AG68" s="200"/>
    </row>
    <row r="69" spans="20:33" ht="40" customHeight="1" x14ac:dyDescent="0.35">
      <c r="T69" s="200"/>
      <c r="U69" s="200"/>
      <c r="V69" s="200"/>
      <c r="W69" s="200"/>
      <c r="X69" s="200"/>
      <c r="Y69" s="200"/>
      <c r="Z69" s="200"/>
      <c r="AA69" s="200"/>
      <c r="AB69" s="200"/>
      <c r="AC69" s="200"/>
      <c r="AD69" s="200"/>
      <c r="AE69" s="200"/>
      <c r="AF69" s="200"/>
      <c r="AG69" s="200"/>
    </row>
    <row r="70" spans="20:33" ht="40" customHeight="1" x14ac:dyDescent="0.35">
      <c r="T70" s="200"/>
      <c r="U70" s="200"/>
      <c r="V70" s="200"/>
      <c r="W70" s="200"/>
      <c r="X70" s="200"/>
      <c r="Y70" s="200"/>
      <c r="Z70" s="200"/>
      <c r="AA70" s="200"/>
      <c r="AB70" s="200"/>
      <c r="AC70" s="200"/>
      <c r="AD70" s="200"/>
      <c r="AE70" s="200"/>
      <c r="AF70" s="200"/>
      <c r="AG70" s="200"/>
    </row>
    <row r="71" spans="20:33" ht="40" customHeight="1" x14ac:dyDescent="0.35">
      <c r="T71" s="200"/>
      <c r="U71" s="200"/>
      <c r="V71" s="200"/>
      <c r="W71" s="200"/>
      <c r="X71" s="200"/>
      <c r="Y71" s="200"/>
      <c r="Z71" s="200"/>
      <c r="AA71" s="200"/>
      <c r="AB71" s="200"/>
      <c r="AC71" s="200"/>
      <c r="AD71" s="200"/>
      <c r="AE71" s="200"/>
      <c r="AF71" s="200"/>
      <c r="AG71" s="200"/>
    </row>
    <row r="72" spans="20:33" ht="40" customHeight="1" x14ac:dyDescent="0.35">
      <c r="T72" s="200"/>
      <c r="U72" s="200"/>
      <c r="V72" s="200"/>
      <c r="W72" s="200"/>
      <c r="X72" s="200"/>
      <c r="Y72" s="200"/>
      <c r="Z72" s="200"/>
      <c r="AA72" s="200"/>
      <c r="AB72" s="200"/>
      <c r="AC72" s="200"/>
      <c r="AD72" s="200"/>
      <c r="AE72" s="200"/>
      <c r="AF72" s="200"/>
      <c r="AG72" s="200"/>
    </row>
    <row r="73" spans="20:33" ht="40" customHeight="1" x14ac:dyDescent="0.35">
      <c r="T73" s="200"/>
      <c r="U73" s="200"/>
      <c r="V73" s="200"/>
      <c r="W73" s="200"/>
      <c r="X73" s="200"/>
      <c r="Y73" s="200"/>
      <c r="Z73" s="200"/>
      <c r="AA73" s="200"/>
      <c r="AB73" s="200"/>
      <c r="AC73" s="200"/>
      <c r="AD73" s="200"/>
      <c r="AE73" s="200"/>
      <c r="AF73" s="200"/>
      <c r="AG73" s="200"/>
    </row>
    <row r="74" spans="20:33" ht="40" customHeight="1" x14ac:dyDescent="0.35">
      <c r="T74" s="200"/>
      <c r="U74" s="200"/>
      <c r="V74" s="200"/>
      <c r="W74" s="200"/>
      <c r="X74" s="200"/>
      <c r="Y74" s="200"/>
      <c r="Z74" s="200"/>
      <c r="AA74" s="200"/>
      <c r="AB74" s="200"/>
      <c r="AC74" s="200"/>
      <c r="AD74" s="200"/>
      <c r="AE74" s="200"/>
      <c r="AF74" s="200"/>
      <c r="AG74" s="200"/>
    </row>
    <row r="75" spans="20:33" ht="40" customHeight="1" x14ac:dyDescent="0.35">
      <c r="T75" s="200"/>
      <c r="U75" s="200"/>
      <c r="V75" s="200"/>
      <c r="W75" s="200"/>
      <c r="X75" s="200"/>
      <c r="Y75" s="200"/>
      <c r="Z75" s="200"/>
      <c r="AA75" s="200"/>
      <c r="AB75" s="200"/>
      <c r="AC75" s="200"/>
      <c r="AD75" s="200"/>
      <c r="AE75" s="200"/>
      <c r="AF75" s="200"/>
      <c r="AG75" s="200"/>
    </row>
    <row r="76" spans="20:33" ht="40" customHeight="1" x14ac:dyDescent="0.35">
      <c r="T76" s="200"/>
      <c r="U76" s="200"/>
      <c r="V76" s="200"/>
      <c r="W76" s="200"/>
      <c r="X76" s="200"/>
      <c r="Y76" s="200"/>
      <c r="Z76" s="200"/>
      <c r="AA76" s="200"/>
      <c r="AB76" s="200"/>
      <c r="AC76" s="200"/>
      <c r="AD76" s="200"/>
      <c r="AE76" s="200"/>
      <c r="AF76" s="200"/>
      <c r="AG76" s="200"/>
    </row>
    <row r="77" spans="20:33" ht="40" customHeight="1" x14ac:dyDescent="0.35">
      <c r="T77" s="200"/>
      <c r="U77" s="200"/>
      <c r="V77" s="200"/>
      <c r="W77" s="200"/>
      <c r="X77" s="200"/>
      <c r="Y77" s="200"/>
      <c r="Z77" s="200"/>
      <c r="AA77" s="200"/>
      <c r="AB77" s="200"/>
      <c r="AC77" s="200"/>
      <c r="AD77" s="200"/>
      <c r="AE77" s="200"/>
      <c r="AF77" s="200"/>
      <c r="AG77" s="200"/>
    </row>
    <row r="78" spans="20:33" ht="40" customHeight="1" x14ac:dyDescent="0.35">
      <c r="T78" s="200"/>
      <c r="U78" s="200"/>
      <c r="V78" s="200"/>
      <c r="W78" s="200"/>
      <c r="X78" s="200"/>
      <c r="Y78" s="200"/>
      <c r="Z78" s="200"/>
      <c r="AA78" s="200"/>
      <c r="AB78" s="200"/>
      <c r="AC78" s="200"/>
      <c r="AD78" s="200"/>
      <c r="AE78" s="200"/>
      <c r="AF78" s="200"/>
      <c r="AG78" s="200"/>
    </row>
    <row r="79" spans="20:33" ht="40" customHeight="1" x14ac:dyDescent="0.35">
      <c r="T79" s="200"/>
      <c r="U79" s="200"/>
      <c r="V79" s="200"/>
      <c r="W79" s="200"/>
      <c r="X79" s="200"/>
      <c r="Y79" s="200"/>
      <c r="Z79" s="200"/>
      <c r="AA79" s="200"/>
      <c r="AB79" s="200"/>
      <c r="AC79" s="200"/>
      <c r="AD79" s="200"/>
      <c r="AE79" s="200"/>
      <c r="AF79" s="200"/>
      <c r="AG79" s="200"/>
    </row>
    <row r="80" spans="20:33" ht="40" customHeight="1" x14ac:dyDescent="0.35">
      <c r="T80" s="200"/>
      <c r="U80" s="200"/>
      <c r="V80" s="200"/>
      <c r="W80" s="200"/>
      <c r="X80" s="200"/>
      <c r="Y80" s="200"/>
      <c r="Z80" s="200"/>
      <c r="AA80" s="200"/>
      <c r="AB80" s="200"/>
      <c r="AC80" s="200"/>
      <c r="AD80" s="200"/>
      <c r="AE80" s="200"/>
      <c r="AF80" s="200"/>
      <c r="AG80" s="200"/>
    </row>
    <row r="81" spans="20:33" ht="40" customHeight="1" x14ac:dyDescent="0.35">
      <c r="T81" s="200"/>
      <c r="U81" s="200"/>
      <c r="V81" s="200"/>
      <c r="W81" s="200"/>
      <c r="X81" s="200"/>
      <c r="Y81" s="200"/>
      <c r="Z81" s="200"/>
      <c r="AA81" s="200"/>
      <c r="AB81" s="200"/>
      <c r="AC81" s="200"/>
      <c r="AD81" s="200"/>
      <c r="AE81" s="200"/>
      <c r="AF81" s="200"/>
      <c r="AG81" s="200"/>
    </row>
    <row r="82" spans="20:33" ht="40" customHeight="1" x14ac:dyDescent="0.35">
      <c r="T82" s="200"/>
      <c r="U82" s="200"/>
      <c r="V82" s="200"/>
      <c r="W82" s="200"/>
      <c r="X82" s="200"/>
      <c r="Y82" s="200"/>
      <c r="Z82" s="200"/>
      <c r="AA82" s="200"/>
      <c r="AB82" s="200"/>
      <c r="AC82" s="200"/>
      <c r="AD82" s="200"/>
      <c r="AE82" s="200"/>
      <c r="AF82" s="200"/>
      <c r="AG82" s="200"/>
    </row>
    <row r="83" spans="20:33" ht="40" customHeight="1" x14ac:dyDescent="0.35">
      <c r="T83" s="200"/>
      <c r="U83" s="200"/>
      <c r="V83" s="200"/>
      <c r="W83" s="200"/>
      <c r="X83" s="200"/>
      <c r="Y83" s="200"/>
      <c r="Z83" s="200"/>
      <c r="AA83" s="200"/>
      <c r="AB83" s="200"/>
      <c r="AC83" s="200"/>
      <c r="AD83" s="200"/>
      <c r="AE83" s="200"/>
      <c r="AF83" s="200"/>
      <c r="AG83" s="200"/>
    </row>
    <row r="84" spans="20:33" ht="40" customHeight="1" x14ac:dyDescent="0.35">
      <c r="T84" s="200"/>
      <c r="U84" s="200"/>
      <c r="V84" s="200"/>
      <c r="W84" s="200"/>
      <c r="X84" s="200"/>
      <c r="Y84" s="200"/>
      <c r="Z84" s="200"/>
      <c r="AA84" s="200"/>
      <c r="AB84" s="200"/>
      <c r="AC84" s="200"/>
      <c r="AD84" s="200"/>
      <c r="AE84" s="200"/>
      <c r="AF84" s="200"/>
      <c r="AG84" s="200"/>
    </row>
    <row r="85" spans="20:33" ht="40" customHeight="1" x14ac:dyDescent="0.35">
      <c r="T85" s="200"/>
      <c r="U85" s="200"/>
      <c r="V85" s="200"/>
      <c r="W85" s="200"/>
      <c r="X85" s="200"/>
      <c r="Y85" s="200"/>
      <c r="Z85" s="200"/>
      <c r="AA85" s="200"/>
      <c r="AB85" s="200"/>
      <c r="AC85" s="200"/>
      <c r="AD85" s="200"/>
      <c r="AE85" s="200"/>
      <c r="AF85" s="200"/>
      <c r="AG85" s="200"/>
    </row>
    <row r="86" spans="20:33" ht="40" customHeight="1" x14ac:dyDescent="0.35">
      <c r="T86" s="200"/>
      <c r="U86" s="200"/>
      <c r="V86" s="200"/>
      <c r="W86" s="200"/>
      <c r="X86" s="200"/>
      <c r="Y86" s="200"/>
      <c r="Z86" s="200"/>
      <c r="AA86" s="200"/>
      <c r="AB86" s="200"/>
      <c r="AC86" s="200"/>
      <c r="AD86" s="200"/>
      <c r="AE86" s="200"/>
      <c r="AF86" s="200"/>
      <c r="AG86" s="200"/>
    </row>
    <row r="87" spans="20:33" ht="40" customHeight="1" x14ac:dyDescent="0.35">
      <c r="T87" s="200"/>
      <c r="U87" s="200"/>
      <c r="V87" s="200"/>
      <c r="W87" s="200"/>
      <c r="X87" s="200"/>
      <c r="Y87" s="200"/>
      <c r="Z87" s="200"/>
      <c r="AA87" s="200"/>
      <c r="AB87" s="200"/>
      <c r="AC87" s="200"/>
      <c r="AD87" s="200"/>
      <c r="AE87" s="200"/>
      <c r="AF87" s="200"/>
      <c r="AG87" s="200"/>
    </row>
    <row r="88" spans="20:33" ht="40" customHeight="1" x14ac:dyDescent="0.35">
      <c r="T88" s="200"/>
      <c r="U88" s="200"/>
      <c r="V88" s="200"/>
      <c r="W88" s="200"/>
      <c r="X88" s="200"/>
      <c r="Y88" s="200"/>
      <c r="Z88" s="200"/>
      <c r="AA88" s="200"/>
      <c r="AB88" s="200"/>
      <c r="AC88" s="200"/>
      <c r="AD88" s="200"/>
      <c r="AE88" s="200"/>
      <c r="AF88" s="200"/>
      <c r="AG88" s="200"/>
    </row>
    <row r="89" spans="20:33" ht="40" customHeight="1" x14ac:dyDescent="0.35">
      <c r="T89" s="200"/>
      <c r="U89" s="200"/>
      <c r="V89" s="200"/>
      <c r="W89" s="200"/>
      <c r="X89" s="200"/>
      <c r="Y89" s="200"/>
      <c r="Z89" s="200"/>
      <c r="AA89" s="200"/>
      <c r="AB89" s="200"/>
      <c r="AC89" s="200"/>
      <c r="AD89" s="200"/>
      <c r="AE89" s="200"/>
      <c r="AF89" s="200"/>
      <c r="AG89" s="200"/>
    </row>
    <row r="90" spans="20:33" ht="40" customHeight="1" x14ac:dyDescent="0.35">
      <c r="T90" s="200"/>
      <c r="U90" s="200"/>
      <c r="V90" s="200"/>
      <c r="W90" s="200"/>
      <c r="X90" s="200"/>
      <c r="Y90" s="200"/>
      <c r="Z90" s="200"/>
      <c r="AA90" s="200"/>
      <c r="AB90" s="200"/>
      <c r="AC90" s="200"/>
      <c r="AD90" s="200"/>
      <c r="AE90" s="200"/>
      <c r="AF90" s="200"/>
      <c r="AG90" s="200"/>
    </row>
    <row r="91" spans="20:33" ht="40" customHeight="1" x14ac:dyDescent="0.35">
      <c r="T91" s="200"/>
      <c r="U91" s="200"/>
      <c r="V91" s="200"/>
      <c r="W91" s="200"/>
      <c r="X91" s="200"/>
      <c r="Y91" s="200"/>
      <c r="Z91" s="200"/>
      <c r="AA91" s="200"/>
      <c r="AB91" s="200"/>
      <c r="AC91" s="200"/>
      <c r="AD91" s="200"/>
      <c r="AE91" s="200"/>
      <c r="AF91" s="200"/>
      <c r="AG91" s="200"/>
    </row>
    <row r="92" spans="20:33" ht="40" customHeight="1" x14ac:dyDescent="0.35">
      <c r="T92" s="200"/>
      <c r="U92" s="200"/>
      <c r="V92" s="200"/>
      <c r="W92" s="200"/>
      <c r="X92" s="200"/>
      <c r="Y92" s="200"/>
      <c r="Z92" s="200"/>
      <c r="AA92" s="200"/>
      <c r="AB92" s="200"/>
      <c r="AC92" s="200"/>
      <c r="AD92" s="200"/>
      <c r="AE92" s="200"/>
      <c r="AF92" s="200"/>
      <c r="AG92" s="200"/>
    </row>
    <row r="93" spans="20:33" ht="40" customHeight="1" x14ac:dyDescent="0.35">
      <c r="T93" s="200"/>
      <c r="U93" s="200"/>
      <c r="V93" s="200"/>
      <c r="W93" s="200"/>
      <c r="X93" s="200"/>
      <c r="Y93" s="200"/>
      <c r="Z93" s="200"/>
      <c r="AA93" s="200"/>
      <c r="AB93" s="200"/>
      <c r="AC93" s="200"/>
      <c r="AD93" s="200"/>
      <c r="AE93" s="200"/>
      <c r="AF93" s="200"/>
      <c r="AG93" s="200"/>
    </row>
    <row r="94" spans="20:33" ht="40" customHeight="1" x14ac:dyDescent="0.35">
      <c r="T94" s="200"/>
      <c r="U94" s="200"/>
      <c r="V94" s="200"/>
      <c r="W94" s="200"/>
      <c r="X94" s="200"/>
      <c r="Y94" s="200"/>
      <c r="Z94" s="200"/>
      <c r="AA94" s="200"/>
      <c r="AB94" s="200"/>
      <c r="AC94" s="200"/>
      <c r="AD94" s="200"/>
      <c r="AE94" s="200"/>
      <c r="AF94" s="200"/>
      <c r="AG94" s="200"/>
    </row>
    <row r="95" spans="20:33" ht="40" customHeight="1" x14ac:dyDescent="0.35">
      <c r="T95" s="200"/>
      <c r="U95" s="200"/>
      <c r="V95" s="200"/>
      <c r="W95" s="200"/>
      <c r="X95" s="200"/>
      <c r="Y95" s="200"/>
      <c r="Z95" s="200"/>
      <c r="AA95" s="200"/>
      <c r="AB95" s="200"/>
      <c r="AC95" s="200"/>
      <c r="AD95" s="200"/>
      <c r="AE95" s="200"/>
      <c r="AF95" s="200"/>
      <c r="AG95" s="200"/>
    </row>
    <row r="96" spans="20:33" ht="40" customHeight="1" x14ac:dyDescent="0.35">
      <c r="T96" s="200"/>
      <c r="U96" s="200"/>
      <c r="V96" s="200"/>
      <c r="W96" s="200"/>
      <c r="X96" s="200"/>
      <c r="Y96" s="200"/>
      <c r="Z96" s="200"/>
      <c r="AA96" s="200"/>
      <c r="AB96" s="200"/>
      <c r="AC96" s="200"/>
      <c r="AD96" s="200"/>
      <c r="AE96" s="200"/>
      <c r="AF96" s="200"/>
      <c r="AG96" s="200"/>
    </row>
    <row r="97" spans="20:33" ht="40" customHeight="1" x14ac:dyDescent="0.35">
      <c r="T97" s="200"/>
      <c r="U97" s="200"/>
      <c r="V97" s="200"/>
      <c r="W97" s="200"/>
      <c r="X97" s="200"/>
      <c r="Y97" s="200"/>
      <c r="Z97" s="200"/>
      <c r="AA97" s="200"/>
      <c r="AB97" s="200"/>
      <c r="AC97" s="200"/>
      <c r="AD97" s="200"/>
      <c r="AE97" s="200"/>
      <c r="AF97" s="200"/>
      <c r="AG97" s="200"/>
    </row>
    <row r="98" spans="20:33" ht="40" customHeight="1" x14ac:dyDescent="0.35">
      <c r="T98" s="200"/>
      <c r="U98" s="200"/>
      <c r="V98" s="200"/>
      <c r="W98" s="200"/>
      <c r="X98" s="200"/>
      <c r="Y98" s="200"/>
      <c r="Z98" s="200"/>
      <c r="AA98" s="200"/>
      <c r="AB98" s="200"/>
      <c r="AC98" s="200"/>
      <c r="AD98" s="200"/>
      <c r="AE98" s="200"/>
      <c r="AF98" s="200"/>
      <c r="AG98" s="200"/>
    </row>
    <row r="99" spans="20:33" ht="40" customHeight="1" x14ac:dyDescent="0.35">
      <c r="T99" s="200"/>
      <c r="U99" s="200"/>
      <c r="V99" s="200"/>
      <c r="W99" s="200"/>
      <c r="X99" s="200"/>
      <c r="Y99" s="200"/>
      <c r="Z99" s="200"/>
      <c r="AA99" s="200"/>
      <c r="AB99" s="200"/>
      <c r="AC99" s="200"/>
      <c r="AD99" s="200"/>
      <c r="AE99" s="200"/>
      <c r="AF99" s="200"/>
      <c r="AG99" s="200"/>
    </row>
    <row r="100" spans="20:33" ht="40" customHeight="1" x14ac:dyDescent="0.35">
      <c r="T100" s="200"/>
      <c r="U100" s="200"/>
      <c r="V100" s="200"/>
      <c r="W100" s="200"/>
      <c r="X100" s="200"/>
      <c r="Y100" s="200"/>
      <c r="Z100" s="200"/>
      <c r="AA100" s="200"/>
      <c r="AB100" s="200"/>
      <c r="AC100" s="200"/>
      <c r="AD100" s="200"/>
      <c r="AE100" s="200"/>
      <c r="AF100" s="200"/>
      <c r="AG100" s="200"/>
    </row>
    <row r="101" spans="20:33" ht="40" customHeight="1" x14ac:dyDescent="0.35">
      <c r="T101" s="200"/>
      <c r="U101" s="200"/>
      <c r="V101" s="200"/>
      <c r="W101" s="200"/>
      <c r="X101" s="200"/>
      <c r="Y101" s="200"/>
      <c r="Z101" s="200"/>
      <c r="AA101" s="200"/>
      <c r="AB101" s="200"/>
      <c r="AC101" s="200"/>
      <c r="AD101" s="200"/>
      <c r="AE101" s="200"/>
      <c r="AF101" s="200"/>
      <c r="AG101" s="200"/>
    </row>
    <row r="102" spans="20:33" ht="40" customHeight="1" x14ac:dyDescent="0.35">
      <c r="T102" s="200"/>
      <c r="U102" s="200"/>
      <c r="V102" s="200"/>
      <c r="W102" s="200"/>
      <c r="X102" s="200"/>
      <c r="Y102" s="200"/>
      <c r="Z102" s="200"/>
      <c r="AA102" s="200"/>
      <c r="AB102" s="200"/>
      <c r="AC102" s="200"/>
      <c r="AD102" s="200"/>
      <c r="AE102" s="200"/>
      <c r="AF102" s="200"/>
      <c r="AG102" s="200"/>
    </row>
    <row r="103" spans="20:33" ht="40" customHeight="1" x14ac:dyDescent="0.35">
      <c r="T103" s="200"/>
      <c r="U103" s="200"/>
      <c r="V103" s="200"/>
      <c r="W103" s="200"/>
      <c r="X103" s="200"/>
      <c r="Y103" s="200"/>
      <c r="Z103" s="200"/>
      <c r="AA103" s="200"/>
      <c r="AB103" s="200"/>
      <c r="AC103" s="200"/>
      <c r="AD103" s="200"/>
      <c r="AE103" s="200"/>
      <c r="AF103" s="200"/>
      <c r="AG103" s="200"/>
    </row>
    <row r="104" spans="20:33" ht="40" customHeight="1" x14ac:dyDescent="0.35">
      <c r="T104" s="200"/>
      <c r="U104" s="200"/>
      <c r="V104" s="200"/>
      <c r="W104" s="200"/>
      <c r="X104" s="200"/>
      <c r="Y104" s="200"/>
      <c r="Z104" s="200"/>
      <c r="AA104" s="200"/>
      <c r="AB104" s="200"/>
      <c r="AC104" s="200"/>
      <c r="AD104" s="200"/>
      <c r="AE104" s="200"/>
      <c r="AF104" s="200"/>
      <c r="AG104" s="200"/>
    </row>
    <row r="105" spans="20:33" ht="40" customHeight="1" x14ac:dyDescent="0.35">
      <c r="T105" s="200"/>
      <c r="U105" s="200"/>
      <c r="V105" s="200"/>
      <c r="W105" s="200"/>
      <c r="X105" s="200"/>
      <c r="Y105" s="200"/>
      <c r="Z105" s="200"/>
      <c r="AA105" s="200"/>
      <c r="AB105" s="200"/>
      <c r="AC105" s="200"/>
      <c r="AD105" s="200"/>
      <c r="AE105" s="200"/>
      <c r="AF105" s="200"/>
      <c r="AG105" s="200"/>
    </row>
    <row r="106" spans="20:33" ht="40" customHeight="1" x14ac:dyDescent="0.35">
      <c r="T106" s="200"/>
      <c r="U106" s="200"/>
      <c r="V106" s="200"/>
      <c r="W106" s="200"/>
      <c r="X106" s="200"/>
      <c r="Y106" s="200"/>
      <c r="Z106" s="200"/>
      <c r="AA106" s="200"/>
      <c r="AB106" s="200"/>
      <c r="AC106" s="200"/>
      <c r="AD106" s="200"/>
      <c r="AE106" s="200"/>
      <c r="AF106" s="200"/>
      <c r="AG106" s="200"/>
    </row>
    <row r="107" spans="20:33" ht="40" customHeight="1" x14ac:dyDescent="0.35">
      <c r="T107" s="200"/>
      <c r="U107" s="200"/>
      <c r="V107" s="200"/>
      <c r="W107" s="200"/>
      <c r="X107" s="200"/>
      <c r="Y107" s="200"/>
      <c r="Z107" s="200"/>
      <c r="AA107" s="200"/>
      <c r="AB107" s="200"/>
      <c r="AC107" s="200"/>
      <c r="AD107" s="200"/>
      <c r="AE107" s="200"/>
      <c r="AF107" s="200"/>
      <c r="AG107" s="200"/>
    </row>
    <row r="108" spans="20:33" ht="40" customHeight="1" x14ac:dyDescent="0.35">
      <c r="T108" s="200"/>
      <c r="U108" s="200"/>
      <c r="V108" s="200"/>
      <c r="W108" s="200"/>
      <c r="X108" s="200"/>
      <c r="Y108" s="200"/>
      <c r="Z108" s="200"/>
      <c r="AA108" s="200"/>
      <c r="AB108" s="200"/>
      <c r="AC108" s="200"/>
      <c r="AD108" s="200"/>
      <c r="AE108" s="200"/>
      <c r="AF108" s="200"/>
      <c r="AG108" s="200"/>
    </row>
    <row r="109" spans="20:33" ht="40" customHeight="1" x14ac:dyDescent="0.35">
      <c r="T109" s="200"/>
      <c r="U109" s="200"/>
      <c r="V109" s="200"/>
      <c r="W109" s="200"/>
      <c r="X109" s="200"/>
      <c r="Y109" s="200"/>
      <c r="Z109" s="200"/>
      <c r="AA109" s="200"/>
      <c r="AB109" s="200"/>
      <c r="AC109" s="200"/>
      <c r="AD109" s="200"/>
      <c r="AE109" s="200"/>
      <c r="AF109" s="200"/>
      <c r="AG109" s="200"/>
    </row>
    <row r="110" spans="20:33" ht="40" customHeight="1" x14ac:dyDescent="0.35">
      <c r="T110" s="200"/>
      <c r="U110" s="200"/>
      <c r="V110" s="200"/>
      <c r="W110" s="200"/>
      <c r="X110" s="200"/>
      <c r="Y110" s="200"/>
      <c r="Z110" s="200"/>
      <c r="AA110" s="200"/>
      <c r="AB110" s="200"/>
      <c r="AC110" s="200"/>
      <c r="AD110" s="200"/>
      <c r="AE110" s="200"/>
      <c r="AF110" s="200"/>
      <c r="AG110" s="200"/>
    </row>
    <row r="111" spans="20:33" ht="40" customHeight="1" x14ac:dyDescent="0.35">
      <c r="T111" s="200"/>
      <c r="U111" s="200"/>
      <c r="V111" s="200"/>
      <c r="W111" s="200"/>
      <c r="X111" s="200"/>
      <c r="Y111" s="200"/>
      <c r="Z111" s="200"/>
      <c r="AA111" s="200"/>
      <c r="AB111" s="200"/>
      <c r="AC111" s="200"/>
      <c r="AD111" s="200"/>
      <c r="AE111" s="200"/>
      <c r="AF111" s="200"/>
      <c r="AG111" s="200"/>
    </row>
    <row r="112" spans="20:33" ht="40" customHeight="1" x14ac:dyDescent="0.35">
      <c r="T112" s="200"/>
      <c r="U112" s="200"/>
      <c r="V112" s="200"/>
      <c r="W112" s="200"/>
      <c r="X112" s="200"/>
      <c r="Y112" s="200"/>
      <c r="Z112" s="200"/>
      <c r="AA112" s="200"/>
      <c r="AB112" s="200"/>
      <c r="AC112" s="200"/>
      <c r="AD112" s="200"/>
      <c r="AE112" s="200"/>
      <c r="AF112" s="200"/>
      <c r="AG112" s="200"/>
    </row>
    <row r="113" spans="20:33" ht="40" customHeight="1" x14ac:dyDescent="0.35">
      <c r="T113" s="200"/>
      <c r="U113" s="200"/>
      <c r="V113" s="200"/>
      <c r="W113" s="200"/>
      <c r="X113" s="200"/>
      <c r="Y113" s="200"/>
      <c r="Z113" s="200"/>
      <c r="AA113" s="200"/>
      <c r="AB113" s="200"/>
      <c r="AC113" s="200"/>
      <c r="AD113" s="200"/>
      <c r="AE113" s="200"/>
      <c r="AF113" s="200"/>
      <c r="AG113" s="200"/>
    </row>
    <row r="114" spans="20:33" ht="40" customHeight="1" x14ac:dyDescent="0.35">
      <c r="T114" s="200"/>
      <c r="U114" s="200"/>
      <c r="V114" s="200"/>
      <c r="W114" s="200"/>
      <c r="X114" s="200"/>
      <c r="Y114" s="200"/>
      <c r="Z114" s="200"/>
      <c r="AA114" s="200"/>
      <c r="AB114" s="200"/>
      <c r="AC114" s="200"/>
      <c r="AD114" s="200"/>
      <c r="AE114" s="200"/>
      <c r="AF114" s="200"/>
      <c r="AG114" s="200"/>
    </row>
    <row r="115" spans="20:33" ht="40" customHeight="1" x14ac:dyDescent="0.35">
      <c r="T115" s="200"/>
      <c r="U115" s="200"/>
      <c r="V115" s="200"/>
      <c r="W115" s="200"/>
      <c r="X115" s="200"/>
      <c r="Y115" s="200"/>
      <c r="Z115" s="200"/>
      <c r="AA115" s="200"/>
      <c r="AB115" s="200"/>
      <c r="AC115" s="200"/>
      <c r="AD115" s="200"/>
      <c r="AE115" s="200"/>
      <c r="AF115" s="200"/>
      <c r="AG115" s="200"/>
    </row>
    <row r="116" spans="20:33" ht="40" customHeight="1" x14ac:dyDescent="0.35">
      <c r="T116" s="200"/>
      <c r="U116" s="200"/>
      <c r="V116" s="200"/>
      <c r="W116" s="200"/>
      <c r="X116" s="200"/>
      <c r="Y116" s="200"/>
      <c r="Z116" s="200"/>
      <c r="AA116" s="200"/>
      <c r="AB116" s="200"/>
      <c r="AC116" s="200"/>
      <c r="AD116" s="200"/>
      <c r="AE116" s="200"/>
      <c r="AF116" s="200"/>
      <c r="AG116" s="200"/>
    </row>
    <row r="117" spans="20:33" ht="40" customHeight="1" x14ac:dyDescent="0.35">
      <c r="T117" s="200"/>
      <c r="U117" s="200"/>
      <c r="V117" s="200"/>
      <c r="W117" s="200"/>
      <c r="X117" s="200"/>
      <c r="Y117" s="200"/>
      <c r="Z117" s="200"/>
      <c r="AA117" s="200"/>
      <c r="AB117" s="200"/>
      <c r="AC117" s="200"/>
      <c r="AD117" s="200"/>
      <c r="AE117" s="200"/>
      <c r="AF117" s="200"/>
      <c r="AG117" s="200"/>
    </row>
    <row r="118" spans="20:33" ht="40" customHeight="1" x14ac:dyDescent="0.35">
      <c r="T118" s="200"/>
      <c r="U118" s="200"/>
      <c r="V118" s="200"/>
      <c r="W118" s="200"/>
      <c r="X118" s="200"/>
      <c r="Y118" s="200"/>
      <c r="Z118" s="200"/>
      <c r="AA118" s="200"/>
      <c r="AB118" s="200"/>
      <c r="AC118" s="200"/>
      <c r="AD118" s="200"/>
      <c r="AE118" s="200"/>
      <c r="AF118" s="200"/>
      <c r="AG118" s="200"/>
    </row>
    <row r="119" spans="20:33" ht="40" customHeight="1" x14ac:dyDescent="0.35">
      <c r="T119" s="200"/>
      <c r="U119" s="200"/>
      <c r="V119" s="200"/>
      <c r="W119" s="200"/>
      <c r="X119" s="200"/>
      <c r="Y119" s="200"/>
      <c r="Z119" s="200"/>
      <c r="AA119" s="200"/>
      <c r="AB119" s="200"/>
      <c r="AC119" s="200"/>
      <c r="AD119" s="200"/>
      <c r="AE119" s="200"/>
      <c r="AF119" s="200"/>
      <c r="AG119" s="200"/>
    </row>
    <row r="120" spans="20:33" ht="40" customHeight="1" x14ac:dyDescent="0.35">
      <c r="T120" s="200"/>
      <c r="U120" s="200"/>
      <c r="V120" s="200"/>
      <c r="W120" s="200"/>
      <c r="X120" s="200"/>
      <c r="Y120" s="200"/>
      <c r="Z120" s="200"/>
      <c r="AA120" s="200"/>
      <c r="AB120" s="200"/>
      <c r="AC120" s="200"/>
      <c r="AD120" s="200"/>
      <c r="AE120" s="200"/>
      <c r="AF120" s="200"/>
      <c r="AG120" s="200"/>
    </row>
    <row r="121" spans="20:33" ht="40" customHeight="1" x14ac:dyDescent="0.35">
      <c r="T121" s="200"/>
      <c r="U121" s="200"/>
      <c r="V121" s="200"/>
      <c r="W121" s="200"/>
      <c r="X121" s="200"/>
      <c r="Y121" s="200"/>
      <c r="Z121" s="200"/>
      <c r="AA121" s="200"/>
      <c r="AB121" s="200"/>
      <c r="AC121" s="200"/>
      <c r="AD121" s="200"/>
      <c r="AE121" s="200"/>
      <c r="AF121" s="200"/>
      <c r="AG121" s="200"/>
    </row>
    <row r="122" spans="20:33" ht="40" customHeight="1" x14ac:dyDescent="0.35">
      <c r="T122" s="200"/>
      <c r="U122" s="200"/>
      <c r="V122" s="200"/>
      <c r="W122" s="200"/>
      <c r="X122" s="200"/>
      <c r="Y122" s="200"/>
      <c r="Z122" s="200"/>
      <c r="AA122" s="200"/>
      <c r="AB122" s="200"/>
      <c r="AC122" s="200"/>
      <c r="AD122" s="200"/>
      <c r="AE122" s="200"/>
      <c r="AF122" s="200"/>
      <c r="AG122" s="200"/>
    </row>
    <row r="123" spans="20:33" ht="40" customHeight="1" x14ac:dyDescent="0.35">
      <c r="T123" s="200"/>
      <c r="U123" s="200"/>
      <c r="V123" s="200"/>
      <c r="W123" s="200"/>
      <c r="X123" s="200"/>
      <c r="Y123" s="200"/>
      <c r="Z123" s="200"/>
      <c r="AA123" s="200"/>
      <c r="AB123" s="200"/>
      <c r="AC123" s="200"/>
      <c r="AD123" s="200"/>
      <c r="AE123" s="200"/>
      <c r="AF123" s="200"/>
      <c r="AG123" s="200"/>
    </row>
    <row r="124" spans="20:33" ht="40" customHeight="1" x14ac:dyDescent="0.35">
      <c r="T124" s="200"/>
      <c r="U124" s="200"/>
      <c r="V124" s="200"/>
      <c r="W124" s="200"/>
      <c r="X124" s="200"/>
      <c r="Y124" s="200"/>
      <c r="Z124" s="200"/>
      <c r="AA124" s="200"/>
      <c r="AB124" s="200"/>
      <c r="AC124" s="200"/>
      <c r="AD124" s="200"/>
      <c r="AE124" s="200"/>
      <c r="AF124" s="200"/>
      <c r="AG124" s="200"/>
    </row>
    <row r="125" spans="20:33" ht="40" customHeight="1" x14ac:dyDescent="0.35">
      <c r="T125" s="200"/>
      <c r="U125" s="200"/>
      <c r="V125" s="200"/>
      <c r="W125" s="200"/>
      <c r="X125" s="200"/>
      <c r="Y125" s="200"/>
      <c r="Z125" s="200"/>
      <c r="AA125" s="200"/>
      <c r="AB125" s="200"/>
      <c r="AC125" s="200"/>
      <c r="AD125" s="200"/>
      <c r="AE125" s="200"/>
      <c r="AF125" s="200"/>
      <c r="AG125" s="200"/>
    </row>
    <row r="126" spans="20:33" ht="40" customHeight="1" x14ac:dyDescent="0.35">
      <c r="T126" s="200"/>
      <c r="U126" s="200"/>
      <c r="V126" s="200"/>
      <c r="W126" s="200"/>
      <c r="X126" s="200"/>
      <c r="Y126" s="200"/>
      <c r="Z126" s="200"/>
      <c r="AA126" s="200"/>
      <c r="AB126" s="200"/>
      <c r="AC126" s="200"/>
      <c r="AD126" s="200"/>
      <c r="AE126" s="200"/>
      <c r="AF126" s="200"/>
      <c r="AG126" s="200"/>
    </row>
    <row r="127" spans="20:33" ht="40" customHeight="1" x14ac:dyDescent="0.35">
      <c r="T127" s="200"/>
      <c r="U127" s="200"/>
      <c r="V127" s="200"/>
      <c r="W127" s="200"/>
      <c r="X127" s="200"/>
      <c r="Y127" s="200"/>
      <c r="Z127" s="200"/>
      <c r="AA127" s="200"/>
      <c r="AB127" s="200"/>
      <c r="AC127" s="200"/>
      <c r="AD127" s="200"/>
      <c r="AE127" s="200"/>
      <c r="AF127" s="200"/>
      <c r="AG127" s="200"/>
    </row>
    <row r="128" spans="20:33" ht="40" customHeight="1" x14ac:dyDescent="0.35">
      <c r="T128" s="200"/>
      <c r="U128" s="200"/>
      <c r="V128" s="200"/>
      <c r="W128" s="200"/>
      <c r="X128" s="200"/>
      <c r="Y128" s="200"/>
      <c r="Z128" s="200"/>
      <c r="AA128" s="200"/>
      <c r="AB128" s="200"/>
      <c r="AC128" s="200"/>
      <c r="AD128" s="200"/>
      <c r="AE128" s="200"/>
      <c r="AF128" s="200"/>
      <c r="AG128" s="200"/>
    </row>
    <row r="129" spans="20:33" ht="40" customHeight="1" x14ac:dyDescent="0.35">
      <c r="T129" s="200"/>
      <c r="U129" s="200"/>
      <c r="V129" s="200"/>
      <c r="W129" s="200"/>
      <c r="X129" s="200"/>
      <c r="Y129" s="200"/>
      <c r="Z129" s="200"/>
      <c r="AA129" s="200"/>
      <c r="AB129" s="200"/>
      <c r="AC129" s="200"/>
      <c r="AD129" s="200"/>
      <c r="AE129" s="200"/>
      <c r="AF129" s="200"/>
      <c r="AG129" s="200"/>
    </row>
    <row r="130" spans="20:33" ht="40" customHeight="1" x14ac:dyDescent="0.35">
      <c r="T130" s="200"/>
      <c r="U130" s="200"/>
      <c r="V130" s="200"/>
      <c r="W130" s="200"/>
      <c r="X130" s="200"/>
      <c r="Y130" s="200"/>
      <c r="Z130" s="200"/>
      <c r="AA130" s="200"/>
      <c r="AB130" s="200"/>
      <c r="AC130" s="200"/>
      <c r="AD130" s="200"/>
      <c r="AE130" s="200"/>
      <c r="AF130" s="200"/>
      <c r="AG130" s="200"/>
    </row>
    <row r="131" spans="20:33" ht="40" customHeight="1" x14ac:dyDescent="0.35">
      <c r="T131" s="200"/>
      <c r="U131" s="200"/>
      <c r="V131" s="200"/>
      <c r="W131" s="200"/>
      <c r="X131" s="200"/>
      <c r="Y131" s="200"/>
      <c r="Z131" s="200"/>
      <c r="AA131" s="200"/>
      <c r="AB131" s="200"/>
      <c r="AC131" s="200"/>
      <c r="AD131" s="200"/>
      <c r="AE131" s="200"/>
      <c r="AF131" s="200"/>
      <c r="AG131" s="200"/>
    </row>
    <row r="132" spans="20:33" ht="40" customHeight="1" x14ac:dyDescent="0.35">
      <c r="T132" s="200"/>
      <c r="U132" s="200"/>
      <c r="V132" s="200"/>
      <c r="W132" s="200"/>
      <c r="X132" s="200"/>
      <c r="Y132" s="200"/>
      <c r="Z132" s="200"/>
      <c r="AA132" s="200"/>
      <c r="AB132" s="200"/>
      <c r="AC132" s="200"/>
      <c r="AD132" s="200"/>
      <c r="AE132" s="200"/>
      <c r="AF132" s="200"/>
      <c r="AG132" s="200"/>
    </row>
    <row r="133" spans="20:33" ht="40" customHeight="1" x14ac:dyDescent="0.35">
      <c r="T133" s="200"/>
      <c r="U133" s="200"/>
      <c r="V133" s="200"/>
      <c r="W133" s="200"/>
      <c r="X133" s="200"/>
      <c r="Y133" s="200"/>
      <c r="Z133" s="200"/>
      <c r="AA133" s="200"/>
      <c r="AB133" s="200"/>
      <c r="AC133" s="200"/>
      <c r="AD133" s="200"/>
      <c r="AE133" s="200"/>
      <c r="AF133" s="200"/>
      <c r="AG133" s="200"/>
    </row>
    <row r="134" spans="20:33" ht="40" customHeight="1" x14ac:dyDescent="0.35">
      <c r="T134" s="200"/>
      <c r="U134" s="200"/>
      <c r="V134" s="200"/>
      <c r="W134" s="200"/>
      <c r="X134" s="200"/>
      <c r="Y134" s="200"/>
      <c r="Z134" s="200"/>
      <c r="AA134" s="200"/>
      <c r="AB134" s="200"/>
      <c r="AC134" s="200"/>
      <c r="AD134" s="200"/>
      <c r="AE134" s="200"/>
      <c r="AF134" s="200"/>
      <c r="AG134" s="200"/>
    </row>
    <row r="135" spans="20:33" ht="40" customHeight="1" x14ac:dyDescent="0.35">
      <c r="T135" s="200"/>
      <c r="U135" s="200"/>
      <c r="V135" s="200"/>
      <c r="W135" s="200"/>
      <c r="X135" s="200"/>
      <c r="Y135" s="200"/>
      <c r="Z135" s="200"/>
      <c r="AA135" s="200"/>
      <c r="AB135" s="200"/>
      <c r="AC135" s="200"/>
      <c r="AD135" s="200"/>
      <c r="AE135" s="200"/>
      <c r="AF135" s="200"/>
      <c r="AG135" s="200"/>
    </row>
    <row r="136" spans="20:33" ht="40" customHeight="1" x14ac:dyDescent="0.35">
      <c r="T136" s="200"/>
      <c r="U136" s="200"/>
      <c r="V136" s="200"/>
      <c r="W136" s="200"/>
      <c r="X136" s="200"/>
      <c r="Y136" s="200"/>
      <c r="Z136" s="200"/>
      <c r="AA136" s="200"/>
      <c r="AB136" s="200"/>
      <c r="AC136" s="200"/>
      <c r="AD136" s="200"/>
      <c r="AE136" s="200"/>
      <c r="AF136" s="200"/>
      <c r="AG136" s="200"/>
    </row>
    <row r="137" spans="20:33" ht="40" customHeight="1" x14ac:dyDescent="0.35">
      <c r="T137" s="200"/>
      <c r="U137" s="200"/>
      <c r="V137" s="200"/>
      <c r="W137" s="200"/>
      <c r="X137" s="200"/>
      <c r="Y137" s="200"/>
      <c r="Z137" s="200"/>
      <c r="AA137" s="200"/>
      <c r="AB137" s="200"/>
      <c r="AC137" s="200"/>
      <c r="AD137" s="200"/>
      <c r="AE137" s="200"/>
      <c r="AF137" s="200"/>
      <c r="AG137" s="200"/>
    </row>
    <row r="138" spans="20:33" ht="40" customHeight="1" x14ac:dyDescent="0.35">
      <c r="T138" s="200"/>
      <c r="U138" s="200"/>
      <c r="V138" s="200"/>
      <c r="W138" s="200"/>
      <c r="X138" s="200"/>
      <c r="Y138" s="200"/>
      <c r="Z138" s="200"/>
      <c r="AA138" s="200"/>
      <c r="AB138" s="200"/>
      <c r="AC138" s="200"/>
      <c r="AD138" s="200"/>
      <c r="AE138" s="200"/>
      <c r="AF138" s="200"/>
      <c r="AG138" s="200"/>
    </row>
    <row r="139" spans="20:33" ht="40" customHeight="1" x14ac:dyDescent="0.35">
      <c r="T139" s="200"/>
      <c r="U139" s="200"/>
      <c r="V139" s="200"/>
      <c r="W139" s="200"/>
      <c r="X139" s="200"/>
      <c r="Y139" s="200"/>
      <c r="Z139" s="200"/>
      <c r="AA139" s="200"/>
      <c r="AB139" s="200"/>
      <c r="AC139" s="200"/>
      <c r="AD139" s="200"/>
      <c r="AE139" s="200"/>
      <c r="AF139" s="200"/>
      <c r="AG139" s="200"/>
    </row>
    <row r="140" spans="20:33" ht="40" customHeight="1" x14ac:dyDescent="0.35">
      <c r="T140" s="200"/>
      <c r="U140" s="200"/>
      <c r="V140" s="200"/>
      <c r="W140" s="200"/>
      <c r="X140" s="200"/>
      <c r="Y140" s="200"/>
      <c r="Z140" s="200"/>
      <c r="AA140" s="200"/>
      <c r="AB140" s="200"/>
      <c r="AC140" s="200"/>
      <c r="AD140" s="200"/>
      <c r="AE140" s="200"/>
      <c r="AF140" s="200"/>
      <c r="AG140" s="200"/>
    </row>
    <row r="141" spans="20:33" ht="40" customHeight="1" x14ac:dyDescent="0.35">
      <c r="T141" s="200"/>
      <c r="U141" s="200"/>
      <c r="V141" s="200"/>
      <c r="W141" s="200"/>
      <c r="X141" s="200"/>
      <c r="Y141" s="200"/>
      <c r="Z141" s="200"/>
      <c r="AA141" s="200"/>
      <c r="AB141" s="200"/>
      <c r="AC141" s="200"/>
      <c r="AD141" s="200"/>
      <c r="AE141" s="200"/>
      <c r="AF141" s="200"/>
      <c r="AG141" s="200"/>
    </row>
    <row r="142" spans="20:33" ht="40" customHeight="1" x14ac:dyDescent="0.35">
      <c r="T142" s="200"/>
      <c r="U142" s="200"/>
      <c r="V142" s="200"/>
      <c r="W142" s="200"/>
      <c r="X142" s="200"/>
      <c r="Y142" s="200"/>
      <c r="Z142" s="200"/>
      <c r="AA142" s="200"/>
      <c r="AB142" s="200"/>
      <c r="AC142" s="200"/>
      <c r="AD142" s="200"/>
      <c r="AE142" s="200"/>
      <c r="AF142" s="200"/>
      <c r="AG142" s="200"/>
    </row>
    <row r="143" spans="20:33" ht="40" customHeight="1" x14ac:dyDescent="0.35">
      <c r="T143" s="200"/>
      <c r="U143" s="200"/>
      <c r="V143" s="200"/>
      <c r="W143" s="200"/>
      <c r="X143" s="200"/>
      <c r="Y143" s="200"/>
      <c r="Z143" s="200"/>
      <c r="AA143" s="200"/>
      <c r="AB143" s="200"/>
      <c r="AC143" s="200"/>
      <c r="AD143" s="200"/>
      <c r="AE143" s="200"/>
      <c r="AF143" s="200"/>
      <c r="AG143" s="200"/>
    </row>
    <row r="144" spans="20:33" ht="40" customHeight="1" x14ac:dyDescent="0.35">
      <c r="T144" s="200"/>
      <c r="U144" s="200"/>
      <c r="V144" s="200"/>
      <c r="W144" s="200"/>
      <c r="X144" s="200"/>
      <c r="Y144" s="200"/>
      <c r="Z144" s="200"/>
      <c r="AA144" s="200"/>
      <c r="AB144" s="200"/>
      <c r="AC144" s="200"/>
      <c r="AD144" s="200"/>
      <c r="AE144" s="200"/>
      <c r="AF144" s="200"/>
      <c r="AG144" s="200"/>
    </row>
    <row r="145" spans="20:33" ht="40" customHeight="1" x14ac:dyDescent="0.35">
      <c r="T145" s="200"/>
      <c r="U145" s="200"/>
      <c r="V145" s="200"/>
      <c r="W145" s="200"/>
      <c r="X145" s="200"/>
      <c r="Y145" s="200"/>
      <c r="Z145" s="200"/>
      <c r="AA145" s="200"/>
      <c r="AB145" s="200"/>
      <c r="AC145" s="200"/>
      <c r="AD145" s="200"/>
      <c r="AE145" s="200"/>
      <c r="AF145" s="200"/>
      <c r="AG145" s="200"/>
    </row>
    <row r="146" spans="20:33" ht="40" customHeight="1" x14ac:dyDescent="0.35">
      <c r="T146" s="200"/>
      <c r="U146" s="200"/>
      <c r="V146" s="200"/>
      <c r="W146" s="200"/>
      <c r="X146" s="200"/>
      <c r="Y146" s="200"/>
      <c r="Z146" s="200"/>
      <c r="AA146" s="200"/>
      <c r="AB146" s="200"/>
      <c r="AC146" s="200"/>
      <c r="AD146" s="200"/>
      <c r="AE146" s="200"/>
      <c r="AF146" s="200"/>
      <c r="AG146" s="200"/>
    </row>
    <row r="147" spans="20:33" ht="40" customHeight="1" x14ac:dyDescent="0.35">
      <c r="T147" s="200"/>
      <c r="U147" s="200"/>
      <c r="V147" s="200"/>
      <c r="W147" s="200"/>
      <c r="X147" s="200"/>
      <c r="Y147" s="200"/>
      <c r="Z147" s="200"/>
      <c r="AA147" s="200"/>
      <c r="AB147" s="200"/>
      <c r="AC147" s="200"/>
      <c r="AD147" s="200"/>
      <c r="AE147" s="200"/>
      <c r="AF147" s="200"/>
      <c r="AG147" s="200"/>
    </row>
    <row r="148" spans="20:33" ht="40" customHeight="1" x14ac:dyDescent="0.35">
      <c r="T148" s="200"/>
      <c r="U148" s="200"/>
      <c r="V148" s="200"/>
      <c r="W148" s="200"/>
      <c r="X148" s="200"/>
      <c r="Y148" s="200"/>
      <c r="Z148" s="200"/>
      <c r="AA148" s="200"/>
      <c r="AB148" s="200"/>
      <c r="AC148" s="200"/>
      <c r="AD148" s="200"/>
      <c r="AE148" s="200"/>
      <c r="AF148" s="200"/>
      <c r="AG148" s="200"/>
    </row>
    <row r="149" spans="20:33" ht="40" customHeight="1" x14ac:dyDescent="0.35">
      <c r="T149" s="200"/>
      <c r="U149" s="200"/>
      <c r="V149" s="200"/>
      <c r="W149" s="200"/>
      <c r="X149" s="200"/>
      <c r="Y149" s="200"/>
      <c r="Z149" s="200"/>
      <c r="AA149" s="200"/>
      <c r="AB149" s="200"/>
      <c r="AC149" s="200"/>
      <c r="AD149" s="200"/>
      <c r="AE149" s="200"/>
      <c r="AF149" s="200"/>
      <c r="AG149" s="200"/>
    </row>
    <row r="150" spans="20:33" ht="40" customHeight="1" x14ac:dyDescent="0.35">
      <c r="T150" s="200"/>
      <c r="U150" s="200"/>
      <c r="V150" s="200"/>
      <c r="W150" s="200"/>
      <c r="X150" s="200"/>
      <c r="Y150" s="200"/>
      <c r="Z150" s="200"/>
      <c r="AA150" s="200"/>
      <c r="AB150" s="200"/>
      <c r="AC150" s="200"/>
      <c r="AD150" s="200"/>
      <c r="AE150" s="200"/>
      <c r="AF150" s="200"/>
      <c r="AG150" s="200"/>
    </row>
    <row r="151" spans="20:33" ht="40" customHeight="1" x14ac:dyDescent="0.35">
      <c r="T151" s="200"/>
      <c r="U151" s="200"/>
      <c r="V151" s="200"/>
      <c r="W151" s="200"/>
      <c r="X151" s="200"/>
      <c r="Y151" s="200"/>
      <c r="Z151" s="200"/>
      <c r="AA151" s="200"/>
      <c r="AB151" s="200"/>
      <c r="AC151" s="200"/>
      <c r="AD151" s="200"/>
      <c r="AE151" s="200"/>
      <c r="AF151" s="200"/>
      <c r="AG151" s="200"/>
    </row>
    <row r="152" spans="20:33" ht="40" customHeight="1" x14ac:dyDescent="0.35">
      <c r="T152" s="200"/>
      <c r="U152" s="200"/>
      <c r="V152" s="200"/>
      <c r="W152" s="200"/>
      <c r="X152" s="200"/>
      <c r="Y152" s="200"/>
      <c r="Z152" s="200"/>
      <c r="AA152" s="200"/>
      <c r="AB152" s="200"/>
      <c r="AC152" s="200"/>
      <c r="AD152" s="200"/>
      <c r="AE152" s="200"/>
      <c r="AF152" s="200"/>
      <c r="AG152" s="200"/>
    </row>
    <row r="153" spans="20:33" ht="40" customHeight="1" x14ac:dyDescent="0.35">
      <c r="T153" s="200"/>
      <c r="U153" s="200"/>
      <c r="V153" s="200"/>
      <c r="W153" s="200"/>
      <c r="X153" s="200"/>
      <c r="Y153" s="200"/>
      <c r="Z153" s="200"/>
      <c r="AA153" s="200"/>
      <c r="AB153" s="200"/>
      <c r="AC153" s="200"/>
      <c r="AD153" s="200"/>
      <c r="AE153" s="200"/>
      <c r="AF153" s="200"/>
      <c r="AG153" s="200"/>
    </row>
    <row r="154" spans="20:33" ht="40" customHeight="1" x14ac:dyDescent="0.35">
      <c r="T154" s="200"/>
      <c r="U154" s="200"/>
      <c r="V154" s="200"/>
      <c r="W154" s="200"/>
      <c r="X154" s="200"/>
      <c r="Y154" s="200"/>
      <c r="Z154" s="200"/>
      <c r="AA154" s="200"/>
      <c r="AB154" s="200"/>
      <c r="AC154" s="200"/>
      <c r="AD154" s="200"/>
      <c r="AE154" s="200"/>
      <c r="AF154" s="200"/>
      <c r="AG154" s="200"/>
    </row>
    <row r="155" spans="20:33" ht="40" customHeight="1" x14ac:dyDescent="0.35">
      <c r="T155" s="200"/>
      <c r="U155" s="200"/>
      <c r="V155" s="200"/>
      <c r="W155" s="200"/>
      <c r="X155" s="200"/>
      <c r="Y155" s="200"/>
      <c r="Z155" s="200"/>
      <c r="AA155" s="200"/>
      <c r="AB155" s="200"/>
      <c r="AC155" s="200"/>
      <c r="AD155" s="200"/>
      <c r="AE155" s="200"/>
      <c r="AF155" s="200"/>
      <c r="AG155" s="200"/>
    </row>
    <row r="156" spans="20:33" ht="40" customHeight="1" x14ac:dyDescent="0.35">
      <c r="T156" s="200"/>
      <c r="U156" s="200"/>
      <c r="V156" s="200"/>
      <c r="W156" s="200"/>
      <c r="X156" s="200"/>
      <c r="Y156" s="200"/>
      <c r="Z156" s="200"/>
      <c r="AA156" s="200"/>
      <c r="AB156" s="200"/>
      <c r="AC156" s="200"/>
      <c r="AD156" s="200"/>
      <c r="AE156" s="200"/>
      <c r="AF156" s="200"/>
      <c r="AG156" s="200"/>
    </row>
    <row r="157" spans="20:33" ht="40" customHeight="1" x14ac:dyDescent="0.35">
      <c r="T157" s="200"/>
      <c r="U157" s="200"/>
      <c r="V157" s="200"/>
      <c r="W157" s="200"/>
      <c r="X157" s="200"/>
      <c r="Y157" s="200"/>
      <c r="Z157" s="200"/>
      <c r="AA157" s="200"/>
      <c r="AB157" s="200"/>
      <c r="AC157" s="200"/>
      <c r="AD157" s="200"/>
      <c r="AE157" s="200"/>
      <c r="AF157" s="200"/>
      <c r="AG157" s="200"/>
    </row>
    <row r="158" spans="20:33" ht="40" customHeight="1" x14ac:dyDescent="0.35">
      <c r="T158" s="200"/>
      <c r="U158" s="200"/>
      <c r="V158" s="200"/>
      <c r="W158" s="200"/>
      <c r="X158" s="200"/>
      <c r="Y158" s="200"/>
      <c r="Z158" s="200"/>
      <c r="AA158" s="200"/>
      <c r="AB158" s="200"/>
      <c r="AC158" s="200"/>
      <c r="AD158" s="200"/>
      <c r="AE158" s="200"/>
      <c r="AF158" s="200"/>
      <c r="AG158" s="200"/>
    </row>
    <row r="159" spans="20:33" ht="40" customHeight="1" x14ac:dyDescent="0.35">
      <c r="T159" s="200"/>
      <c r="U159" s="200"/>
      <c r="V159" s="200"/>
      <c r="W159" s="200"/>
      <c r="X159" s="200"/>
      <c r="Y159" s="200"/>
      <c r="Z159" s="200"/>
      <c r="AA159" s="200"/>
      <c r="AB159" s="200"/>
      <c r="AC159" s="200"/>
      <c r="AD159" s="200"/>
      <c r="AE159" s="200"/>
      <c r="AF159" s="200"/>
      <c r="AG159" s="200"/>
    </row>
    <row r="160" spans="20:33" ht="40" customHeight="1" x14ac:dyDescent="0.35">
      <c r="T160" s="200"/>
      <c r="U160" s="200"/>
      <c r="V160" s="200"/>
      <c r="W160" s="200"/>
      <c r="X160" s="200"/>
      <c r="Y160" s="200"/>
      <c r="Z160" s="200"/>
      <c r="AA160" s="200"/>
      <c r="AB160" s="200"/>
      <c r="AC160" s="200"/>
      <c r="AD160" s="200"/>
      <c r="AE160" s="200"/>
      <c r="AF160" s="200"/>
      <c r="AG160" s="200"/>
    </row>
    <row r="161" spans="20:33" ht="40" customHeight="1" x14ac:dyDescent="0.35">
      <c r="T161" s="200"/>
      <c r="U161" s="200"/>
      <c r="V161" s="200"/>
      <c r="W161" s="200"/>
      <c r="X161" s="200"/>
      <c r="Y161" s="200"/>
      <c r="Z161" s="200"/>
      <c r="AA161" s="200"/>
      <c r="AB161" s="200"/>
      <c r="AC161" s="200"/>
      <c r="AD161" s="200"/>
      <c r="AE161" s="200"/>
      <c r="AF161" s="200"/>
      <c r="AG161" s="200"/>
    </row>
    <row r="162" spans="20:33" ht="40" customHeight="1" x14ac:dyDescent="0.35">
      <c r="T162" s="200"/>
      <c r="U162" s="200"/>
      <c r="V162" s="200"/>
      <c r="W162" s="200"/>
      <c r="X162" s="200"/>
      <c r="Y162" s="200"/>
      <c r="Z162" s="200"/>
      <c r="AA162" s="200"/>
      <c r="AB162" s="200"/>
      <c r="AC162" s="200"/>
      <c r="AD162" s="200"/>
      <c r="AE162" s="200"/>
      <c r="AF162" s="200"/>
      <c r="AG162" s="200"/>
    </row>
    <row r="163" spans="20:33" ht="40" customHeight="1" x14ac:dyDescent="0.35">
      <c r="T163" s="200"/>
      <c r="U163" s="200"/>
      <c r="V163" s="200"/>
      <c r="W163" s="200"/>
      <c r="X163" s="200"/>
      <c r="Y163" s="200"/>
      <c r="Z163" s="200"/>
      <c r="AA163" s="200"/>
      <c r="AB163" s="200"/>
      <c r="AC163" s="200"/>
      <c r="AD163" s="200"/>
      <c r="AE163" s="200"/>
      <c r="AF163" s="200"/>
      <c r="AG163" s="200"/>
    </row>
    <row r="164" spans="20:33" ht="40" customHeight="1" x14ac:dyDescent="0.35">
      <c r="T164" s="200"/>
      <c r="U164" s="200"/>
      <c r="V164" s="200"/>
      <c r="W164" s="200"/>
      <c r="X164" s="200"/>
      <c r="Y164" s="200"/>
      <c r="Z164" s="200"/>
      <c r="AA164" s="200"/>
      <c r="AB164" s="200"/>
      <c r="AC164" s="200"/>
      <c r="AD164" s="200"/>
      <c r="AE164" s="200"/>
      <c r="AF164" s="200"/>
      <c r="AG164" s="200"/>
    </row>
    <row r="165" spans="20:33" ht="40" customHeight="1" x14ac:dyDescent="0.35">
      <c r="T165" s="200"/>
      <c r="U165" s="200"/>
      <c r="V165" s="200"/>
      <c r="W165" s="200"/>
      <c r="X165" s="200"/>
      <c r="Y165" s="200"/>
      <c r="Z165" s="200"/>
      <c r="AA165" s="200"/>
      <c r="AB165" s="200"/>
      <c r="AC165" s="200"/>
      <c r="AD165" s="200"/>
      <c r="AE165" s="200"/>
      <c r="AF165" s="200"/>
      <c r="AG165" s="200"/>
    </row>
    <row r="166" spans="20:33" ht="40" customHeight="1" x14ac:dyDescent="0.35">
      <c r="T166" s="200"/>
      <c r="U166" s="200"/>
      <c r="V166" s="200"/>
      <c r="W166" s="200"/>
      <c r="X166" s="200"/>
      <c r="Y166" s="200"/>
      <c r="Z166" s="200"/>
      <c r="AA166" s="200"/>
      <c r="AB166" s="200"/>
      <c r="AC166" s="200"/>
      <c r="AD166" s="200"/>
      <c r="AE166" s="200"/>
      <c r="AF166" s="200"/>
      <c r="AG166" s="200"/>
    </row>
    <row r="167" spans="20:33" ht="40" customHeight="1" x14ac:dyDescent="0.35">
      <c r="T167" s="200"/>
      <c r="U167" s="200"/>
      <c r="V167" s="200"/>
      <c r="W167" s="200"/>
      <c r="X167" s="200"/>
      <c r="Y167" s="200"/>
      <c r="Z167" s="200"/>
      <c r="AA167" s="200"/>
      <c r="AB167" s="200"/>
      <c r="AC167" s="200"/>
      <c r="AD167" s="200"/>
      <c r="AE167" s="200"/>
      <c r="AF167" s="200"/>
      <c r="AG167" s="200"/>
    </row>
    <row r="168" spans="20:33" ht="40" customHeight="1" x14ac:dyDescent="0.35">
      <c r="T168" s="200"/>
      <c r="U168" s="200"/>
      <c r="V168" s="200"/>
      <c r="W168" s="200"/>
      <c r="X168" s="200"/>
      <c r="Y168" s="200"/>
      <c r="Z168" s="200"/>
      <c r="AA168" s="200"/>
      <c r="AB168" s="200"/>
      <c r="AC168" s="200"/>
      <c r="AD168" s="200"/>
      <c r="AE168" s="200"/>
      <c r="AF168" s="200"/>
      <c r="AG168" s="200"/>
    </row>
    <row r="169" spans="20:33" ht="40" customHeight="1" x14ac:dyDescent="0.35">
      <c r="T169" s="200"/>
      <c r="U169" s="200"/>
      <c r="V169" s="200"/>
      <c r="W169" s="200"/>
      <c r="X169" s="200"/>
      <c r="Y169" s="200"/>
      <c r="Z169" s="200"/>
      <c r="AA169" s="200"/>
      <c r="AB169" s="200"/>
      <c r="AC169" s="200"/>
      <c r="AD169" s="200"/>
      <c r="AE169" s="200"/>
      <c r="AF169" s="200"/>
      <c r="AG169" s="200"/>
    </row>
    <row r="170" spans="20:33" ht="40" customHeight="1" x14ac:dyDescent="0.35">
      <c r="T170" s="200"/>
      <c r="U170" s="200"/>
      <c r="V170" s="200"/>
      <c r="W170" s="200"/>
      <c r="X170" s="200"/>
      <c r="Y170" s="200"/>
      <c r="Z170" s="200"/>
      <c r="AA170" s="200"/>
      <c r="AB170" s="200"/>
      <c r="AC170" s="200"/>
      <c r="AD170" s="200"/>
      <c r="AE170" s="200"/>
      <c r="AF170" s="200"/>
      <c r="AG170" s="200"/>
    </row>
    <row r="171" spans="20:33" ht="40" customHeight="1" x14ac:dyDescent="0.35">
      <c r="T171" s="200"/>
      <c r="U171" s="200"/>
      <c r="V171" s="200"/>
      <c r="W171" s="200"/>
      <c r="X171" s="200"/>
      <c r="Y171" s="200"/>
      <c r="Z171" s="200"/>
      <c r="AA171" s="200"/>
      <c r="AB171" s="200"/>
      <c r="AC171" s="200"/>
      <c r="AD171" s="200"/>
      <c r="AE171" s="200"/>
      <c r="AF171" s="200"/>
      <c r="AG171" s="200"/>
    </row>
    <row r="172" spans="20:33" ht="40" customHeight="1" x14ac:dyDescent="0.35">
      <c r="T172" s="200"/>
      <c r="U172" s="200"/>
      <c r="V172" s="200"/>
      <c r="W172" s="200"/>
      <c r="X172" s="200"/>
      <c r="Y172" s="200"/>
      <c r="Z172" s="200"/>
      <c r="AA172" s="200"/>
      <c r="AB172" s="200"/>
      <c r="AC172" s="200"/>
      <c r="AD172" s="200"/>
      <c r="AE172" s="200"/>
      <c r="AF172" s="200"/>
      <c r="AG172" s="200"/>
    </row>
    <row r="173" spans="20:33" ht="40" customHeight="1" x14ac:dyDescent="0.35">
      <c r="T173" s="200"/>
      <c r="U173" s="200"/>
      <c r="V173" s="200"/>
      <c r="W173" s="200"/>
      <c r="X173" s="200"/>
      <c r="Y173" s="200"/>
      <c r="Z173" s="200"/>
      <c r="AA173" s="200"/>
      <c r="AB173" s="200"/>
      <c r="AC173" s="200"/>
      <c r="AD173" s="200"/>
      <c r="AE173" s="200"/>
      <c r="AF173" s="200"/>
      <c r="AG173" s="200"/>
    </row>
    <row r="174" spans="20:33" ht="40" customHeight="1" x14ac:dyDescent="0.35">
      <c r="T174" s="200"/>
      <c r="U174" s="200"/>
      <c r="V174" s="200"/>
      <c r="W174" s="200"/>
      <c r="X174" s="200"/>
      <c r="Y174" s="200"/>
      <c r="Z174" s="200"/>
      <c r="AA174" s="200"/>
      <c r="AB174" s="200"/>
      <c r="AC174" s="200"/>
      <c r="AD174" s="200"/>
      <c r="AE174" s="200"/>
      <c r="AF174" s="200"/>
      <c r="AG174" s="200"/>
    </row>
    <row r="175" spans="20:33" ht="40" customHeight="1" x14ac:dyDescent="0.35">
      <c r="T175" s="200"/>
      <c r="U175" s="200"/>
      <c r="V175" s="200"/>
      <c r="W175" s="200"/>
      <c r="X175" s="200"/>
      <c r="Y175" s="200"/>
      <c r="Z175" s="200"/>
      <c r="AA175" s="200"/>
      <c r="AB175" s="200"/>
      <c r="AC175" s="200"/>
      <c r="AD175" s="200"/>
      <c r="AE175" s="200"/>
      <c r="AF175" s="200"/>
      <c r="AG175" s="200"/>
    </row>
    <row r="176" spans="20:33" ht="40" customHeight="1" x14ac:dyDescent="0.35">
      <c r="T176" s="200"/>
      <c r="U176" s="200"/>
      <c r="V176" s="200"/>
      <c r="W176" s="200"/>
      <c r="X176" s="200"/>
      <c r="Y176" s="200"/>
      <c r="Z176" s="200"/>
      <c r="AA176" s="200"/>
      <c r="AB176" s="200"/>
      <c r="AC176" s="200"/>
      <c r="AD176" s="200"/>
      <c r="AE176" s="200"/>
      <c r="AF176" s="200"/>
      <c r="AG176" s="200"/>
    </row>
    <row r="177" spans="20:33" ht="40" customHeight="1" x14ac:dyDescent="0.35">
      <c r="T177" s="200"/>
      <c r="U177" s="200"/>
      <c r="V177" s="200"/>
      <c r="W177" s="200"/>
      <c r="X177" s="200"/>
      <c r="Y177" s="200"/>
      <c r="Z177" s="200"/>
      <c r="AA177" s="200"/>
      <c r="AB177" s="200"/>
      <c r="AC177" s="200"/>
      <c r="AD177" s="200"/>
      <c r="AE177" s="200"/>
      <c r="AF177" s="200"/>
      <c r="AG177" s="200"/>
    </row>
    <row r="178" spans="20:33" ht="40" customHeight="1" x14ac:dyDescent="0.35">
      <c r="T178" s="200"/>
      <c r="U178" s="200"/>
      <c r="V178" s="200"/>
      <c r="W178" s="200"/>
      <c r="X178" s="200"/>
      <c r="Y178" s="200"/>
      <c r="Z178" s="200"/>
      <c r="AA178" s="200"/>
      <c r="AB178" s="200"/>
      <c r="AC178" s="200"/>
      <c r="AD178" s="200"/>
      <c r="AE178" s="200"/>
      <c r="AF178" s="200"/>
      <c r="AG178" s="200"/>
    </row>
    <row r="179" spans="20:33" ht="40" customHeight="1" x14ac:dyDescent="0.35">
      <c r="T179" s="200"/>
      <c r="U179" s="200"/>
      <c r="V179" s="200"/>
      <c r="W179" s="200"/>
      <c r="X179" s="200"/>
      <c r="Y179" s="200"/>
      <c r="Z179" s="200"/>
      <c r="AA179" s="200"/>
      <c r="AB179" s="200"/>
      <c r="AC179" s="200"/>
      <c r="AD179" s="200"/>
      <c r="AE179" s="200"/>
      <c r="AF179" s="200"/>
      <c r="AG179" s="200"/>
    </row>
    <row r="180" spans="20:33" ht="40" customHeight="1" x14ac:dyDescent="0.35">
      <c r="T180" s="200"/>
      <c r="U180" s="200"/>
      <c r="V180" s="200"/>
      <c r="W180" s="200"/>
      <c r="X180" s="200"/>
      <c r="Y180" s="200"/>
      <c r="Z180" s="200"/>
      <c r="AA180" s="200"/>
      <c r="AB180" s="200"/>
      <c r="AC180" s="200"/>
      <c r="AD180" s="200"/>
      <c r="AE180" s="200"/>
      <c r="AF180" s="200"/>
      <c r="AG180" s="200"/>
    </row>
    <row r="181" spans="20:33" ht="40" customHeight="1" x14ac:dyDescent="0.35">
      <c r="T181" s="200"/>
      <c r="U181" s="200"/>
      <c r="V181" s="200"/>
      <c r="W181" s="200"/>
      <c r="X181" s="200"/>
      <c r="Y181" s="200"/>
      <c r="Z181" s="200"/>
      <c r="AA181" s="200"/>
      <c r="AB181" s="200"/>
      <c r="AC181" s="200"/>
      <c r="AD181" s="200"/>
      <c r="AE181" s="200"/>
      <c r="AF181" s="200"/>
      <c r="AG181" s="200"/>
    </row>
    <row r="182" spans="20:33" ht="40" customHeight="1" x14ac:dyDescent="0.35">
      <c r="T182" s="200"/>
      <c r="U182" s="200"/>
      <c r="V182" s="200"/>
      <c r="W182" s="200"/>
      <c r="X182" s="200"/>
      <c r="Y182" s="200"/>
      <c r="Z182" s="200"/>
      <c r="AA182" s="200"/>
      <c r="AB182" s="200"/>
      <c r="AC182" s="200"/>
      <c r="AD182" s="200"/>
      <c r="AE182" s="200"/>
      <c r="AF182" s="200"/>
      <c r="AG182" s="200"/>
    </row>
    <row r="183" spans="20:33" ht="40" customHeight="1" x14ac:dyDescent="0.35">
      <c r="T183" s="200"/>
      <c r="U183" s="200"/>
      <c r="V183" s="200"/>
      <c r="W183" s="200"/>
      <c r="X183" s="200"/>
      <c r="Y183" s="200"/>
      <c r="Z183" s="200"/>
      <c r="AA183" s="200"/>
      <c r="AB183" s="200"/>
      <c r="AC183" s="200"/>
      <c r="AD183" s="200"/>
      <c r="AE183" s="200"/>
      <c r="AF183" s="200"/>
      <c r="AG183" s="200"/>
    </row>
    <row r="184" spans="20:33" ht="40" customHeight="1" x14ac:dyDescent="0.35">
      <c r="T184" s="200"/>
      <c r="U184" s="200"/>
      <c r="V184" s="200"/>
      <c r="W184" s="200"/>
      <c r="X184" s="200"/>
      <c r="Y184" s="200"/>
      <c r="Z184" s="200"/>
      <c r="AA184" s="200"/>
      <c r="AB184" s="200"/>
      <c r="AC184" s="200"/>
      <c r="AD184" s="200"/>
      <c r="AE184" s="200"/>
      <c r="AF184" s="200"/>
      <c r="AG184" s="200"/>
    </row>
    <row r="185" spans="20:33" ht="40" customHeight="1" x14ac:dyDescent="0.35">
      <c r="T185" s="200"/>
      <c r="U185" s="200"/>
      <c r="V185" s="200"/>
      <c r="W185" s="200"/>
      <c r="X185" s="200"/>
      <c r="Y185" s="200"/>
      <c r="Z185" s="200"/>
      <c r="AA185" s="200"/>
      <c r="AB185" s="200"/>
      <c r="AC185" s="200"/>
      <c r="AD185" s="200"/>
      <c r="AE185" s="200"/>
      <c r="AF185" s="200"/>
      <c r="AG185" s="200"/>
    </row>
    <row r="186" spans="20:33" ht="40" customHeight="1" x14ac:dyDescent="0.35">
      <c r="T186" s="200"/>
      <c r="U186" s="200"/>
      <c r="V186" s="200"/>
      <c r="W186" s="200"/>
      <c r="X186" s="200"/>
      <c r="Y186" s="200"/>
      <c r="Z186" s="200"/>
      <c r="AA186" s="200"/>
      <c r="AB186" s="200"/>
      <c r="AC186" s="200"/>
      <c r="AD186" s="200"/>
      <c r="AE186" s="200"/>
      <c r="AF186" s="200"/>
      <c r="AG186" s="200"/>
    </row>
    <row r="187" spans="20:33" ht="40" customHeight="1" x14ac:dyDescent="0.35">
      <c r="T187" s="200"/>
      <c r="U187" s="200"/>
      <c r="V187" s="200"/>
      <c r="W187" s="200"/>
      <c r="X187" s="200"/>
      <c r="Y187" s="200"/>
      <c r="Z187" s="200"/>
      <c r="AA187" s="200"/>
      <c r="AB187" s="200"/>
      <c r="AC187" s="200"/>
      <c r="AD187" s="200"/>
      <c r="AE187" s="200"/>
      <c r="AF187" s="200"/>
      <c r="AG187" s="200"/>
    </row>
    <row r="188" spans="20:33" ht="40" customHeight="1" x14ac:dyDescent="0.35">
      <c r="T188" s="200"/>
      <c r="U188" s="200"/>
      <c r="V188" s="200"/>
      <c r="W188" s="200"/>
      <c r="X188" s="200"/>
      <c r="Y188" s="200"/>
      <c r="Z188" s="200"/>
      <c r="AA188" s="200"/>
      <c r="AB188" s="200"/>
      <c r="AC188" s="200"/>
      <c r="AD188" s="200"/>
      <c r="AE188" s="200"/>
      <c r="AF188" s="200"/>
      <c r="AG188" s="200"/>
    </row>
    <row r="189" spans="20:33" ht="40" customHeight="1" x14ac:dyDescent="0.35">
      <c r="T189" s="200"/>
      <c r="U189" s="200"/>
      <c r="V189" s="200"/>
      <c r="W189" s="200"/>
      <c r="X189" s="200"/>
      <c r="Y189" s="200"/>
      <c r="Z189" s="200"/>
      <c r="AA189" s="200"/>
      <c r="AB189" s="200"/>
      <c r="AC189" s="200"/>
      <c r="AD189" s="200"/>
      <c r="AE189" s="200"/>
      <c r="AF189" s="200"/>
      <c r="AG189" s="200"/>
    </row>
    <row r="190" spans="20:33" ht="40" customHeight="1" x14ac:dyDescent="0.35">
      <c r="T190" s="200"/>
      <c r="U190" s="200"/>
      <c r="V190" s="200"/>
      <c r="W190" s="200"/>
      <c r="X190" s="200"/>
      <c r="Y190" s="200"/>
      <c r="Z190" s="200"/>
      <c r="AA190" s="200"/>
      <c r="AB190" s="200"/>
      <c r="AC190" s="200"/>
      <c r="AD190" s="200"/>
      <c r="AE190" s="200"/>
      <c r="AF190" s="200"/>
      <c r="AG190" s="200"/>
    </row>
    <row r="191" spans="20:33" ht="40" customHeight="1" x14ac:dyDescent="0.35">
      <c r="T191" s="200"/>
      <c r="U191" s="200"/>
      <c r="V191" s="200"/>
      <c r="W191" s="200"/>
      <c r="X191" s="200"/>
      <c r="Y191" s="200"/>
      <c r="Z191" s="200"/>
      <c r="AA191" s="200"/>
      <c r="AB191" s="200"/>
      <c r="AC191" s="200"/>
      <c r="AD191" s="200"/>
      <c r="AE191" s="200"/>
      <c r="AF191" s="200"/>
      <c r="AG191" s="200"/>
    </row>
    <row r="192" spans="20:33" ht="40" customHeight="1" x14ac:dyDescent="0.35">
      <c r="T192" s="200"/>
      <c r="U192" s="200"/>
      <c r="V192" s="200"/>
      <c r="W192" s="200"/>
      <c r="X192" s="200"/>
      <c r="Y192" s="200"/>
      <c r="Z192" s="200"/>
      <c r="AA192" s="200"/>
      <c r="AB192" s="200"/>
      <c r="AC192" s="200"/>
      <c r="AD192" s="200"/>
      <c r="AE192" s="200"/>
      <c r="AF192" s="200"/>
      <c r="AG192" s="200"/>
    </row>
    <row r="193" spans="20:33" ht="40" customHeight="1" x14ac:dyDescent="0.35">
      <c r="T193" s="200"/>
      <c r="U193" s="200"/>
      <c r="V193" s="200"/>
      <c r="W193" s="200"/>
      <c r="X193" s="200"/>
      <c r="Y193" s="200"/>
      <c r="Z193" s="200"/>
      <c r="AA193" s="200"/>
      <c r="AB193" s="200"/>
      <c r="AC193" s="200"/>
      <c r="AD193" s="200"/>
      <c r="AE193" s="200"/>
      <c r="AF193" s="200"/>
      <c r="AG193" s="200"/>
    </row>
    <row r="194" spans="20:33" ht="40" customHeight="1" x14ac:dyDescent="0.35">
      <c r="T194" s="200"/>
      <c r="U194" s="200"/>
      <c r="V194" s="200"/>
      <c r="W194" s="200"/>
      <c r="X194" s="200"/>
      <c r="Y194" s="200"/>
      <c r="Z194" s="200"/>
      <c r="AA194" s="200"/>
      <c r="AB194" s="200"/>
      <c r="AC194" s="200"/>
      <c r="AD194" s="200"/>
      <c r="AE194" s="200"/>
      <c r="AF194" s="200"/>
      <c r="AG194" s="200"/>
    </row>
    <row r="195" spans="20:33" ht="40" customHeight="1" x14ac:dyDescent="0.35">
      <c r="T195" s="200"/>
      <c r="U195" s="200"/>
      <c r="V195" s="200"/>
      <c r="W195" s="200"/>
      <c r="X195" s="200"/>
      <c r="Y195" s="200"/>
      <c r="Z195" s="200"/>
      <c r="AA195" s="200"/>
      <c r="AB195" s="200"/>
      <c r="AC195" s="200"/>
      <c r="AD195" s="200"/>
      <c r="AE195" s="200"/>
      <c r="AF195" s="200"/>
      <c r="AG195" s="200"/>
    </row>
    <row r="196" spans="20:33" ht="40" customHeight="1" x14ac:dyDescent="0.35">
      <c r="T196" s="200"/>
      <c r="U196" s="200"/>
      <c r="V196" s="200"/>
      <c r="W196" s="200"/>
      <c r="X196" s="200"/>
      <c r="Y196" s="200"/>
      <c r="Z196" s="200"/>
      <c r="AA196" s="200"/>
      <c r="AB196" s="200"/>
      <c r="AC196" s="200"/>
      <c r="AD196" s="200"/>
      <c r="AE196" s="200"/>
      <c r="AF196" s="200"/>
      <c r="AG196" s="200"/>
    </row>
    <row r="197" spans="20:33" ht="40" customHeight="1" x14ac:dyDescent="0.35">
      <c r="T197" s="200"/>
      <c r="U197" s="200"/>
      <c r="V197" s="200"/>
      <c r="W197" s="200"/>
      <c r="X197" s="200"/>
      <c r="Y197" s="200"/>
      <c r="Z197" s="200"/>
      <c r="AA197" s="200"/>
      <c r="AB197" s="200"/>
      <c r="AC197" s="200"/>
      <c r="AD197" s="200"/>
      <c r="AE197" s="200"/>
      <c r="AF197" s="200"/>
      <c r="AG197" s="200"/>
    </row>
    <row r="198" spans="20:33" ht="40" customHeight="1" x14ac:dyDescent="0.35">
      <c r="T198" s="200"/>
      <c r="U198" s="200"/>
      <c r="V198" s="200"/>
      <c r="W198" s="200"/>
      <c r="X198" s="200"/>
      <c r="Y198" s="200"/>
      <c r="Z198" s="200"/>
      <c r="AA198" s="200"/>
      <c r="AB198" s="200"/>
      <c r="AC198" s="200"/>
      <c r="AD198" s="200"/>
      <c r="AE198" s="200"/>
      <c r="AF198" s="200"/>
      <c r="AG198" s="200"/>
    </row>
    <row r="199" spans="20:33" ht="40" customHeight="1" x14ac:dyDescent="0.35">
      <c r="T199" s="200"/>
      <c r="U199" s="200"/>
      <c r="V199" s="200"/>
      <c r="W199" s="200"/>
      <c r="X199" s="200"/>
      <c r="Y199" s="200"/>
      <c r="Z199" s="200"/>
      <c r="AA199" s="200"/>
      <c r="AB199" s="200"/>
      <c r="AC199" s="200"/>
      <c r="AD199" s="200"/>
      <c r="AE199" s="200"/>
      <c r="AF199" s="200"/>
      <c r="AG199" s="200"/>
    </row>
    <row r="200" spans="20:33" ht="40" customHeight="1" x14ac:dyDescent="0.35">
      <c r="T200" s="200"/>
      <c r="U200" s="200"/>
      <c r="V200" s="200"/>
      <c r="W200" s="200"/>
      <c r="X200" s="200"/>
      <c r="Y200" s="200"/>
      <c r="Z200" s="200"/>
      <c r="AA200" s="200"/>
      <c r="AB200" s="200"/>
      <c r="AC200" s="200"/>
      <c r="AD200" s="200"/>
      <c r="AE200" s="200"/>
      <c r="AF200" s="200"/>
      <c r="AG200" s="200"/>
    </row>
    <row r="201" spans="20:33" ht="40" customHeight="1" x14ac:dyDescent="0.35">
      <c r="T201" s="200"/>
      <c r="U201" s="200"/>
      <c r="V201" s="200"/>
      <c r="W201" s="200"/>
      <c r="X201" s="200"/>
      <c r="Y201" s="200"/>
      <c r="Z201" s="200"/>
      <c r="AA201" s="200"/>
      <c r="AB201" s="200"/>
      <c r="AC201" s="200"/>
      <c r="AD201" s="200"/>
      <c r="AE201" s="200"/>
      <c r="AF201" s="200"/>
      <c r="AG201" s="200"/>
    </row>
    <row r="202" spans="20:33" ht="40" customHeight="1" x14ac:dyDescent="0.35">
      <c r="T202" s="200"/>
      <c r="U202" s="200"/>
      <c r="V202" s="200"/>
      <c r="W202" s="200"/>
      <c r="X202" s="200"/>
      <c r="Y202" s="200"/>
      <c r="Z202" s="200"/>
      <c r="AA202" s="200"/>
      <c r="AB202" s="200"/>
      <c r="AC202" s="200"/>
      <c r="AD202" s="200"/>
      <c r="AE202" s="200"/>
      <c r="AF202" s="200"/>
      <c r="AG202" s="200"/>
    </row>
    <row r="203" spans="20:33" ht="40" customHeight="1" x14ac:dyDescent="0.35">
      <c r="T203" s="200"/>
      <c r="U203" s="200"/>
      <c r="V203" s="200"/>
      <c r="W203" s="200"/>
      <c r="X203" s="200"/>
      <c r="Y203" s="200"/>
      <c r="Z203" s="200"/>
      <c r="AA203" s="200"/>
      <c r="AB203" s="200"/>
      <c r="AC203" s="200"/>
      <c r="AD203" s="200"/>
      <c r="AE203" s="200"/>
      <c r="AF203" s="200"/>
      <c r="AG203" s="200"/>
    </row>
    <row r="204" spans="20:33" ht="40" customHeight="1" x14ac:dyDescent="0.35">
      <c r="T204" s="200"/>
      <c r="U204" s="200"/>
      <c r="V204" s="200"/>
      <c r="W204" s="200"/>
      <c r="X204" s="200"/>
      <c r="Y204" s="200"/>
      <c r="Z204" s="200"/>
      <c r="AA204" s="200"/>
      <c r="AB204" s="200"/>
      <c r="AC204" s="200"/>
      <c r="AD204" s="200"/>
      <c r="AE204" s="200"/>
      <c r="AF204" s="200"/>
      <c r="AG204" s="200"/>
    </row>
    <row r="205" spans="20:33" ht="40" customHeight="1" x14ac:dyDescent="0.35">
      <c r="T205" s="200"/>
      <c r="U205" s="200"/>
      <c r="V205" s="200"/>
      <c r="W205" s="200"/>
      <c r="X205" s="200"/>
      <c r="Y205" s="200"/>
      <c r="Z205" s="200"/>
      <c r="AA205" s="200"/>
      <c r="AB205" s="200"/>
      <c r="AC205" s="200"/>
      <c r="AD205" s="200"/>
      <c r="AE205" s="200"/>
      <c r="AF205" s="200"/>
      <c r="AG205" s="200"/>
    </row>
    <row r="206" spans="20:33" ht="40" customHeight="1" x14ac:dyDescent="0.35">
      <c r="T206" s="200"/>
      <c r="U206" s="200"/>
      <c r="V206" s="200"/>
      <c r="W206" s="200"/>
      <c r="X206" s="200"/>
      <c r="Y206" s="200"/>
      <c r="Z206" s="200"/>
      <c r="AA206" s="200"/>
      <c r="AB206" s="200"/>
      <c r="AC206" s="200"/>
      <c r="AD206" s="200"/>
      <c r="AE206" s="200"/>
      <c r="AF206" s="200"/>
      <c r="AG206" s="200"/>
    </row>
    <row r="207" spans="20:33" ht="40" customHeight="1" x14ac:dyDescent="0.35">
      <c r="T207" s="200"/>
      <c r="U207" s="200"/>
      <c r="V207" s="200"/>
      <c r="W207" s="200"/>
      <c r="X207" s="200"/>
      <c r="Y207" s="200"/>
      <c r="Z207" s="200"/>
      <c r="AA207" s="200"/>
      <c r="AB207" s="200"/>
      <c r="AC207" s="200"/>
      <c r="AD207" s="200"/>
      <c r="AE207" s="200"/>
      <c r="AF207" s="200"/>
      <c r="AG207" s="200"/>
    </row>
    <row r="208" spans="20:33" ht="40" customHeight="1" x14ac:dyDescent="0.35">
      <c r="T208" s="200"/>
      <c r="U208" s="200"/>
      <c r="V208" s="200"/>
      <c r="W208" s="200"/>
      <c r="X208" s="200"/>
      <c r="Y208" s="200"/>
      <c r="Z208" s="200"/>
      <c r="AA208" s="200"/>
      <c r="AB208" s="200"/>
      <c r="AC208" s="200"/>
      <c r="AD208" s="200"/>
      <c r="AE208" s="200"/>
      <c r="AF208" s="200"/>
      <c r="AG208" s="200"/>
    </row>
    <row r="209" spans="20:33" ht="40" customHeight="1" x14ac:dyDescent="0.35">
      <c r="T209" s="200"/>
      <c r="U209" s="200"/>
      <c r="V209" s="200"/>
      <c r="W209" s="200"/>
      <c r="X209" s="200"/>
      <c r="Y209" s="200"/>
      <c r="Z209" s="200"/>
      <c r="AA209" s="200"/>
      <c r="AB209" s="200"/>
      <c r="AC209" s="200"/>
      <c r="AD209" s="200"/>
      <c r="AE209" s="200"/>
      <c r="AF209" s="200"/>
      <c r="AG209" s="200"/>
    </row>
    <row r="210" spans="20:33" ht="40" customHeight="1" x14ac:dyDescent="0.35">
      <c r="T210" s="200"/>
      <c r="U210" s="200"/>
      <c r="V210" s="200"/>
      <c r="W210" s="200"/>
      <c r="X210" s="200"/>
      <c r="Y210" s="200"/>
      <c r="Z210" s="200"/>
      <c r="AA210" s="200"/>
      <c r="AB210" s="200"/>
      <c r="AC210" s="200"/>
      <c r="AD210" s="200"/>
      <c r="AE210" s="200"/>
      <c r="AF210" s="200"/>
      <c r="AG210" s="200"/>
    </row>
    <row r="211" spans="20:33" ht="40" customHeight="1" x14ac:dyDescent="0.35">
      <c r="T211" s="200"/>
      <c r="U211" s="200"/>
      <c r="V211" s="200"/>
      <c r="W211" s="200"/>
      <c r="X211" s="200"/>
      <c r="Y211" s="200"/>
      <c r="Z211" s="200"/>
      <c r="AA211" s="200"/>
      <c r="AB211" s="200"/>
      <c r="AC211" s="200"/>
      <c r="AD211" s="200"/>
      <c r="AE211" s="200"/>
      <c r="AF211" s="200"/>
      <c r="AG211" s="200"/>
    </row>
    <row r="212" spans="20:33" ht="40" customHeight="1" x14ac:dyDescent="0.35">
      <c r="T212" s="200"/>
      <c r="U212" s="200"/>
      <c r="V212" s="200"/>
      <c r="W212" s="200"/>
      <c r="X212" s="200"/>
      <c r="Y212" s="200"/>
      <c r="Z212" s="200"/>
      <c r="AA212" s="200"/>
      <c r="AB212" s="200"/>
      <c r="AC212" s="200"/>
      <c r="AD212" s="200"/>
      <c r="AE212" s="200"/>
      <c r="AF212" s="200"/>
      <c r="AG212" s="200"/>
    </row>
    <row r="213" spans="20:33" ht="40" customHeight="1" x14ac:dyDescent="0.35">
      <c r="T213" s="200"/>
      <c r="U213" s="200"/>
      <c r="V213" s="200"/>
      <c r="W213" s="200"/>
      <c r="X213" s="200"/>
      <c r="Y213" s="200"/>
      <c r="Z213" s="200"/>
      <c r="AA213" s="200"/>
      <c r="AB213" s="200"/>
      <c r="AC213" s="200"/>
      <c r="AD213" s="200"/>
      <c r="AE213" s="200"/>
      <c r="AF213" s="200"/>
      <c r="AG213" s="200"/>
    </row>
    <row r="214" spans="20:33" ht="40" customHeight="1" x14ac:dyDescent="0.35">
      <c r="T214" s="200"/>
      <c r="U214" s="200"/>
      <c r="V214" s="200"/>
      <c r="W214" s="200"/>
      <c r="X214" s="200"/>
      <c r="Y214" s="200"/>
      <c r="Z214" s="200"/>
      <c r="AA214" s="200"/>
      <c r="AB214" s="200"/>
      <c r="AC214" s="200"/>
      <c r="AD214" s="200"/>
      <c r="AE214" s="200"/>
      <c r="AF214" s="200"/>
      <c r="AG214" s="200"/>
    </row>
    <row r="215" spans="20:33" ht="40" customHeight="1" x14ac:dyDescent="0.35">
      <c r="T215" s="200"/>
      <c r="U215" s="200"/>
      <c r="V215" s="200"/>
      <c r="W215" s="200"/>
      <c r="X215" s="200"/>
      <c r="Y215" s="200"/>
      <c r="Z215" s="200"/>
      <c r="AA215" s="200"/>
      <c r="AB215" s="200"/>
      <c r="AC215" s="200"/>
      <c r="AD215" s="200"/>
      <c r="AE215" s="200"/>
      <c r="AF215" s="200"/>
      <c r="AG215" s="200"/>
    </row>
    <row r="216" spans="20:33" ht="40" customHeight="1" x14ac:dyDescent="0.35">
      <c r="T216" s="200"/>
      <c r="U216" s="200"/>
      <c r="V216" s="200"/>
      <c r="W216" s="200"/>
      <c r="X216" s="200"/>
      <c r="Y216" s="200"/>
      <c r="Z216" s="200"/>
      <c r="AA216" s="200"/>
      <c r="AB216" s="200"/>
      <c r="AC216" s="200"/>
      <c r="AD216" s="200"/>
      <c r="AE216" s="200"/>
      <c r="AF216" s="200"/>
      <c r="AG216" s="200"/>
    </row>
    <row r="217" spans="20:33" ht="40" customHeight="1" x14ac:dyDescent="0.35">
      <c r="T217" s="200"/>
      <c r="U217" s="200"/>
      <c r="V217" s="200"/>
      <c r="W217" s="200"/>
      <c r="X217" s="200"/>
      <c r="Y217" s="200"/>
      <c r="Z217" s="200"/>
      <c r="AA217" s="200"/>
      <c r="AB217" s="200"/>
      <c r="AC217" s="200"/>
      <c r="AD217" s="200"/>
      <c r="AE217" s="200"/>
      <c r="AF217" s="200"/>
      <c r="AG217" s="200"/>
    </row>
    <row r="218" spans="20:33" ht="40" customHeight="1" x14ac:dyDescent="0.35">
      <c r="T218" s="200"/>
      <c r="U218" s="200"/>
      <c r="V218" s="200"/>
      <c r="W218" s="200"/>
      <c r="X218" s="200"/>
      <c r="Y218" s="200"/>
      <c r="Z218" s="200"/>
      <c r="AA218" s="200"/>
      <c r="AB218" s="200"/>
      <c r="AC218" s="200"/>
      <c r="AD218" s="200"/>
      <c r="AE218" s="200"/>
      <c r="AF218" s="200"/>
      <c r="AG218" s="200"/>
    </row>
    <row r="219" spans="20:33" ht="40" customHeight="1" x14ac:dyDescent="0.35">
      <c r="T219" s="200"/>
      <c r="U219" s="200"/>
      <c r="V219" s="200"/>
      <c r="W219" s="200"/>
      <c r="X219" s="200"/>
      <c r="Y219" s="200"/>
      <c r="Z219" s="200"/>
      <c r="AA219" s="200"/>
      <c r="AB219" s="200"/>
      <c r="AC219" s="200"/>
      <c r="AD219" s="200"/>
      <c r="AE219" s="200"/>
      <c r="AF219" s="200"/>
      <c r="AG219" s="200"/>
    </row>
    <row r="220" spans="20:33" ht="40" customHeight="1" x14ac:dyDescent="0.35">
      <c r="T220" s="200"/>
      <c r="U220" s="200"/>
      <c r="V220" s="200"/>
      <c r="W220" s="200"/>
      <c r="X220" s="200"/>
      <c r="Y220" s="200"/>
      <c r="Z220" s="200"/>
      <c r="AA220" s="200"/>
      <c r="AB220" s="200"/>
      <c r="AC220" s="200"/>
      <c r="AD220" s="200"/>
      <c r="AE220" s="200"/>
      <c r="AF220" s="200"/>
      <c r="AG220" s="200"/>
    </row>
    <row r="221" spans="20:33" ht="40" customHeight="1" x14ac:dyDescent="0.35">
      <c r="T221" s="200"/>
      <c r="U221" s="200"/>
      <c r="V221" s="200"/>
      <c r="W221" s="200"/>
      <c r="X221" s="200"/>
      <c r="Y221" s="200"/>
      <c r="Z221" s="200"/>
      <c r="AA221" s="200"/>
      <c r="AB221" s="200"/>
      <c r="AC221" s="200"/>
      <c r="AD221" s="200"/>
      <c r="AE221" s="200"/>
      <c r="AF221" s="200"/>
      <c r="AG221" s="200"/>
    </row>
    <row r="222" spans="20:33" ht="40" customHeight="1" x14ac:dyDescent="0.35">
      <c r="T222" s="200"/>
      <c r="U222" s="200"/>
      <c r="V222" s="200"/>
      <c r="W222" s="200"/>
      <c r="X222" s="200"/>
      <c r="Y222" s="200"/>
      <c r="Z222" s="200"/>
      <c r="AA222" s="200"/>
      <c r="AB222" s="200"/>
      <c r="AC222" s="200"/>
      <c r="AD222" s="200"/>
      <c r="AE222" s="200"/>
      <c r="AF222" s="200"/>
      <c r="AG222" s="200"/>
    </row>
    <row r="223" spans="20:33" ht="40" customHeight="1" x14ac:dyDescent="0.35">
      <c r="T223" s="200"/>
      <c r="U223" s="200"/>
      <c r="V223" s="200"/>
      <c r="W223" s="200"/>
      <c r="X223" s="200"/>
      <c r="Y223" s="200"/>
      <c r="Z223" s="200"/>
      <c r="AA223" s="200"/>
      <c r="AB223" s="200"/>
      <c r="AC223" s="200"/>
      <c r="AD223" s="200"/>
      <c r="AE223" s="200"/>
      <c r="AF223" s="200"/>
      <c r="AG223" s="200"/>
    </row>
    <row r="224" spans="20:33" ht="40" customHeight="1" x14ac:dyDescent="0.35">
      <c r="T224" s="200"/>
      <c r="U224" s="200"/>
      <c r="V224" s="200"/>
      <c r="W224" s="200"/>
      <c r="X224" s="200"/>
      <c r="Y224" s="200"/>
      <c r="Z224" s="200"/>
      <c r="AA224" s="200"/>
      <c r="AB224" s="200"/>
      <c r="AC224" s="200"/>
      <c r="AD224" s="200"/>
      <c r="AE224" s="200"/>
      <c r="AF224" s="200"/>
      <c r="AG224" s="200"/>
    </row>
    <row r="225" spans="20:33" ht="40" customHeight="1" x14ac:dyDescent="0.35">
      <c r="T225" s="200"/>
      <c r="U225" s="200"/>
      <c r="V225" s="200"/>
      <c r="W225" s="200"/>
      <c r="X225" s="200"/>
      <c r="Y225" s="200"/>
      <c r="Z225" s="200"/>
      <c r="AA225" s="200"/>
      <c r="AB225" s="200"/>
      <c r="AC225" s="200"/>
      <c r="AD225" s="200"/>
      <c r="AE225" s="200"/>
      <c r="AF225" s="200"/>
      <c r="AG225" s="200"/>
    </row>
    <row r="226" spans="20:33" ht="40" customHeight="1" x14ac:dyDescent="0.35">
      <c r="T226" s="200"/>
      <c r="U226" s="200"/>
      <c r="V226" s="200"/>
      <c r="W226" s="200"/>
      <c r="X226" s="200"/>
      <c r="Y226" s="200"/>
      <c r="Z226" s="200"/>
      <c r="AA226" s="200"/>
      <c r="AB226" s="200"/>
      <c r="AC226" s="200"/>
      <c r="AD226" s="200"/>
      <c r="AE226" s="200"/>
      <c r="AF226" s="200"/>
      <c r="AG226" s="200"/>
    </row>
    <row r="227" spans="20:33" ht="40" customHeight="1" x14ac:dyDescent="0.35">
      <c r="T227" s="200"/>
      <c r="U227" s="200"/>
      <c r="V227" s="200"/>
      <c r="W227" s="200"/>
      <c r="X227" s="200"/>
      <c r="Y227" s="200"/>
      <c r="Z227" s="200"/>
      <c r="AA227" s="200"/>
      <c r="AB227" s="200"/>
      <c r="AC227" s="200"/>
      <c r="AD227" s="200"/>
      <c r="AE227" s="200"/>
      <c r="AF227" s="200"/>
      <c r="AG227" s="200"/>
    </row>
    <row r="228" spans="20:33" ht="40" customHeight="1" x14ac:dyDescent="0.35">
      <c r="T228" s="200"/>
      <c r="U228" s="200"/>
      <c r="V228" s="200"/>
      <c r="W228" s="200"/>
      <c r="X228" s="200"/>
      <c r="Y228" s="200"/>
      <c r="Z228" s="200"/>
      <c r="AA228" s="200"/>
      <c r="AB228" s="200"/>
      <c r="AC228" s="200"/>
      <c r="AD228" s="200"/>
      <c r="AE228" s="200"/>
      <c r="AF228" s="200"/>
      <c r="AG228" s="200"/>
    </row>
    <row r="229" spans="20:33" ht="40" customHeight="1" x14ac:dyDescent="0.35">
      <c r="T229" s="200"/>
      <c r="U229" s="200"/>
      <c r="V229" s="200"/>
      <c r="W229" s="200"/>
      <c r="X229" s="200"/>
      <c r="Y229" s="200"/>
      <c r="Z229" s="200"/>
      <c r="AA229" s="200"/>
      <c r="AB229" s="200"/>
      <c r="AC229" s="200"/>
      <c r="AD229" s="200"/>
      <c r="AE229" s="200"/>
      <c r="AF229" s="200"/>
      <c r="AG229" s="200"/>
    </row>
    <row r="230" spans="20:33" ht="40" customHeight="1" x14ac:dyDescent="0.35">
      <c r="T230" s="200"/>
      <c r="U230" s="200"/>
      <c r="V230" s="200"/>
      <c r="W230" s="200"/>
      <c r="X230" s="200"/>
      <c r="Y230" s="200"/>
      <c r="Z230" s="200"/>
      <c r="AA230" s="200"/>
      <c r="AB230" s="200"/>
      <c r="AC230" s="200"/>
      <c r="AD230" s="200"/>
      <c r="AE230" s="200"/>
      <c r="AF230" s="200"/>
      <c r="AG230" s="200"/>
    </row>
    <row r="231" spans="20:33" ht="40" customHeight="1" x14ac:dyDescent="0.35">
      <c r="T231" s="200"/>
      <c r="U231" s="200"/>
      <c r="V231" s="200"/>
      <c r="W231" s="200"/>
      <c r="X231" s="200"/>
      <c r="Y231" s="200"/>
      <c r="Z231" s="200"/>
      <c r="AA231" s="200"/>
      <c r="AB231" s="200"/>
      <c r="AC231" s="200"/>
      <c r="AD231" s="200"/>
      <c r="AE231" s="200"/>
      <c r="AF231" s="200"/>
      <c r="AG231" s="200"/>
    </row>
    <row r="232" spans="20:33" ht="40" customHeight="1" x14ac:dyDescent="0.35">
      <c r="T232" s="200"/>
      <c r="U232" s="200"/>
      <c r="V232" s="200"/>
      <c r="W232" s="200"/>
      <c r="X232" s="200"/>
      <c r="Y232" s="200"/>
      <c r="Z232" s="200"/>
      <c r="AA232" s="200"/>
      <c r="AB232" s="200"/>
      <c r="AC232" s="200"/>
      <c r="AD232" s="200"/>
      <c r="AE232" s="200"/>
      <c r="AF232" s="200"/>
      <c r="AG232" s="200"/>
    </row>
    <row r="233" spans="20:33" ht="40" customHeight="1" x14ac:dyDescent="0.35">
      <c r="T233" s="200"/>
      <c r="U233" s="200"/>
      <c r="V233" s="200"/>
      <c r="W233" s="200"/>
      <c r="X233" s="200"/>
      <c r="Y233" s="200"/>
      <c r="Z233" s="200"/>
      <c r="AA233" s="200"/>
      <c r="AB233" s="200"/>
      <c r="AC233" s="200"/>
      <c r="AD233" s="200"/>
      <c r="AE233" s="200"/>
      <c r="AF233" s="200"/>
      <c r="AG233" s="200"/>
    </row>
    <row r="234" spans="20:33" ht="40" customHeight="1" x14ac:dyDescent="0.35">
      <c r="T234" s="200"/>
      <c r="U234" s="200"/>
      <c r="V234" s="200"/>
      <c r="W234" s="200"/>
      <c r="X234" s="200"/>
      <c r="Y234" s="200"/>
      <c r="Z234" s="200"/>
      <c r="AA234" s="200"/>
      <c r="AB234" s="200"/>
      <c r="AC234" s="200"/>
      <c r="AD234" s="200"/>
      <c r="AE234" s="200"/>
      <c r="AF234" s="200"/>
      <c r="AG234" s="200"/>
    </row>
    <row r="235" spans="20:33" ht="40" customHeight="1" x14ac:dyDescent="0.35">
      <c r="T235" s="200"/>
      <c r="U235" s="200"/>
      <c r="V235" s="200"/>
      <c r="W235" s="200"/>
      <c r="X235" s="200"/>
      <c r="Y235" s="200"/>
      <c r="Z235" s="200"/>
      <c r="AA235" s="200"/>
      <c r="AB235" s="200"/>
      <c r="AC235" s="200"/>
      <c r="AD235" s="200"/>
      <c r="AE235" s="200"/>
      <c r="AF235" s="200"/>
      <c r="AG235" s="200"/>
    </row>
    <row r="236" spans="20:33" ht="40" customHeight="1" x14ac:dyDescent="0.35">
      <c r="T236" s="200"/>
      <c r="U236" s="200"/>
      <c r="V236" s="200"/>
      <c r="W236" s="200"/>
      <c r="X236" s="200"/>
      <c r="Y236" s="200"/>
      <c r="Z236" s="200"/>
      <c r="AA236" s="200"/>
      <c r="AB236" s="200"/>
      <c r="AC236" s="200"/>
      <c r="AD236" s="200"/>
      <c r="AE236" s="200"/>
      <c r="AF236" s="200"/>
      <c r="AG236" s="200"/>
    </row>
    <row r="237" spans="20:33" ht="40" customHeight="1" x14ac:dyDescent="0.35">
      <c r="T237" s="200"/>
      <c r="U237" s="200"/>
      <c r="V237" s="200"/>
      <c r="W237" s="200"/>
      <c r="X237" s="200"/>
      <c r="Y237" s="200"/>
      <c r="Z237" s="200"/>
      <c r="AA237" s="200"/>
      <c r="AB237" s="200"/>
      <c r="AC237" s="200"/>
      <c r="AD237" s="200"/>
      <c r="AE237" s="200"/>
      <c r="AF237" s="200"/>
      <c r="AG237" s="200"/>
    </row>
    <row r="238" spans="20:33" ht="40" customHeight="1" x14ac:dyDescent="0.35">
      <c r="T238" s="200"/>
      <c r="U238" s="200"/>
      <c r="V238" s="200"/>
      <c r="W238" s="200"/>
      <c r="X238" s="200"/>
      <c r="Y238" s="200"/>
      <c r="Z238" s="200"/>
      <c r="AA238" s="200"/>
      <c r="AB238" s="200"/>
      <c r="AC238" s="200"/>
      <c r="AD238" s="200"/>
      <c r="AE238" s="200"/>
      <c r="AF238" s="200"/>
      <c r="AG238" s="200"/>
    </row>
    <row r="239" spans="20:33" ht="40" customHeight="1" x14ac:dyDescent="0.35">
      <c r="T239" s="200"/>
      <c r="U239" s="200"/>
      <c r="V239" s="200"/>
      <c r="W239" s="200"/>
      <c r="X239" s="200"/>
      <c r="Y239" s="200"/>
      <c r="Z239" s="200"/>
      <c r="AA239" s="200"/>
      <c r="AB239" s="200"/>
      <c r="AC239" s="200"/>
      <c r="AD239" s="200"/>
      <c r="AE239" s="200"/>
      <c r="AF239" s="200"/>
      <c r="AG239" s="200"/>
    </row>
    <row r="240" spans="20:33" ht="40" customHeight="1" x14ac:dyDescent="0.35">
      <c r="T240" s="200"/>
      <c r="U240" s="200"/>
      <c r="V240" s="200"/>
      <c r="W240" s="200"/>
      <c r="X240" s="200"/>
      <c r="Y240" s="200"/>
      <c r="Z240" s="200"/>
      <c r="AA240" s="200"/>
      <c r="AB240" s="200"/>
      <c r="AC240" s="200"/>
      <c r="AD240" s="200"/>
      <c r="AE240" s="200"/>
      <c r="AF240" s="200"/>
      <c r="AG240" s="200"/>
    </row>
    <row r="241" spans="20:33" ht="40" customHeight="1" x14ac:dyDescent="0.35">
      <c r="T241" s="200"/>
      <c r="U241" s="200"/>
      <c r="V241" s="200"/>
      <c r="W241" s="200"/>
      <c r="X241" s="200"/>
      <c r="Y241" s="200"/>
      <c r="Z241" s="200"/>
      <c r="AA241" s="200"/>
      <c r="AB241" s="200"/>
      <c r="AC241" s="200"/>
      <c r="AD241" s="200"/>
      <c r="AE241" s="200"/>
      <c r="AF241" s="200"/>
      <c r="AG241" s="200"/>
    </row>
    <row r="242" spans="20:33" ht="40" customHeight="1" x14ac:dyDescent="0.35">
      <c r="T242" s="200"/>
      <c r="U242" s="200"/>
      <c r="V242" s="200"/>
      <c r="W242" s="200"/>
      <c r="X242" s="200"/>
      <c r="Y242" s="200"/>
      <c r="Z242" s="200"/>
      <c r="AA242" s="200"/>
      <c r="AB242" s="200"/>
      <c r="AC242" s="200"/>
      <c r="AD242" s="200"/>
      <c r="AE242" s="200"/>
      <c r="AF242" s="200"/>
      <c r="AG242" s="200"/>
    </row>
    <row r="243" spans="20:33" ht="40" customHeight="1" x14ac:dyDescent="0.35">
      <c r="T243" s="200"/>
      <c r="U243" s="200"/>
      <c r="V243" s="200"/>
      <c r="W243" s="200"/>
      <c r="X243" s="200"/>
      <c r="Y243" s="200"/>
      <c r="Z243" s="200"/>
      <c r="AA243" s="200"/>
      <c r="AB243" s="200"/>
      <c r="AC243" s="200"/>
      <c r="AD243" s="200"/>
      <c r="AE243" s="200"/>
      <c r="AF243" s="200"/>
      <c r="AG243" s="200"/>
    </row>
    <row r="244" spans="20:33" ht="40" customHeight="1" x14ac:dyDescent="0.35">
      <c r="T244" s="200"/>
      <c r="U244" s="200"/>
      <c r="V244" s="200"/>
      <c r="W244" s="200"/>
      <c r="X244" s="200"/>
      <c r="Y244" s="200"/>
      <c r="Z244" s="200"/>
      <c r="AA244" s="200"/>
      <c r="AB244" s="200"/>
      <c r="AC244" s="200"/>
      <c r="AD244" s="200"/>
      <c r="AE244" s="200"/>
      <c r="AF244" s="200"/>
      <c r="AG244" s="200"/>
    </row>
    <row r="245" spans="20:33" ht="40" customHeight="1" x14ac:dyDescent="0.35">
      <c r="T245" s="200"/>
      <c r="U245" s="200"/>
      <c r="V245" s="200"/>
      <c r="W245" s="200"/>
      <c r="X245" s="200"/>
      <c r="Y245" s="200"/>
      <c r="Z245" s="200"/>
      <c r="AA245" s="200"/>
      <c r="AB245" s="200"/>
      <c r="AC245" s="200"/>
      <c r="AD245" s="200"/>
      <c r="AE245" s="200"/>
      <c r="AF245" s="200"/>
      <c r="AG245" s="200"/>
    </row>
    <row r="246" spans="20:33" ht="40" customHeight="1" x14ac:dyDescent="0.35">
      <c r="T246" s="200"/>
      <c r="U246" s="200"/>
      <c r="V246" s="200"/>
      <c r="W246" s="200"/>
      <c r="X246" s="200"/>
      <c r="Y246" s="200"/>
      <c r="Z246" s="200"/>
      <c r="AA246" s="200"/>
      <c r="AB246" s="200"/>
      <c r="AC246" s="200"/>
      <c r="AD246" s="200"/>
      <c r="AE246" s="200"/>
      <c r="AF246" s="200"/>
      <c r="AG246" s="200"/>
    </row>
    <row r="247" spans="20:33" ht="40" customHeight="1" x14ac:dyDescent="0.35">
      <c r="T247" s="200"/>
      <c r="U247" s="200"/>
      <c r="V247" s="200"/>
      <c r="W247" s="200"/>
      <c r="X247" s="200"/>
      <c r="Y247" s="200"/>
      <c r="Z247" s="200"/>
      <c r="AA247" s="200"/>
      <c r="AB247" s="200"/>
      <c r="AC247" s="200"/>
      <c r="AD247" s="200"/>
      <c r="AE247" s="200"/>
      <c r="AF247" s="200"/>
      <c r="AG247" s="200"/>
    </row>
    <row r="248" spans="20:33" ht="40" customHeight="1" x14ac:dyDescent="0.35">
      <c r="T248" s="200"/>
      <c r="U248" s="200"/>
      <c r="V248" s="200"/>
      <c r="W248" s="200"/>
      <c r="X248" s="200"/>
      <c r="Y248" s="200"/>
      <c r="Z248" s="200"/>
      <c r="AA248" s="200"/>
      <c r="AB248" s="200"/>
      <c r="AC248" s="200"/>
      <c r="AD248" s="200"/>
      <c r="AE248" s="200"/>
      <c r="AF248" s="200"/>
      <c r="AG248" s="200"/>
    </row>
    <row r="249" spans="20:33" ht="40" customHeight="1" x14ac:dyDescent="0.35">
      <c r="T249" s="200"/>
      <c r="U249" s="200"/>
      <c r="V249" s="200"/>
      <c r="W249" s="200"/>
      <c r="X249" s="200"/>
      <c r="Y249" s="200"/>
      <c r="Z249" s="200"/>
      <c r="AA249" s="200"/>
      <c r="AB249" s="200"/>
      <c r="AC249" s="200"/>
      <c r="AD249" s="200"/>
      <c r="AE249" s="200"/>
      <c r="AF249" s="200"/>
      <c r="AG249" s="200"/>
    </row>
    <row r="250" spans="20:33" ht="40" customHeight="1" x14ac:dyDescent="0.35">
      <c r="T250" s="200"/>
      <c r="U250" s="200"/>
      <c r="V250" s="200"/>
      <c r="W250" s="200"/>
      <c r="X250" s="200"/>
      <c r="Y250" s="200"/>
      <c r="Z250" s="200"/>
      <c r="AA250" s="200"/>
      <c r="AB250" s="200"/>
      <c r="AC250" s="200"/>
      <c r="AD250" s="200"/>
      <c r="AE250" s="200"/>
      <c r="AF250" s="200"/>
      <c r="AG250" s="200"/>
    </row>
    <row r="251" spans="20:33" ht="40" customHeight="1" x14ac:dyDescent="0.35">
      <c r="T251" s="200"/>
      <c r="U251" s="200"/>
      <c r="V251" s="200"/>
      <c r="W251" s="200"/>
      <c r="X251" s="200"/>
      <c r="Y251" s="200"/>
      <c r="Z251" s="200"/>
      <c r="AA251" s="200"/>
      <c r="AB251" s="200"/>
      <c r="AC251" s="200"/>
      <c r="AD251" s="200"/>
      <c r="AE251" s="200"/>
      <c r="AF251" s="200"/>
      <c r="AG251" s="200"/>
    </row>
    <row r="252" spans="20:33" ht="40" customHeight="1" x14ac:dyDescent="0.35">
      <c r="T252" s="200"/>
      <c r="U252" s="200"/>
      <c r="V252" s="200"/>
      <c r="W252" s="200"/>
      <c r="X252" s="200"/>
      <c r="Y252" s="200"/>
      <c r="Z252" s="200"/>
      <c r="AA252" s="200"/>
      <c r="AB252" s="200"/>
      <c r="AC252" s="200"/>
      <c r="AD252" s="200"/>
      <c r="AE252" s="200"/>
      <c r="AF252" s="200"/>
      <c r="AG252" s="200"/>
    </row>
    <row r="253" spans="20:33" ht="40" customHeight="1" x14ac:dyDescent="0.35">
      <c r="T253" s="200"/>
      <c r="U253" s="200"/>
      <c r="V253" s="200"/>
      <c r="W253" s="200"/>
      <c r="X253" s="200"/>
      <c r="Y253" s="200"/>
      <c r="Z253" s="200"/>
      <c r="AA253" s="200"/>
      <c r="AB253" s="200"/>
      <c r="AC253" s="200"/>
      <c r="AD253" s="200"/>
      <c r="AE253" s="200"/>
      <c r="AF253" s="200"/>
      <c r="AG253" s="200"/>
    </row>
    <row r="254" spans="20:33" ht="40" customHeight="1" x14ac:dyDescent="0.35">
      <c r="T254" s="200"/>
      <c r="U254" s="200"/>
      <c r="V254" s="200"/>
      <c r="W254" s="200"/>
      <c r="X254" s="200"/>
      <c r="Y254" s="200"/>
      <c r="Z254" s="200"/>
      <c r="AA254" s="200"/>
      <c r="AB254" s="200"/>
      <c r="AC254" s="200"/>
      <c r="AD254" s="200"/>
      <c r="AE254" s="200"/>
      <c r="AF254" s="200"/>
      <c r="AG254" s="200"/>
    </row>
    <row r="255" spans="20:33" ht="40" customHeight="1" x14ac:dyDescent="0.35">
      <c r="T255" s="200"/>
      <c r="U255" s="200"/>
      <c r="V255" s="200"/>
      <c r="W255" s="200"/>
      <c r="X255" s="200"/>
      <c r="Y255" s="200"/>
      <c r="Z255" s="200"/>
      <c r="AA255" s="200"/>
      <c r="AB255" s="200"/>
      <c r="AC255" s="200"/>
      <c r="AD255" s="200"/>
      <c r="AE255" s="200"/>
      <c r="AF255" s="200"/>
      <c r="AG255" s="200"/>
    </row>
    <row r="256" spans="20:33" ht="40" customHeight="1" x14ac:dyDescent="0.35">
      <c r="T256" s="200"/>
      <c r="U256" s="200"/>
      <c r="V256" s="200"/>
      <c r="W256" s="200"/>
      <c r="X256" s="200"/>
      <c r="Y256" s="200"/>
      <c r="Z256" s="200"/>
      <c r="AA256" s="200"/>
      <c r="AB256" s="200"/>
      <c r="AC256" s="200"/>
      <c r="AD256" s="200"/>
      <c r="AE256" s="200"/>
      <c r="AF256" s="200"/>
      <c r="AG256" s="200"/>
    </row>
    <row r="257" spans="20:33" ht="40" customHeight="1" x14ac:dyDescent="0.35">
      <c r="T257" s="200"/>
      <c r="U257" s="200"/>
      <c r="V257" s="200"/>
      <c r="W257" s="200"/>
      <c r="X257" s="200"/>
      <c r="Y257" s="200"/>
      <c r="Z257" s="200"/>
      <c r="AA257" s="200"/>
      <c r="AB257" s="200"/>
      <c r="AC257" s="200"/>
      <c r="AD257" s="200"/>
      <c r="AE257" s="200"/>
      <c r="AF257" s="200"/>
      <c r="AG257" s="200"/>
    </row>
    <row r="258" spans="20:33" ht="40" customHeight="1" x14ac:dyDescent="0.35">
      <c r="T258" s="200"/>
      <c r="U258" s="200"/>
      <c r="V258" s="200"/>
      <c r="W258" s="200"/>
      <c r="X258" s="200"/>
      <c r="Y258" s="200"/>
      <c r="Z258" s="200"/>
      <c r="AA258" s="200"/>
      <c r="AB258" s="200"/>
      <c r="AC258" s="200"/>
      <c r="AD258" s="200"/>
      <c r="AE258" s="200"/>
      <c r="AF258" s="200"/>
      <c r="AG258" s="200"/>
    </row>
    <row r="259" spans="20:33" ht="40" customHeight="1" x14ac:dyDescent="0.35">
      <c r="T259" s="200"/>
      <c r="U259" s="200"/>
      <c r="V259" s="200"/>
      <c r="W259" s="200"/>
      <c r="X259" s="200"/>
      <c r="Y259" s="200"/>
      <c r="Z259" s="200"/>
      <c r="AA259" s="200"/>
      <c r="AB259" s="200"/>
      <c r="AC259" s="200"/>
      <c r="AD259" s="200"/>
      <c r="AE259" s="200"/>
      <c r="AF259" s="200"/>
      <c r="AG259" s="200"/>
    </row>
    <row r="260" spans="20:33" ht="40" customHeight="1" x14ac:dyDescent="0.35">
      <c r="T260" s="200"/>
      <c r="U260" s="200"/>
      <c r="V260" s="200"/>
      <c r="W260" s="200"/>
      <c r="X260" s="200"/>
      <c r="Y260" s="200"/>
      <c r="Z260" s="200"/>
      <c r="AA260" s="200"/>
      <c r="AB260" s="200"/>
      <c r="AC260" s="200"/>
      <c r="AD260" s="200"/>
      <c r="AE260" s="200"/>
      <c r="AF260" s="200"/>
      <c r="AG260" s="200"/>
    </row>
    <row r="261" spans="20:33" ht="40" customHeight="1" x14ac:dyDescent="0.35">
      <c r="T261" s="200"/>
      <c r="U261" s="200"/>
      <c r="V261" s="200"/>
      <c r="W261" s="200"/>
      <c r="X261" s="200"/>
      <c r="Y261" s="200"/>
      <c r="Z261" s="200"/>
      <c r="AA261" s="200"/>
      <c r="AB261" s="200"/>
      <c r="AC261" s="200"/>
      <c r="AD261" s="200"/>
      <c r="AE261" s="200"/>
      <c r="AF261" s="200"/>
      <c r="AG261" s="200"/>
    </row>
    <row r="262" spans="20:33" ht="40" customHeight="1" x14ac:dyDescent="0.35">
      <c r="T262" s="200"/>
      <c r="U262" s="200"/>
      <c r="V262" s="200"/>
      <c r="W262" s="200"/>
      <c r="X262" s="200"/>
      <c r="Y262" s="200"/>
      <c r="Z262" s="200"/>
      <c r="AA262" s="200"/>
      <c r="AB262" s="200"/>
      <c r="AC262" s="200"/>
      <c r="AD262" s="200"/>
      <c r="AE262" s="200"/>
      <c r="AF262" s="200"/>
      <c r="AG262" s="200"/>
    </row>
    <row r="263" spans="20:33" ht="40" customHeight="1" x14ac:dyDescent="0.35">
      <c r="T263" s="200"/>
      <c r="U263" s="200"/>
      <c r="V263" s="200"/>
      <c r="W263" s="200"/>
      <c r="X263" s="200"/>
      <c r="Y263" s="200"/>
      <c r="Z263" s="200"/>
      <c r="AA263" s="200"/>
      <c r="AB263" s="200"/>
      <c r="AC263" s="200"/>
      <c r="AD263" s="200"/>
      <c r="AE263" s="200"/>
      <c r="AF263" s="200"/>
      <c r="AG263" s="200"/>
    </row>
    <row r="264" spans="20:33" ht="40" customHeight="1" x14ac:dyDescent="0.35">
      <c r="T264" s="200"/>
      <c r="U264" s="200"/>
      <c r="V264" s="200"/>
      <c r="W264" s="200"/>
      <c r="X264" s="200"/>
      <c r="Y264" s="200"/>
      <c r="Z264" s="200"/>
      <c r="AA264" s="200"/>
      <c r="AB264" s="200"/>
      <c r="AC264" s="200"/>
      <c r="AD264" s="200"/>
      <c r="AE264" s="200"/>
      <c r="AF264" s="200"/>
      <c r="AG264" s="200"/>
    </row>
    <row r="265" spans="20:33" ht="40" customHeight="1" x14ac:dyDescent="0.35">
      <c r="T265" s="200"/>
      <c r="U265" s="200"/>
      <c r="V265" s="200"/>
      <c r="W265" s="200"/>
      <c r="X265" s="200"/>
      <c r="Y265" s="200"/>
      <c r="Z265" s="200"/>
      <c r="AA265" s="200"/>
      <c r="AB265" s="200"/>
      <c r="AC265" s="200"/>
      <c r="AD265" s="200"/>
      <c r="AE265" s="200"/>
      <c r="AF265" s="200"/>
      <c r="AG265" s="200"/>
    </row>
    <row r="266" spans="20:33" ht="40" customHeight="1" x14ac:dyDescent="0.35">
      <c r="T266" s="200"/>
      <c r="U266" s="200"/>
      <c r="V266" s="200"/>
      <c r="W266" s="200"/>
      <c r="X266" s="200"/>
      <c r="Y266" s="200"/>
      <c r="Z266" s="200"/>
      <c r="AA266" s="200"/>
      <c r="AB266" s="200"/>
      <c r="AC266" s="200"/>
      <c r="AD266" s="200"/>
      <c r="AE266" s="200"/>
      <c r="AF266" s="200"/>
      <c r="AG266" s="200"/>
    </row>
    <row r="267" spans="20:33" ht="40" customHeight="1" x14ac:dyDescent="0.35">
      <c r="T267" s="200"/>
      <c r="U267" s="200"/>
      <c r="V267" s="200"/>
      <c r="W267" s="200"/>
      <c r="X267" s="200"/>
      <c r="Y267" s="200"/>
      <c r="Z267" s="200"/>
      <c r="AA267" s="200"/>
      <c r="AB267" s="200"/>
      <c r="AC267" s="200"/>
      <c r="AD267" s="200"/>
      <c r="AE267" s="200"/>
      <c r="AF267" s="200"/>
      <c r="AG267" s="200"/>
    </row>
    <row r="268" spans="20:33" ht="40" customHeight="1" x14ac:dyDescent="0.35">
      <c r="T268" s="200"/>
      <c r="U268" s="200"/>
      <c r="V268" s="200"/>
      <c r="W268" s="200"/>
      <c r="X268" s="200"/>
      <c r="Y268" s="200"/>
      <c r="Z268" s="200"/>
      <c r="AA268" s="200"/>
      <c r="AB268" s="200"/>
      <c r="AC268" s="200"/>
      <c r="AD268" s="200"/>
      <c r="AE268" s="200"/>
      <c r="AF268" s="200"/>
      <c r="AG268" s="200"/>
    </row>
    <row r="269" spans="20:33" ht="40" customHeight="1" x14ac:dyDescent="0.35">
      <c r="T269" s="200"/>
      <c r="U269" s="200"/>
      <c r="V269" s="200"/>
      <c r="W269" s="200"/>
      <c r="X269" s="200"/>
      <c r="Y269" s="200"/>
      <c r="Z269" s="200"/>
      <c r="AA269" s="200"/>
      <c r="AB269" s="200"/>
      <c r="AC269" s="200"/>
      <c r="AD269" s="200"/>
      <c r="AE269" s="200"/>
      <c r="AF269" s="200"/>
      <c r="AG269" s="200"/>
    </row>
    <row r="270" spans="20:33" ht="40" customHeight="1" x14ac:dyDescent="0.35">
      <c r="T270" s="200"/>
      <c r="U270" s="200"/>
      <c r="V270" s="200"/>
      <c r="W270" s="200"/>
      <c r="X270" s="200"/>
      <c r="Y270" s="200"/>
      <c r="Z270" s="200"/>
      <c r="AA270" s="200"/>
      <c r="AB270" s="200"/>
      <c r="AC270" s="200"/>
      <c r="AD270" s="200"/>
      <c r="AE270" s="200"/>
      <c r="AF270" s="200"/>
      <c r="AG270" s="200"/>
    </row>
    <row r="271" spans="20:33" ht="40" customHeight="1" x14ac:dyDescent="0.35">
      <c r="T271" s="200"/>
      <c r="U271" s="200"/>
      <c r="V271" s="200"/>
      <c r="W271" s="200"/>
      <c r="X271" s="200"/>
      <c r="Y271" s="200"/>
      <c r="Z271" s="200"/>
      <c r="AA271" s="200"/>
      <c r="AB271" s="200"/>
      <c r="AC271" s="200"/>
      <c r="AD271" s="200"/>
      <c r="AE271" s="200"/>
      <c r="AF271" s="200"/>
      <c r="AG271" s="200"/>
    </row>
    <row r="272" spans="20:33" ht="40" customHeight="1" x14ac:dyDescent="0.35">
      <c r="T272" s="200"/>
      <c r="U272" s="200"/>
      <c r="V272" s="200"/>
      <c r="W272" s="200"/>
      <c r="X272" s="200"/>
      <c r="Y272" s="200"/>
      <c r="Z272" s="200"/>
      <c r="AA272" s="200"/>
      <c r="AB272" s="200"/>
      <c r="AC272" s="200"/>
      <c r="AD272" s="200"/>
      <c r="AE272" s="200"/>
      <c r="AF272" s="200"/>
      <c r="AG272" s="200"/>
    </row>
    <row r="273" spans="20:33" ht="40" customHeight="1" x14ac:dyDescent="0.35">
      <c r="T273" s="200"/>
      <c r="U273" s="200"/>
      <c r="V273" s="200"/>
      <c r="W273" s="200"/>
      <c r="X273" s="200"/>
      <c r="Y273" s="200"/>
      <c r="Z273" s="200"/>
      <c r="AA273" s="200"/>
      <c r="AB273" s="200"/>
      <c r="AC273" s="200"/>
      <c r="AD273" s="200"/>
      <c r="AE273" s="200"/>
      <c r="AF273" s="200"/>
      <c r="AG273" s="200"/>
    </row>
    <row r="274" spans="20:33" ht="40" customHeight="1" x14ac:dyDescent="0.35">
      <c r="T274" s="200"/>
      <c r="U274" s="200"/>
      <c r="V274" s="200"/>
      <c r="W274" s="200"/>
      <c r="X274" s="200"/>
      <c r="Y274" s="200"/>
      <c r="Z274" s="200"/>
      <c r="AA274" s="200"/>
      <c r="AB274" s="200"/>
      <c r="AC274" s="200"/>
      <c r="AD274" s="200"/>
      <c r="AE274" s="200"/>
      <c r="AF274" s="200"/>
      <c r="AG274" s="200"/>
    </row>
    <row r="275" spans="20:33" ht="40" customHeight="1" x14ac:dyDescent="0.35">
      <c r="T275" s="200"/>
      <c r="U275" s="200"/>
      <c r="V275" s="200"/>
      <c r="W275" s="200"/>
      <c r="X275" s="200"/>
      <c r="Y275" s="200"/>
      <c r="Z275" s="200"/>
      <c r="AA275" s="200"/>
      <c r="AB275" s="200"/>
      <c r="AC275" s="200"/>
      <c r="AD275" s="200"/>
      <c r="AE275" s="200"/>
      <c r="AF275" s="200"/>
      <c r="AG275" s="200"/>
    </row>
    <row r="276" spans="20:33" ht="40" customHeight="1" x14ac:dyDescent="0.35">
      <c r="T276" s="200"/>
      <c r="U276" s="200"/>
      <c r="V276" s="200"/>
      <c r="W276" s="200"/>
      <c r="X276" s="200"/>
      <c r="Y276" s="200"/>
      <c r="Z276" s="200"/>
      <c r="AA276" s="200"/>
      <c r="AB276" s="200"/>
      <c r="AC276" s="200"/>
      <c r="AD276" s="200"/>
      <c r="AE276" s="200"/>
      <c r="AF276" s="200"/>
      <c r="AG276" s="200"/>
    </row>
    <row r="277" spans="20:33" ht="40" customHeight="1" x14ac:dyDescent="0.35">
      <c r="T277" s="200"/>
      <c r="U277" s="200"/>
      <c r="V277" s="200"/>
      <c r="W277" s="200"/>
      <c r="X277" s="200"/>
      <c r="Y277" s="200"/>
      <c r="Z277" s="200"/>
      <c r="AA277" s="200"/>
      <c r="AB277" s="200"/>
      <c r="AC277" s="200"/>
      <c r="AD277" s="200"/>
      <c r="AE277" s="200"/>
      <c r="AF277" s="200"/>
      <c r="AG277" s="200"/>
    </row>
    <row r="278" spans="20:33" ht="40" customHeight="1" x14ac:dyDescent="0.35">
      <c r="T278" s="200"/>
      <c r="U278" s="200"/>
      <c r="V278" s="200"/>
      <c r="W278" s="200"/>
      <c r="X278" s="200"/>
      <c r="Y278" s="200"/>
      <c r="Z278" s="200"/>
      <c r="AA278" s="200"/>
      <c r="AB278" s="200"/>
      <c r="AC278" s="200"/>
      <c r="AD278" s="200"/>
      <c r="AE278" s="200"/>
      <c r="AF278" s="200"/>
      <c r="AG278" s="200"/>
    </row>
    <row r="279" spans="20:33" ht="40" customHeight="1" x14ac:dyDescent="0.35">
      <c r="T279" s="200"/>
      <c r="U279" s="200"/>
      <c r="V279" s="200"/>
      <c r="W279" s="200"/>
      <c r="X279" s="200"/>
      <c r="Y279" s="200"/>
      <c r="Z279" s="200"/>
      <c r="AA279" s="200"/>
      <c r="AB279" s="200"/>
      <c r="AC279" s="200"/>
      <c r="AD279" s="200"/>
      <c r="AE279" s="200"/>
      <c r="AF279" s="200"/>
      <c r="AG279" s="200"/>
    </row>
    <row r="280" spans="20:33" ht="40" customHeight="1" x14ac:dyDescent="0.35">
      <c r="T280" s="200"/>
      <c r="U280" s="200"/>
      <c r="V280" s="200"/>
      <c r="W280" s="200"/>
      <c r="X280" s="200"/>
      <c r="Y280" s="200"/>
      <c r="Z280" s="200"/>
      <c r="AA280" s="200"/>
      <c r="AB280" s="200"/>
      <c r="AC280" s="200"/>
      <c r="AD280" s="200"/>
      <c r="AE280" s="200"/>
      <c r="AF280" s="200"/>
      <c r="AG280" s="200"/>
    </row>
    <row r="281" spans="20:33" ht="40" customHeight="1" x14ac:dyDescent="0.35">
      <c r="T281" s="200"/>
      <c r="U281" s="200"/>
      <c r="V281" s="200"/>
      <c r="W281" s="200"/>
      <c r="X281" s="200"/>
      <c r="Y281" s="200"/>
      <c r="Z281" s="200"/>
      <c r="AA281" s="200"/>
      <c r="AB281" s="200"/>
      <c r="AC281" s="200"/>
      <c r="AD281" s="200"/>
      <c r="AE281" s="200"/>
      <c r="AF281" s="200"/>
      <c r="AG281" s="200"/>
    </row>
    <row r="282" spans="20:33" ht="40" customHeight="1" x14ac:dyDescent="0.35">
      <c r="T282" s="200"/>
      <c r="U282" s="200"/>
      <c r="V282" s="200"/>
      <c r="W282" s="200"/>
      <c r="X282" s="200"/>
      <c r="Y282" s="200"/>
      <c r="Z282" s="200"/>
      <c r="AA282" s="200"/>
      <c r="AB282" s="200"/>
      <c r="AC282" s="200"/>
      <c r="AD282" s="200"/>
      <c r="AE282" s="200"/>
      <c r="AF282" s="200"/>
      <c r="AG282" s="200"/>
    </row>
    <row r="283" spans="20:33" ht="40" customHeight="1" x14ac:dyDescent="0.35">
      <c r="T283" s="200"/>
      <c r="U283" s="200"/>
      <c r="V283" s="200"/>
      <c r="W283" s="200"/>
      <c r="X283" s="200"/>
      <c r="Y283" s="200"/>
      <c r="Z283" s="200"/>
      <c r="AA283" s="200"/>
      <c r="AB283" s="200"/>
      <c r="AC283" s="200"/>
      <c r="AD283" s="200"/>
      <c r="AE283" s="200"/>
      <c r="AF283" s="200"/>
      <c r="AG283" s="200"/>
    </row>
    <row r="284" spans="20:33" ht="40" customHeight="1" x14ac:dyDescent="0.35">
      <c r="T284" s="200"/>
      <c r="U284" s="200"/>
      <c r="V284" s="200"/>
      <c r="W284" s="200"/>
      <c r="X284" s="200"/>
      <c r="Y284" s="200"/>
      <c r="Z284" s="200"/>
      <c r="AA284" s="200"/>
      <c r="AB284" s="200"/>
      <c r="AC284" s="200"/>
      <c r="AD284" s="200"/>
      <c r="AE284" s="200"/>
      <c r="AF284" s="200"/>
      <c r="AG284" s="200"/>
    </row>
    <row r="285" spans="20:33" ht="40" customHeight="1" x14ac:dyDescent="0.35">
      <c r="T285" s="200"/>
      <c r="U285" s="200"/>
      <c r="V285" s="200"/>
      <c r="W285" s="200"/>
      <c r="X285" s="200"/>
      <c r="Y285" s="200"/>
      <c r="Z285" s="200"/>
      <c r="AA285" s="200"/>
      <c r="AB285" s="200"/>
      <c r="AC285" s="200"/>
      <c r="AD285" s="200"/>
      <c r="AE285" s="200"/>
      <c r="AF285" s="200"/>
      <c r="AG285" s="200"/>
    </row>
    <row r="286" spans="20:33" ht="40" customHeight="1" x14ac:dyDescent="0.35">
      <c r="T286" s="200"/>
      <c r="U286" s="200"/>
      <c r="V286" s="200"/>
      <c r="W286" s="200"/>
      <c r="X286" s="200"/>
      <c r="Y286" s="200"/>
      <c r="Z286" s="200"/>
      <c r="AA286" s="200"/>
      <c r="AB286" s="200"/>
      <c r="AC286" s="200"/>
      <c r="AD286" s="200"/>
      <c r="AE286" s="200"/>
      <c r="AF286" s="200"/>
      <c r="AG286" s="200"/>
    </row>
    <row r="287" spans="20:33" ht="40" customHeight="1" x14ac:dyDescent="0.35">
      <c r="T287" s="200"/>
      <c r="U287" s="200"/>
      <c r="V287" s="200"/>
      <c r="W287" s="200"/>
      <c r="X287" s="200"/>
      <c r="Y287" s="200"/>
      <c r="Z287" s="200"/>
      <c r="AA287" s="200"/>
      <c r="AB287" s="200"/>
      <c r="AC287" s="200"/>
      <c r="AD287" s="200"/>
      <c r="AE287" s="200"/>
      <c r="AF287" s="200"/>
      <c r="AG287" s="200"/>
    </row>
    <row r="288" spans="20:33" ht="40" customHeight="1" x14ac:dyDescent="0.35">
      <c r="T288" s="200"/>
      <c r="U288" s="200"/>
      <c r="V288" s="200"/>
      <c r="W288" s="200"/>
      <c r="X288" s="200"/>
      <c r="Y288" s="200"/>
      <c r="Z288" s="200"/>
      <c r="AA288" s="200"/>
      <c r="AB288" s="200"/>
      <c r="AC288" s="200"/>
      <c r="AD288" s="200"/>
      <c r="AE288" s="200"/>
      <c r="AF288" s="200"/>
      <c r="AG288" s="200"/>
    </row>
    <row r="289" spans="20:33" ht="40" customHeight="1" x14ac:dyDescent="0.35">
      <c r="T289" s="200"/>
      <c r="U289" s="200"/>
      <c r="V289" s="200"/>
      <c r="W289" s="200"/>
      <c r="X289" s="200"/>
      <c r="Y289" s="200"/>
      <c r="Z289" s="200"/>
      <c r="AA289" s="200"/>
      <c r="AB289" s="200"/>
      <c r="AC289" s="200"/>
      <c r="AD289" s="200"/>
      <c r="AE289" s="200"/>
      <c r="AF289" s="200"/>
      <c r="AG289" s="200"/>
    </row>
    <row r="290" spans="20:33" ht="40" customHeight="1" x14ac:dyDescent="0.35">
      <c r="T290" s="200"/>
      <c r="U290" s="200"/>
      <c r="V290" s="200"/>
      <c r="W290" s="200"/>
      <c r="X290" s="200"/>
      <c r="Y290" s="200"/>
      <c r="Z290" s="200"/>
      <c r="AA290" s="200"/>
      <c r="AB290" s="200"/>
      <c r="AC290" s="200"/>
      <c r="AD290" s="200"/>
      <c r="AE290" s="200"/>
      <c r="AF290" s="200"/>
      <c r="AG290" s="200"/>
    </row>
    <row r="291" spans="20:33" ht="40" customHeight="1" x14ac:dyDescent="0.35">
      <c r="T291" s="200"/>
      <c r="U291" s="200"/>
      <c r="V291" s="200"/>
      <c r="W291" s="200"/>
      <c r="X291" s="200"/>
      <c r="Y291" s="200"/>
      <c r="Z291" s="200"/>
      <c r="AA291" s="200"/>
      <c r="AB291" s="200"/>
      <c r="AC291" s="200"/>
      <c r="AD291" s="200"/>
      <c r="AE291" s="200"/>
      <c r="AF291" s="200"/>
      <c r="AG291" s="200"/>
    </row>
    <row r="292" spans="20:33" ht="40" customHeight="1" x14ac:dyDescent="0.35">
      <c r="T292" s="200"/>
      <c r="U292" s="200"/>
      <c r="V292" s="200"/>
      <c r="W292" s="200"/>
      <c r="X292" s="200"/>
      <c r="Y292" s="200"/>
      <c r="Z292" s="200"/>
      <c r="AA292" s="200"/>
      <c r="AB292" s="200"/>
      <c r="AC292" s="200"/>
      <c r="AD292" s="200"/>
      <c r="AE292" s="200"/>
      <c r="AF292" s="200"/>
      <c r="AG292" s="200"/>
    </row>
    <row r="293" spans="20:33" ht="40" customHeight="1" x14ac:dyDescent="0.35">
      <c r="T293" s="200"/>
      <c r="U293" s="200"/>
      <c r="V293" s="200"/>
      <c r="W293" s="200"/>
      <c r="X293" s="200"/>
      <c r="Y293" s="200"/>
      <c r="Z293" s="200"/>
      <c r="AA293" s="200"/>
      <c r="AB293" s="200"/>
      <c r="AC293" s="200"/>
      <c r="AD293" s="200"/>
      <c r="AE293" s="200"/>
      <c r="AF293" s="200"/>
      <c r="AG293" s="200"/>
    </row>
    <row r="294" spans="20:33" ht="40" customHeight="1" x14ac:dyDescent="0.35">
      <c r="T294" s="200"/>
      <c r="U294" s="200"/>
      <c r="V294" s="200"/>
      <c r="W294" s="200"/>
      <c r="X294" s="200"/>
      <c r="Y294" s="200"/>
      <c r="Z294" s="200"/>
      <c r="AA294" s="200"/>
      <c r="AB294" s="200"/>
      <c r="AC294" s="200"/>
      <c r="AD294" s="200"/>
      <c r="AE294" s="200"/>
      <c r="AF294" s="200"/>
      <c r="AG294" s="200"/>
    </row>
    <row r="295" spans="20:33" ht="40" customHeight="1" x14ac:dyDescent="0.35">
      <c r="T295" s="200"/>
      <c r="U295" s="200"/>
      <c r="V295" s="200"/>
      <c r="W295" s="200"/>
      <c r="X295" s="200"/>
      <c r="Y295" s="200"/>
      <c r="Z295" s="200"/>
      <c r="AA295" s="200"/>
      <c r="AB295" s="200"/>
      <c r="AC295" s="200"/>
      <c r="AD295" s="200"/>
      <c r="AE295" s="200"/>
      <c r="AF295" s="200"/>
      <c r="AG295" s="200"/>
    </row>
    <row r="296" spans="20:33" ht="40" customHeight="1" x14ac:dyDescent="0.35">
      <c r="T296" s="200"/>
      <c r="U296" s="200"/>
      <c r="V296" s="200"/>
      <c r="W296" s="200"/>
      <c r="X296" s="200"/>
      <c r="Y296" s="200"/>
      <c r="Z296" s="200"/>
      <c r="AA296" s="200"/>
      <c r="AB296" s="200"/>
      <c r="AC296" s="200"/>
      <c r="AD296" s="200"/>
      <c r="AE296" s="200"/>
      <c r="AF296" s="200"/>
      <c r="AG296" s="200"/>
    </row>
    <row r="297" spans="20:33" ht="40" customHeight="1" x14ac:dyDescent="0.35">
      <c r="T297" s="200"/>
      <c r="U297" s="200"/>
      <c r="V297" s="200"/>
      <c r="W297" s="200"/>
      <c r="X297" s="200"/>
      <c r="Y297" s="200"/>
      <c r="Z297" s="200"/>
      <c r="AA297" s="200"/>
      <c r="AB297" s="200"/>
      <c r="AC297" s="200"/>
      <c r="AD297" s="200"/>
      <c r="AE297" s="200"/>
      <c r="AF297" s="200"/>
      <c r="AG297" s="200"/>
    </row>
    <row r="298" spans="20:33" ht="40" customHeight="1" x14ac:dyDescent="0.35">
      <c r="T298" s="200"/>
      <c r="U298" s="200"/>
      <c r="V298" s="200"/>
      <c r="W298" s="200"/>
      <c r="X298" s="200"/>
      <c r="Y298" s="200"/>
      <c r="Z298" s="200"/>
      <c r="AA298" s="200"/>
      <c r="AB298" s="200"/>
      <c r="AC298" s="200"/>
      <c r="AD298" s="200"/>
      <c r="AE298" s="200"/>
      <c r="AF298" s="200"/>
      <c r="AG298" s="200"/>
    </row>
    <row r="299" spans="20:33" ht="40" customHeight="1" x14ac:dyDescent="0.35">
      <c r="T299" s="200"/>
      <c r="U299" s="200"/>
      <c r="V299" s="200"/>
      <c r="W299" s="200"/>
      <c r="X299" s="200"/>
      <c r="Y299" s="200"/>
      <c r="Z299" s="200"/>
      <c r="AA299" s="200"/>
      <c r="AB299" s="200"/>
      <c r="AC299" s="200"/>
      <c r="AD299" s="200"/>
      <c r="AE299" s="200"/>
      <c r="AF299" s="200"/>
      <c r="AG299" s="200"/>
    </row>
    <row r="300" spans="20:33" ht="40" customHeight="1" x14ac:dyDescent="0.35">
      <c r="T300" s="200"/>
      <c r="U300" s="200"/>
      <c r="V300" s="200"/>
      <c r="W300" s="200"/>
      <c r="X300" s="200"/>
      <c r="Y300" s="200"/>
      <c r="Z300" s="200"/>
      <c r="AA300" s="200"/>
      <c r="AB300" s="200"/>
      <c r="AC300" s="200"/>
      <c r="AD300" s="200"/>
      <c r="AE300" s="200"/>
      <c r="AF300" s="200"/>
      <c r="AG300" s="200"/>
    </row>
    <row r="301" spans="20:33" ht="40" customHeight="1" x14ac:dyDescent="0.35">
      <c r="T301" s="200"/>
      <c r="U301" s="200"/>
      <c r="V301" s="200"/>
      <c r="W301" s="200"/>
      <c r="X301" s="200"/>
      <c r="Y301" s="200"/>
      <c r="Z301" s="200"/>
      <c r="AA301" s="200"/>
      <c r="AB301" s="200"/>
      <c r="AC301" s="200"/>
      <c r="AD301" s="200"/>
      <c r="AE301" s="200"/>
      <c r="AF301" s="200"/>
      <c r="AG301" s="200"/>
    </row>
    <row r="302" spans="20:33" ht="40" customHeight="1" x14ac:dyDescent="0.35">
      <c r="T302" s="200"/>
      <c r="U302" s="200"/>
      <c r="V302" s="200"/>
      <c r="W302" s="200"/>
      <c r="X302" s="200"/>
      <c r="Y302" s="200"/>
      <c r="Z302" s="200"/>
      <c r="AA302" s="200"/>
      <c r="AB302" s="200"/>
      <c r="AC302" s="200"/>
      <c r="AD302" s="200"/>
      <c r="AE302" s="200"/>
      <c r="AF302" s="200"/>
      <c r="AG302" s="200"/>
    </row>
    <row r="303" spans="20:33" ht="40" customHeight="1" x14ac:dyDescent="0.35">
      <c r="T303" s="200"/>
      <c r="U303" s="200"/>
      <c r="V303" s="200"/>
      <c r="W303" s="200"/>
      <c r="X303" s="200"/>
      <c r="Y303" s="200"/>
      <c r="Z303" s="200"/>
      <c r="AA303" s="200"/>
      <c r="AB303" s="200"/>
      <c r="AC303" s="200"/>
      <c r="AD303" s="200"/>
      <c r="AE303" s="200"/>
      <c r="AF303" s="200"/>
      <c r="AG303" s="200"/>
    </row>
    <row r="304" spans="20:33" ht="40" customHeight="1" x14ac:dyDescent="0.35">
      <c r="T304" s="200"/>
      <c r="U304" s="200"/>
      <c r="V304" s="200"/>
      <c r="W304" s="200"/>
      <c r="X304" s="200"/>
      <c r="Y304" s="200"/>
      <c r="Z304" s="200"/>
      <c r="AA304" s="200"/>
      <c r="AB304" s="200"/>
      <c r="AC304" s="200"/>
      <c r="AD304" s="200"/>
      <c r="AE304" s="200"/>
      <c r="AF304" s="200"/>
      <c r="AG304" s="200"/>
    </row>
    <row r="305" spans="20:33" ht="40" customHeight="1" x14ac:dyDescent="0.35">
      <c r="T305" s="200"/>
      <c r="U305" s="200"/>
      <c r="V305" s="200"/>
      <c r="W305" s="200"/>
      <c r="X305" s="200"/>
      <c r="Y305" s="200"/>
      <c r="Z305" s="200"/>
      <c r="AA305" s="200"/>
      <c r="AB305" s="200"/>
      <c r="AC305" s="200"/>
      <c r="AD305" s="200"/>
      <c r="AE305" s="200"/>
      <c r="AF305" s="200"/>
      <c r="AG305" s="200"/>
    </row>
    <row r="306" spans="20:33" ht="40" customHeight="1" x14ac:dyDescent="0.35">
      <c r="T306" s="200"/>
      <c r="U306" s="200"/>
      <c r="V306" s="200"/>
      <c r="W306" s="200"/>
      <c r="X306" s="200"/>
      <c r="Y306" s="200"/>
      <c r="Z306" s="200"/>
      <c r="AA306" s="200"/>
      <c r="AB306" s="200"/>
      <c r="AC306" s="200"/>
      <c r="AD306" s="200"/>
      <c r="AE306" s="200"/>
      <c r="AF306" s="200"/>
      <c r="AG306" s="200"/>
    </row>
    <row r="307" spans="20:33" ht="40" customHeight="1" x14ac:dyDescent="0.35">
      <c r="T307" s="200"/>
      <c r="U307" s="200"/>
      <c r="V307" s="200"/>
      <c r="W307" s="200"/>
      <c r="X307" s="200"/>
      <c r="Y307" s="200"/>
      <c r="Z307" s="200"/>
      <c r="AA307" s="200"/>
      <c r="AB307" s="200"/>
      <c r="AC307" s="200"/>
      <c r="AD307" s="200"/>
      <c r="AE307" s="200"/>
      <c r="AF307" s="200"/>
      <c r="AG307" s="200"/>
    </row>
    <row r="308" spans="20:33" ht="40" customHeight="1" x14ac:dyDescent="0.35">
      <c r="T308" s="200"/>
      <c r="U308" s="200"/>
      <c r="V308" s="200"/>
      <c r="W308" s="200"/>
      <c r="X308" s="200"/>
      <c r="Y308" s="200"/>
      <c r="Z308" s="200"/>
      <c r="AA308" s="200"/>
      <c r="AB308" s="200"/>
      <c r="AC308" s="200"/>
      <c r="AD308" s="200"/>
      <c r="AE308" s="200"/>
      <c r="AF308" s="200"/>
      <c r="AG308" s="200"/>
    </row>
    <row r="309" spans="20:33" ht="40" customHeight="1" x14ac:dyDescent="0.35">
      <c r="T309" s="200"/>
      <c r="U309" s="200"/>
      <c r="V309" s="200"/>
      <c r="W309" s="200"/>
      <c r="X309" s="200"/>
      <c r="Y309" s="200"/>
      <c r="Z309" s="200"/>
      <c r="AA309" s="200"/>
      <c r="AB309" s="200"/>
      <c r="AC309" s="200"/>
      <c r="AD309" s="200"/>
      <c r="AE309" s="200"/>
      <c r="AF309" s="200"/>
      <c r="AG309" s="200"/>
    </row>
    <row r="310" spans="20:33" ht="40" customHeight="1" x14ac:dyDescent="0.35">
      <c r="T310" s="200"/>
      <c r="U310" s="200"/>
      <c r="V310" s="200"/>
      <c r="W310" s="200"/>
      <c r="X310" s="200"/>
      <c r="Y310" s="200"/>
      <c r="Z310" s="200"/>
      <c r="AA310" s="200"/>
      <c r="AB310" s="200"/>
      <c r="AC310" s="200"/>
      <c r="AD310" s="200"/>
      <c r="AE310" s="200"/>
      <c r="AF310" s="200"/>
      <c r="AG310" s="200"/>
    </row>
    <row r="311" spans="20:33" ht="40" customHeight="1" x14ac:dyDescent="0.35">
      <c r="T311" s="200"/>
      <c r="U311" s="200"/>
      <c r="V311" s="200"/>
      <c r="W311" s="200"/>
      <c r="X311" s="200"/>
      <c r="Y311" s="200"/>
      <c r="Z311" s="200"/>
      <c r="AA311" s="200"/>
      <c r="AB311" s="200"/>
      <c r="AC311" s="200"/>
      <c r="AD311" s="200"/>
      <c r="AE311" s="200"/>
      <c r="AF311" s="200"/>
      <c r="AG311" s="200"/>
    </row>
    <row r="312" spans="20:33" ht="40" customHeight="1" x14ac:dyDescent="0.35">
      <c r="T312" s="200"/>
      <c r="U312" s="200"/>
      <c r="V312" s="200"/>
      <c r="W312" s="200"/>
      <c r="X312" s="200"/>
      <c r="Y312" s="200"/>
      <c r="Z312" s="200"/>
      <c r="AA312" s="200"/>
      <c r="AB312" s="200"/>
      <c r="AC312" s="200"/>
      <c r="AD312" s="200"/>
      <c r="AE312" s="200"/>
      <c r="AF312" s="200"/>
      <c r="AG312" s="200"/>
    </row>
    <row r="313" spans="20:33" ht="40" customHeight="1" x14ac:dyDescent="0.35">
      <c r="T313" s="200"/>
      <c r="U313" s="200"/>
      <c r="V313" s="200"/>
      <c r="W313" s="200"/>
      <c r="X313" s="200"/>
      <c r="Y313" s="200"/>
      <c r="Z313" s="200"/>
      <c r="AA313" s="200"/>
      <c r="AB313" s="200"/>
      <c r="AC313" s="200"/>
      <c r="AD313" s="200"/>
      <c r="AE313" s="200"/>
      <c r="AF313" s="200"/>
      <c r="AG313" s="200"/>
    </row>
    <row r="314" spans="20:33" ht="40" customHeight="1" x14ac:dyDescent="0.35">
      <c r="T314" s="200"/>
      <c r="U314" s="200"/>
      <c r="V314" s="200"/>
      <c r="W314" s="200"/>
      <c r="X314" s="200"/>
      <c r="Y314" s="200"/>
      <c r="Z314" s="200"/>
      <c r="AA314" s="200"/>
      <c r="AB314" s="200"/>
      <c r="AC314" s="200"/>
      <c r="AD314" s="200"/>
      <c r="AE314" s="200"/>
      <c r="AF314" s="200"/>
      <c r="AG314" s="200"/>
    </row>
    <row r="315" spans="20:33" ht="40" customHeight="1" x14ac:dyDescent="0.35">
      <c r="T315" s="200"/>
      <c r="U315" s="200"/>
      <c r="V315" s="200"/>
      <c r="W315" s="200"/>
      <c r="X315" s="200"/>
      <c r="Y315" s="200"/>
      <c r="Z315" s="200"/>
      <c r="AA315" s="200"/>
      <c r="AB315" s="200"/>
      <c r="AC315" s="200"/>
      <c r="AD315" s="200"/>
      <c r="AE315" s="200"/>
      <c r="AF315" s="200"/>
      <c r="AG315" s="200"/>
    </row>
    <row r="316" spans="20:33" ht="40" customHeight="1" x14ac:dyDescent="0.35">
      <c r="T316" s="200"/>
      <c r="U316" s="200"/>
      <c r="V316" s="200"/>
      <c r="W316" s="200"/>
      <c r="X316" s="200"/>
      <c r="Y316" s="200"/>
      <c r="Z316" s="200"/>
      <c r="AA316" s="200"/>
      <c r="AB316" s="200"/>
      <c r="AC316" s="200"/>
      <c r="AD316" s="200"/>
      <c r="AE316" s="200"/>
      <c r="AF316" s="200"/>
      <c r="AG316" s="200"/>
    </row>
    <row r="317" spans="20:33" ht="40" customHeight="1" x14ac:dyDescent="0.35">
      <c r="T317" s="200"/>
      <c r="U317" s="200"/>
      <c r="V317" s="200"/>
      <c r="W317" s="200"/>
      <c r="X317" s="200"/>
      <c r="Y317" s="200"/>
      <c r="Z317" s="200"/>
      <c r="AA317" s="200"/>
      <c r="AB317" s="200"/>
      <c r="AC317" s="200"/>
      <c r="AD317" s="200"/>
      <c r="AE317" s="200"/>
      <c r="AF317" s="200"/>
      <c r="AG317" s="200"/>
    </row>
    <row r="318" spans="20:33" ht="40" customHeight="1" x14ac:dyDescent="0.35">
      <c r="T318" s="200"/>
      <c r="U318" s="200"/>
      <c r="V318" s="200"/>
      <c r="W318" s="200"/>
      <c r="X318" s="200"/>
      <c r="Y318" s="200"/>
      <c r="Z318" s="200"/>
      <c r="AA318" s="200"/>
      <c r="AB318" s="200"/>
      <c r="AC318" s="200"/>
      <c r="AD318" s="200"/>
      <c r="AE318" s="200"/>
      <c r="AF318" s="200"/>
      <c r="AG318" s="200"/>
    </row>
    <row r="319" spans="20:33" ht="40" customHeight="1" x14ac:dyDescent="0.35">
      <c r="T319" s="200"/>
      <c r="U319" s="200"/>
      <c r="V319" s="200"/>
      <c r="W319" s="200"/>
      <c r="X319" s="200"/>
      <c r="Y319" s="200"/>
      <c r="Z319" s="200"/>
      <c r="AA319" s="200"/>
      <c r="AB319" s="200"/>
      <c r="AC319" s="200"/>
      <c r="AD319" s="200"/>
      <c r="AE319" s="200"/>
      <c r="AF319" s="200"/>
      <c r="AG319" s="200"/>
    </row>
    <row r="320" spans="20:33" ht="40" customHeight="1" x14ac:dyDescent="0.35">
      <c r="T320" s="200"/>
      <c r="U320" s="200"/>
      <c r="V320" s="200"/>
      <c r="W320" s="200"/>
      <c r="X320" s="200"/>
      <c r="Y320" s="200"/>
      <c r="Z320" s="200"/>
      <c r="AA320" s="200"/>
      <c r="AB320" s="200"/>
      <c r="AC320" s="200"/>
      <c r="AD320" s="200"/>
      <c r="AE320" s="200"/>
      <c r="AF320" s="200"/>
      <c r="AG320" s="200"/>
    </row>
    <row r="321" spans="20:33" ht="40" customHeight="1" x14ac:dyDescent="0.35">
      <c r="T321" s="200"/>
      <c r="U321" s="200"/>
      <c r="V321" s="200"/>
      <c r="W321" s="200"/>
      <c r="X321" s="200"/>
      <c r="Y321" s="200"/>
      <c r="Z321" s="200"/>
      <c r="AA321" s="200"/>
      <c r="AB321" s="200"/>
      <c r="AC321" s="200"/>
      <c r="AD321" s="200"/>
      <c r="AE321" s="200"/>
      <c r="AF321" s="200"/>
      <c r="AG321" s="200"/>
    </row>
    <row r="322" spans="20:33" ht="40" customHeight="1" x14ac:dyDescent="0.35">
      <c r="T322" s="200"/>
      <c r="U322" s="200"/>
      <c r="V322" s="200"/>
      <c r="W322" s="200"/>
      <c r="X322" s="200"/>
      <c r="Y322" s="200"/>
      <c r="Z322" s="200"/>
      <c r="AA322" s="200"/>
      <c r="AB322" s="200"/>
      <c r="AC322" s="200"/>
      <c r="AD322" s="200"/>
      <c r="AE322" s="200"/>
      <c r="AF322" s="200"/>
      <c r="AG322" s="200"/>
    </row>
    <row r="323" spans="20:33" ht="40" customHeight="1" x14ac:dyDescent="0.35">
      <c r="T323" s="200"/>
      <c r="U323" s="200"/>
      <c r="V323" s="200"/>
      <c r="W323" s="200"/>
      <c r="X323" s="200"/>
      <c r="Y323" s="200"/>
      <c r="Z323" s="200"/>
      <c r="AA323" s="200"/>
      <c r="AB323" s="200"/>
      <c r="AC323" s="200"/>
      <c r="AD323" s="200"/>
      <c r="AE323" s="200"/>
      <c r="AF323" s="200"/>
      <c r="AG323" s="200"/>
    </row>
    <row r="324" spans="20:33" ht="40" customHeight="1" x14ac:dyDescent="0.35">
      <c r="T324" s="200"/>
      <c r="U324" s="200"/>
      <c r="V324" s="200"/>
      <c r="W324" s="200"/>
      <c r="X324" s="200"/>
      <c r="Y324" s="200"/>
      <c r="Z324" s="200"/>
      <c r="AA324" s="200"/>
      <c r="AB324" s="200"/>
      <c r="AC324" s="200"/>
      <c r="AD324" s="200"/>
      <c r="AE324" s="200"/>
      <c r="AF324" s="200"/>
      <c r="AG324" s="200"/>
    </row>
    <row r="325" spans="20:33" ht="40" customHeight="1" x14ac:dyDescent="0.35">
      <c r="T325" s="200"/>
      <c r="U325" s="200"/>
      <c r="V325" s="200"/>
      <c r="W325" s="200"/>
      <c r="X325" s="200"/>
      <c r="Y325" s="200"/>
      <c r="Z325" s="200"/>
      <c r="AA325" s="200"/>
      <c r="AB325" s="200"/>
      <c r="AC325" s="200"/>
      <c r="AD325" s="200"/>
      <c r="AE325" s="200"/>
      <c r="AF325" s="200"/>
      <c r="AG325" s="200"/>
    </row>
    <row r="326" spans="20:33" ht="40" customHeight="1" x14ac:dyDescent="0.35">
      <c r="T326" s="200"/>
      <c r="U326" s="200"/>
      <c r="V326" s="200"/>
      <c r="W326" s="200"/>
      <c r="X326" s="200"/>
      <c r="Y326" s="200"/>
      <c r="Z326" s="200"/>
      <c r="AA326" s="200"/>
      <c r="AB326" s="200"/>
      <c r="AC326" s="200"/>
      <c r="AD326" s="200"/>
      <c r="AE326" s="200"/>
      <c r="AF326" s="200"/>
      <c r="AG326" s="200"/>
    </row>
    <row r="327" spans="20:33" ht="40" customHeight="1" x14ac:dyDescent="0.35">
      <c r="T327" s="200"/>
      <c r="U327" s="200"/>
      <c r="V327" s="200"/>
      <c r="W327" s="200"/>
      <c r="X327" s="200"/>
      <c r="Y327" s="200"/>
      <c r="Z327" s="200"/>
      <c r="AA327" s="200"/>
      <c r="AB327" s="200"/>
      <c r="AC327" s="200"/>
      <c r="AD327" s="200"/>
      <c r="AE327" s="200"/>
      <c r="AF327" s="200"/>
      <c r="AG327" s="200"/>
    </row>
    <row r="328" spans="20:33" ht="40" customHeight="1" x14ac:dyDescent="0.35">
      <c r="T328" s="200"/>
      <c r="U328" s="200"/>
      <c r="V328" s="200"/>
      <c r="W328" s="200"/>
      <c r="X328" s="200"/>
      <c r="Y328" s="200"/>
      <c r="Z328" s="200"/>
      <c r="AA328" s="200"/>
      <c r="AB328" s="200"/>
      <c r="AC328" s="200"/>
      <c r="AD328" s="200"/>
      <c r="AE328" s="200"/>
      <c r="AF328" s="200"/>
      <c r="AG328" s="200"/>
    </row>
    <row r="329" spans="20:33" ht="40" customHeight="1" x14ac:dyDescent="0.35">
      <c r="T329" s="200"/>
      <c r="U329" s="200"/>
      <c r="V329" s="200"/>
      <c r="W329" s="200"/>
      <c r="X329" s="200"/>
      <c r="Y329" s="200"/>
      <c r="Z329" s="200"/>
      <c r="AA329" s="200"/>
      <c r="AB329" s="200"/>
      <c r="AC329" s="200"/>
      <c r="AD329" s="200"/>
      <c r="AE329" s="200"/>
      <c r="AF329" s="200"/>
      <c r="AG329" s="200"/>
    </row>
    <row r="330" spans="20:33" ht="40" customHeight="1" x14ac:dyDescent="0.35">
      <c r="T330" s="200"/>
      <c r="U330" s="200"/>
      <c r="V330" s="200"/>
      <c r="W330" s="200"/>
      <c r="X330" s="200"/>
      <c r="Y330" s="200"/>
      <c r="Z330" s="200"/>
      <c r="AA330" s="200"/>
      <c r="AB330" s="200"/>
      <c r="AC330" s="200"/>
      <c r="AD330" s="200"/>
      <c r="AE330" s="200"/>
      <c r="AF330" s="200"/>
      <c r="AG330" s="200"/>
    </row>
    <row r="331" spans="20:33" ht="40" customHeight="1" x14ac:dyDescent="0.35">
      <c r="T331" s="200"/>
      <c r="U331" s="200"/>
      <c r="V331" s="200"/>
      <c r="W331" s="200"/>
      <c r="X331" s="200"/>
      <c r="Y331" s="200"/>
      <c r="Z331" s="200"/>
      <c r="AA331" s="200"/>
      <c r="AB331" s="200"/>
      <c r="AC331" s="200"/>
      <c r="AD331" s="200"/>
      <c r="AE331" s="200"/>
      <c r="AF331" s="200"/>
      <c r="AG331" s="200"/>
    </row>
    <row r="332" spans="20:33" ht="40" customHeight="1" x14ac:dyDescent="0.35">
      <c r="T332" s="200"/>
      <c r="U332" s="200"/>
      <c r="V332" s="200"/>
      <c r="W332" s="200"/>
      <c r="X332" s="200"/>
      <c r="Y332" s="200"/>
      <c r="Z332" s="200"/>
      <c r="AA332" s="200"/>
      <c r="AB332" s="200"/>
      <c r="AC332" s="200"/>
      <c r="AD332" s="200"/>
      <c r="AE332" s="200"/>
      <c r="AF332" s="200"/>
      <c r="AG332" s="200"/>
    </row>
    <row r="333" spans="20:33" ht="40" customHeight="1" x14ac:dyDescent="0.35">
      <c r="T333" s="200"/>
      <c r="U333" s="200"/>
      <c r="V333" s="200"/>
      <c r="W333" s="200"/>
      <c r="X333" s="200"/>
      <c r="Y333" s="200"/>
      <c r="Z333" s="200"/>
      <c r="AA333" s="200"/>
      <c r="AB333" s="200"/>
      <c r="AC333" s="200"/>
      <c r="AD333" s="200"/>
      <c r="AE333" s="200"/>
      <c r="AF333" s="200"/>
      <c r="AG333" s="200"/>
    </row>
    <row r="334" spans="20:33" ht="40" customHeight="1" x14ac:dyDescent="0.35">
      <c r="T334" s="200"/>
      <c r="U334" s="200"/>
      <c r="V334" s="200"/>
      <c r="W334" s="200"/>
      <c r="X334" s="200"/>
      <c r="Y334" s="200"/>
      <c r="Z334" s="200"/>
      <c r="AA334" s="200"/>
      <c r="AB334" s="200"/>
      <c r="AC334" s="200"/>
      <c r="AD334" s="200"/>
      <c r="AE334" s="200"/>
      <c r="AF334" s="200"/>
      <c r="AG334" s="200"/>
    </row>
    <row r="335" spans="20:33" ht="40" customHeight="1" x14ac:dyDescent="0.35">
      <c r="T335" s="200"/>
      <c r="U335" s="200"/>
      <c r="V335" s="200"/>
      <c r="W335" s="200"/>
      <c r="X335" s="200"/>
      <c r="Y335" s="200"/>
      <c r="Z335" s="200"/>
      <c r="AA335" s="200"/>
      <c r="AB335" s="200"/>
      <c r="AC335" s="200"/>
      <c r="AD335" s="200"/>
      <c r="AE335" s="200"/>
      <c r="AF335" s="200"/>
      <c r="AG335" s="200"/>
    </row>
    <row r="336" spans="20:33" ht="40" customHeight="1" x14ac:dyDescent="0.35">
      <c r="T336" s="200"/>
      <c r="U336" s="200"/>
      <c r="V336" s="200"/>
      <c r="W336" s="200"/>
      <c r="X336" s="200"/>
      <c r="Y336" s="200"/>
      <c r="Z336" s="200"/>
      <c r="AA336" s="200"/>
      <c r="AB336" s="200"/>
      <c r="AC336" s="200"/>
      <c r="AD336" s="200"/>
      <c r="AE336" s="200"/>
      <c r="AF336" s="200"/>
      <c r="AG336" s="200"/>
    </row>
    <row r="337" spans="20:33" ht="40" customHeight="1" x14ac:dyDescent="0.35">
      <c r="T337" s="200"/>
      <c r="U337" s="200"/>
      <c r="V337" s="200"/>
      <c r="W337" s="200"/>
      <c r="X337" s="200"/>
      <c r="Y337" s="200"/>
      <c r="Z337" s="200"/>
      <c r="AA337" s="200"/>
      <c r="AB337" s="200"/>
      <c r="AC337" s="200"/>
      <c r="AD337" s="200"/>
      <c r="AE337" s="200"/>
      <c r="AF337" s="200"/>
      <c r="AG337" s="200"/>
    </row>
    <row r="338" spans="20:33" ht="40" customHeight="1" x14ac:dyDescent="0.35">
      <c r="T338" s="200"/>
      <c r="U338" s="200"/>
      <c r="V338" s="200"/>
      <c r="W338" s="200"/>
      <c r="X338" s="200"/>
      <c r="Y338" s="200"/>
      <c r="Z338" s="200"/>
      <c r="AA338" s="200"/>
      <c r="AB338" s="200"/>
      <c r="AC338" s="200"/>
      <c r="AD338" s="200"/>
      <c r="AE338" s="200"/>
      <c r="AF338" s="200"/>
      <c r="AG338" s="200"/>
    </row>
    <row r="339" spans="20:33" ht="40" customHeight="1" x14ac:dyDescent="0.35">
      <c r="T339" s="200"/>
      <c r="U339" s="200"/>
      <c r="V339" s="200"/>
      <c r="W339" s="200"/>
      <c r="X339" s="200"/>
      <c r="Y339" s="200"/>
      <c r="Z339" s="200"/>
      <c r="AA339" s="200"/>
      <c r="AB339" s="200"/>
      <c r="AC339" s="200"/>
      <c r="AD339" s="200"/>
      <c r="AE339" s="200"/>
      <c r="AF339" s="200"/>
      <c r="AG339" s="200"/>
    </row>
    <row r="340" spans="20:33" ht="40" customHeight="1" x14ac:dyDescent="0.35">
      <c r="T340" s="200"/>
      <c r="U340" s="200"/>
      <c r="V340" s="200"/>
      <c r="W340" s="200"/>
      <c r="X340" s="200"/>
      <c r="Y340" s="200"/>
      <c r="Z340" s="200"/>
      <c r="AA340" s="200"/>
      <c r="AB340" s="200"/>
      <c r="AC340" s="200"/>
      <c r="AD340" s="200"/>
      <c r="AE340" s="200"/>
      <c r="AF340" s="200"/>
      <c r="AG340" s="200"/>
    </row>
    <row r="341" spans="20:33" ht="40" customHeight="1" x14ac:dyDescent="0.35">
      <c r="T341" s="200"/>
      <c r="U341" s="200"/>
      <c r="V341" s="200"/>
      <c r="W341" s="200"/>
      <c r="X341" s="200"/>
      <c r="Y341" s="200"/>
      <c r="Z341" s="200"/>
      <c r="AA341" s="200"/>
      <c r="AB341" s="200"/>
      <c r="AC341" s="200"/>
      <c r="AD341" s="200"/>
      <c r="AE341" s="200"/>
      <c r="AF341" s="200"/>
      <c r="AG341" s="200"/>
    </row>
    <row r="342" spans="20:33" ht="40" customHeight="1" x14ac:dyDescent="0.35">
      <c r="T342" s="200"/>
      <c r="U342" s="200"/>
      <c r="V342" s="200"/>
      <c r="W342" s="200"/>
      <c r="X342" s="200"/>
      <c r="Y342" s="200"/>
      <c r="Z342" s="200"/>
      <c r="AA342" s="200"/>
      <c r="AB342" s="200"/>
      <c r="AC342" s="200"/>
      <c r="AD342" s="200"/>
      <c r="AE342" s="200"/>
      <c r="AF342" s="200"/>
      <c r="AG342" s="200"/>
    </row>
    <row r="343" spans="20:33" ht="40" customHeight="1" x14ac:dyDescent="0.35">
      <c r="T343" s="200"/>
      <c r="U343" s="200"/>
      <c r="V343" s="200"/>
      <c r="W343" s="200"/>
      <c r="X343" s="200"/>
      <c r="Y343" s="200"/>
      <c r="Z343" s="200"/>
      <c r="AA343" s="200"/>
      <c r="AB343" s="200"/>
      <c r="AC343" s="200"/>
      <c r="AD343" s="200"/>
      <c r="AE343" s="200"/>
      <c r="AF343" s="200"/>
      <c r="AG343" s="200"/>
    </row>
    <row r="344" spans="20:33" ht="40" customHeight="1" x14ac:dyDescent="0.35">
      <c r="T344" s="200"/>
      <c r="U344" s="200"/>
      <c r="V344" s="200"/>
      <c r="W344" s="200"/>
      <c r="X344" s="200"/>
      <c r="Y344" s="200"/>
      <c r="Z344" s="200"/>
      <c r="AA344" s="200"/>
      <c r="AB344" s="200"/>
      <c r="AC344" s="200"/>
      <c r="AD344" s="200"/>
      <c r="AE344" s="200"/>
      <c r="AF344" s="200"/>
      <c r="AG344" s="200"/>
    </row>
    <row r="345" spans="20:33" ht="40" customHeight="1" x14ac:dyDescent="0.35">
      <c r="T345" s="200"/>
      <c r="U345" s="200"/>
      <c r="V345" s="200"/>
      <c r="W345" s="200"/>
      <c r="X345" s="200"/>
      <c r="Y345" s="200"/>
      <c r="Z345" s="200"/>
      <c r="AA345" s="200"/>
      <c r="AB345" s="200"/>
      <c r="AC345" s="200"/>
      <c r="AD345" s="200"/>
      <c r="AE345" s="200"/>
      <c r="AF345" s="200"/>
      <c r="AG345" s="200"/>
    </row>
    <row r="346" spans="20:33" ht="40" customHeight="1" x14ac:dyDescent="0.35">
      <c r="T346" s="200"/>
      <c r="U346" s="200"/>
      <c r="V346" s="200"/>
      <c r="W346" s="200"/>
      <c r="X346" s="200"/>
      <c r="Y346" s="200"/>
      <c r="Z346" s="200"/>
      <c r="AA346" s="200"/>
      <c r="AB346" s="200"/>
      <c r="AC346" s="200"/>
      <c r="AD346" s="200"/>
      <c r="AE346" s="200"/>
      <c r="AF346" s="200"/>
      <c r="AG346" s="200"/>
    </row>
    <row r="347" spans="20:33" ht="40" customHeight="1" x14ac:dyDescent="0.35">
      <c r="T347" s="200"/>
      <c r="U347" s="200"/>
      <c r="V347" s="200"/>
      <c r="W347" s="200"/>
      <c r="X347" s="200"/>
      <c r="Y347" s="200"/>
      <c r="Z347" s="200"/>
      <c r="AA347" s="200"/>
      <c r="AB347" s="200"/>
      <c r="AC347" s="200"/>
      <c r="AD347" s="200"/>
      <c r="AE347" s="200"/>
      <c r="AF347" s="200"/>
      <c r="AG347" s="200"/>
    </row>
    <row r="348" spans="20:33" ht="40" customHeight="1" x14ac:dyDescent="0.35">
      <c r="T348" s="200"/>
      <c r="U348" s="200"/>
      <c r="V348" s="200"/>
      <c r="W348" s="200"/>
      <c r="X348" s="200"/>
      <c r="Y348" s="200"/>
      <c r="Z348" s="200"/>
      <c r="AA348" s="200"/>
      <c r="AB348" s="200"/>
      <c r="AC348" s="200"/>
      <c r="AD348" s="200"/>
      <c r="AE348" s="200"/>
      <c r="AF348" s="200"/>
      <c r="AG348" s="200"/>
    </row>
    <row r="349" spans="20:33" ht="40" customHeight="1" x14ac:dyDescent="0.35">
      <c r="T349" s="200"/>
      <c r="U349" s="200"/>
      <c r="V349" s="200"/>
      <c r="W349" s="200"/>
      <c r="X349" s="200"/>
      <c r="Y349" s="200"/>
      <c r="Z349" s="200"/>
      <c r="AA349" s="200"/>
      <c r="AB349" s="200"/>
      <c r="AC349" s="200"/>
      <c r="AD349" s="200"/>
      <c r="AE349" s="200"/>
      <c r="AF349" s="200"/>
      <c r="AG349" s="200"/>
    </row>
    <row r="350" spans="20:33" ht="40" customHeight="1" x14ac:dyDescent="0.35">
      <c r="T350" s="200"/>
      <c r="U350" s="200"/>
      <c r="V350" s="200"/>
      <c r="W350" s="200"/>
      <c r="X350" s="200"/>
      <c r="Y350" s="200"/>
      <c r="Z350" s="200"/>
      <c r="AA350" s="200"/>
      <c r="AB350" s="200"/>
      <c r="AC350" s="200"/>
      <c r="AD350" s="200"/>
      <c r="AE350" s="200"/>
      <c r="AF350" s="200"/>
      <c r="AG350" s="200"/>
    </row>
    <row r="351" spans="20:33" ht="40" customHeight="1" x14ac:dyDescent="0.35">
      <c r="T351" s="200"/>
      <c r="U351" s="200"/>
      <c r="V351" s="200"/>
      <c r="W351" s="200"/>
      <c r="X351" s="200"/>
      <c r="Y351" s="200"/>
      <c r="Z351" s="200"/>
      <c r="AA351" s="200"/>
      <c r="AB351" s="200"/>
      <c r="AC351" s="200"/>
      <c r="AD351" s="200"/>
      <c r="AE351" s="200"/>
      <c r="AF351" s="200"/>
      <c r="AG351" s="200"/>
    </row>
    <row r="352" spans="20:33" ht="40" customHeight="1" x14ac:dyDescent="0.35">
      <c r="T352" s="200"/>
      <c r="U352" s="200"/>
      <c r="V352" s="200"/>
      <c r="W352" s="200"/>
      <c r="X352" s="200"/>
      <c r="Y352" s="200"/>
      <c r="Z352" s="200"/>
      <c r="AA352" s="200"/>
      <c r="AB352" s="200"/>
      <c r="AC352" s="200"/>
      <c r="AD352" s="200"/>
      <c r="AE352" s="200"/>
      <c r="AF352" s="200"/>
      <c r="AG352" s="200"/>
    </row>
    <row r="353" spans="20:33" ht="40" customHeight="1" x14ac:dyDescent="0.35">
      <c r="T353" s="200"/>
      <c r="U353" s="200"/>
      <c r="V353" s="200"/>
      <c r="W353" s="200"/>
      <c r="X353" s="200"/>
      <c r="Y353" s="200"/>
      <c r="Z353" s="200"/>
      <c r="AA353" s="200"/>
      <c r="AB353" s="200"/>
      <c r="AC353" s="200"/>
      <c r="AD353" s="200"/>
      <c r="AE353" s="200"/>
      <c r="AF353" s="200"/>
      <c r="AG353" s="200"/>
    </row>
    <row r="354" spans="20:33" ht="40" customHeight="1" x14ac:dyDescent="0.35">
      <c r="T354" s="200"/>
      <c r="U354" s="200"/>
      <c r="V354" s="200"/>
      <c r="W354" s="200"/>
      <c r="X354" s="200"/>
      <c r="Y354" s="200"/>
      <c r="Z354" s="200"/>
      <c r="AA354" s="200"/>
      <c r="AB354" s="200"/>
      <c r="AC354" s="200"/>
      <c r="AD354" s="200"/>
      <c r="AE354" s="200"/>
      <c r="AF354" s="200"/>
      <c r="AG354" s="200"/>
    </row>
    <row r="355" spans="20:33" ht="40" customHeight="1" x14ac:dyDescent="0.35">
      <c r="T355" s="200"/>
      <c r="U355" s="200"/>
      <c r="V355" s="200"/>
      <c r="W355" s="200"/>
      <c r="X355" s="200"/>
      <c r="Y355" s="200"/>
      <c r="Z355" s="200"/>
      <c r="AA355" s="200"/>
      <c r="AB355" s="200"/>
      <c r="AC355" s="200"/>
      <c r="AD355" s="200"/>
      <c r="AE355" s="200"/>
      <c r="AF355" s="200"/>
      <c r="AG355" s="200"/>
    </row>
    <row r="356" spans="20:33" ht="40" customHeight="1" x14ac:dyDescent="0.35">
      <c r="T356" s="200"/>
      <c r="U356" s="200"/>
      <c r="V356" s="200"/>
      <c r="W356" s="200"/>
      <c r="X356" s="200"/>
      <c r="Y356" s="200"/>
      <c r="Z356" s="200"/>
      <c r="AA356" s="200"/>
      <c r="AB356" s="200"/>
      <c r="AC356" s="200"/>
      <c r="AD356" s="200"/>
      <c r="AE356" s="200"/>
      <c r="AF356" s="200"/>
      <c r="AG356" s="200"/>
    </row>
    <row r="357" spans="20:33" ht="40" customHeight="1" x14ac:dyDescent="0.35">
      <c r="T357" s="200"/>
      <c r="U357" s="200"/>
      <c r="V357" s="200"/>
      <c r="W357" s="200"/>
      <c r="X357" s="200"/>
      <c r="Y357" s="200"/>
      <c r="Z357" s="200"/>
      <c r="AA357" s="200"/>
      <c r="AB357" s="200"/>
      <c r="AC357" s="200"/>
      <c r="AD357" s="200"/>
      <c r="AE357" s="200"/>
      <c r="AF357" s="200"/>
      <c r="AG357" s="200"/>
    </row>
    <row r="358" spans="20:33" ht="40" customHeight="1" x14ac:dyDescent="0.35">
      <c r="T358" s="200"/>
      <c r="U358" s="200"/>
      <c r="V358" s="200"/>
      <c r="W358" s="200"/>
      <c r="X358" s="200"/>
      <c r="Y358" s="200"/>
      <c r="Z358" s="200"/>
      <c r="AA358" s="200"/>
      <c r="AB358" s="200"/>
      <c r="AC358" s="200"/>
      <c r="AD358" s="200"/>
      <c r="AE358" s="200"/>
      <c r="AF358" s="200"/>
      <c r="AG358" s="200"/>
    </row>
    <row r="359" spans="20:33" ht="40" customHeight="1" x14ac:dyDescent="0.35">
      <c r="T359" s="200"/>
      <c r="U359" s="200"/>
      <c r="V359" s="200"/>
      <c r="W359" s="200"/>
      <c r="X359" s="200"/>
      <c r="Y359" s="200"/>
      <c r="Z359" s="200"/>
      <c r="AA359" s="200"/>
      <c r="AB359" s="200"/>
      <c r="AC359" s="200"/>
      <c r="AD359" s="200"/>
      <c r="AE359" s="200"/>
      <c r="AF359" s="200"/>
      <c r="AG359" s="200"/>
    </row>
    <row r="360" spans="20:33" ht="40" customHeight="1" x14ac:dyDescent="0.35">
      <c r="T360" s="200"/>
      <c r="U360" s="200"/>
      <c r="V360" s="200"/>
      <c r="W360" s="200"/>
      <c r="X360" s="200"/>
      <c r="Y360" s="200"/>
      <c r="Z360" s="200"/>
      <c r="AA360" s="200"/>
      <c r="AB360" s="200"/>
      <c r="AC360" s="200"/>
      <c r="AD360" s="200"/>
      <c r="AE360" s="200"/>
      <c r="AF360" s="200"/>
      <c r="AG360" s="200"/>
    </row>
    <row r="361" spans="20:33" ht="40" customHeight="1" x14ac:dyDescent="0.35">
      <c r="T361" s="200"/>
      <c r="U361" s="200"/>
      <c r="V361" s="200"/>
      <c r="W361" s="200"/>
      <c r="X361" s="200"/>
      <c r="Y361" s="200"/>
      <c r="Z361" s="200"/>
      <c r="AA361" s="200"/>
      <c r="AB361" s="200"/>
      <c r="AC361" s="200"/>
      <c r="AD361" s="200"/>
      <c r="AE361" s="200"/>
      <c r="AF361" s="200"/>
      <c r="AG361" s="200"/>
    </row>
    <row r="362" spans="20:33" ht="40" customHeight="1" x14ac:dyDescent="0.35">
      <c r="T362" s="200"/>
      <c r="U362" s="200"/>
      <c r="V362" s="200"/>
      <c r="W362" s="200"/>
      <c r="X362" s="200"/>
      <c r="Y362" s="200"/>
      <c r="Z362" s="200"/>
      <c r="AA362" s="200"/>
      <c r="AB362" s="200"/>
      <c r="AC362" s="200"/>
      <c r="AD362" s="200"/>
      <c r="AE362" s="200"/>
      <c r="AF362" s="200"/>
      <c r="AG362" s="200"/>
    </row>
    <row r="363" spans="20:33" ht="40" customHeight="1" x14ac:dyDescent="0.35">
      <c r="T363" s="200"/>
      <c r="U363" s="200"/>
      <c r="V363" s="200"/>
      <c r="W363" s="200"/>
      <c r="X363" s="200"/>
      <c r="Y363" s="200"/>
      <c r="Z363" s="200"/>
      <c r="AA363" s="200"/>
      <c r="AB363" s="200"/>
      <c r="AC363" s="200"/>
      <c r="AD363" s="200"/>
      <c r="AE363" s="200"/>
      <c r="AF363" s="200"/>
      <c r="AG363" s="200"/>
    </row>
    <row r="364" spans="20:33" ht="40" customHeight="1" x14ac:dyDescent="0.35">
      <c r="T364" s="200"/>
      <c r="U364" s="200"/>
      <c r="V364" s="200"/>
      <c r="W364" s="200"/>
      <c r="X364" s="200"/>
      <c r="Y364" s="200"/>
      <c r="Z364" s="200"/>
      <c r="AA364" s="200"/>
      <c r="AB364" s="200"/>
      <c r="AC364" s="200"/>
      <c r="AD364" s="200"/>
      <c r="AE364" s="200"/>
      <c r="AF364" s="200"/>
      <c r="AG364" s="200"/>
    </row>
    <row r="365" spans="20:33" ht="40" customHeight="1" x14ac:dyDescent="0.35">
      <c r="T365" s="200"/>
      <c r="U365" s="200"/>
      <c r="V365" s="200"/>
      <c r="W365" s="200"/>
      <c r="X365" s="200"/>
      <c r="Y365" s="200"/>
      <c r="Z365" s="200"/>
      <c r="AA365" s="200"/>
      <c r="AB365" s="200"/>
      <c r="AC365" s="200"/>
      <c r="AD365" s="200"/>
      <c r="AE365" s="200"/>
      <c r="AF365" s="200"/>
      <c r="AG365" s="200"/>
    </row>
    <row r="366" spans="20:33" ht="40" customHeight="1" x14ac:dyDescent="0.35">
      <c r="T366" s="200"/>
      <c r="U366" s="200"/>
      <c r="V366" s="200"/>
      <c r="W366" s="200"/>
      <c r="X366" s="200"/>
      <c r="Y366" s="200"/>
      <c r="Z366" s="200"/>
      <c r="AA366" s="200"/>
      <c r="AB366" s="200"/>
      <c r="AC366" s="200"/>
      <c r="AD366" s="200"/>
      <c r="AE366" s="200"/>
      <c r="AF366" s="200"/>
      <c r="AG366" s="200"/>
    </row>
    <row r="367" spans="20:33" ht="40" customHeight="1" x14ac:dyDescent="0.35">
      <c r="T367" s="200"/>
      <c r="U367" s="200"/>
      <c r="V367" s="200"/>
      <c r="W367" s="200"/>
      <c r="X367" s="200"/>
      <c r="Y367" s="200"/>
      <c r="Z367" s="200"/>
      <c r="AA367" s="200"/>
      <c r="AB367" s="200"/>
      <c r="AC367" s="200"/>
      <c r="AD367" s="200"/>
      <c r="AE367" s="200"/>
      <c r="AF367" s="200"/>
      <c r="AG367" s="200"/>
    </row>
    <row r="368" spans="20:33" ht="40" customHeight="1" x14ac:dyDescent="0.35">
      <c r="T368" s="200"/>
      <c r="U368" s="200"/>
      <c r="V368" s="200"/>
      <c r="W368" s="200"/>
      <c r="X368" s="200"/>
      <c r="Y368" s="200"/>
      <c r="Z368" s="200"/>
      <c r="AA368" s="200"/>
      <c r="AB368" s="200"/>
      <c r="AC368" s="200"/>
      <c r="AD368" s="200"/>
      <c r="AE368" s="200"/>
      <c r="AF368" s="200"/>
      <c r="AG368" s="200"/>
    </row>
    <row r="369" spans="20:33" ht="40" customHeight="1" x14ac:dyDescent="0.35">
      <c r="T369" s="200"/>
      <c r="U369" s="200"/>
      <c r="V369" s="200"/>
      <c r="W369" s="200"/>
      <c r="X369" s="200"/>
      <c r="Y369" s="200"/>
      <c r="Z369" s="200"/>
      <c r="AA369" s="200"/>
      <c r="AB369" s="200"/>
      <c r="AC369" s="200"/>
      <c r="AD369" s="200"/>
      <c r="AE369" s="200"/>
      <c r="AF369" s="200"/>
      <c r="AG369" s="200"/>
    </row>
    <row r="370" spans="20:33" ht="40" customHeight="1" x14ac:dyDescent="0.35">
      <c r="T370" s="200"/>
      <c r="U370" s="200"/>
      <c r="V370" s="200"/>
      <c r="W370" s="200"/>
      <c r="X370" s="200"/>
      <c r="Y370" s="200"/>
      <c r="Z370" s="200"/>
      <c r="AA370" s="200"/>
      <c r="AB370" s="200"/>
      <c r="AC370" s="200"/>
      <c r="AD370" s="200"/>
      <c r="AE370" s="200"/>
      <c r="AF370" s="200"/>
      <c r="AG370" s="200"/>
    </row>
    <row r="371" spans="20:33" ht="40" customHeight="1" x14ac:dyDescent="0.35">
      <c r="T371" s="200"/>
      <c r="U371" s="200"/>
      <c r="V371" s="200"/>
      <c r="W371" s="200"/>
      <c r="X371" s="200"/>
      <c r="Y371" s="200"/>
      <c r="Z371" s="200"/>
      <c r="AA371" s="200"/>
      <c r="AB371" s="200"/>
      <c r="AC371" s="200"/>
      <c r="AD371" s="200"/>
      <c r="AE371" s="200"/>
      <c r="AF371" s="200"/>
      <c r="AG371" s="200"/>
    </row>
    <row r="372" spans="20:33" ht="40" customHeight="1" x14ac:dyDescent="0.35">
      <c r="T372" s="200"/>
      <c r="U372" s="200"/>
      <c r="V372" s="200"/>
      <c r="W372" s="200"/>
      <c r="X372" s="200"/>
      <c r="Y372" s="200"/>
      <c r="Z372" s="200"/>
      <c r="AA372" s="200"/>
      <c r="AB372" s="200"/>
      <c r="AC372" s="200"/>
      <c r="AD372" s="200"/>
      <c r="AE372" s="200"/>
      <c r="AF372" s="200"/>
      <c r="AG372" s="200"/>
    </row>
    <row r="373" spans="20:33" ht="40" customHeight="1" x14ac:dyDescent="0.35">
      <c r="T373" s="200"/>
      <c r="U373" s="200"/>
      <c r="V373" s="200"/>
      <c r="W373" s="200"/>
      <c r="X373" s="200"/>
      <c r="Y373" s="200"/>
      <c r="Z373" s="200"/>
      <c r="AA373" s="200"/>
      <c r="AB373" s="200"/>
      <c r="AC373" s="200"/>
      <c r="AD373" s="200"/>
      <c r="AE373" s="200"/>
      <c r="AF373" s="200"/>
      <c r="AG373" s="200"/>
    </row>
    <row r="374" spans="20:33" ht="40" customHeight="1" x14ac:dyDescent="0.35">
      <c r="T374" s="200"/>
      <c r="U374" s="200"/>
      <c r="V374" s="200"/>
      <c r="W374" s="200"/>
      <c r="X374" s="200"/>
      <c r="Y374" s="200"/>
      <c r="Z374" s="200"/>
      <c r="AA374" s="200"/>
      <c r="AB374" s="200"/>
      <c r="AC374" s="200"/>
      <c r="AD374" s="200"/>
      <c r="AE374" s="200"/>
      <c r="AF374" s="200"/>
      <c r="AG374" s="200"/>
    </row>
    <row r="375" spans="20:33" ht="40" customHeight="1" x14ac:dyDescent="0.35">
      <c r="T375" s="200"/>
      <c r="U375" s="200"/>
      <c r="V375" s="200"/>
      <c r="W375" s="200"/>
      <c r="X375" s="200"/>
      <c r="Y375" s="200"/>
      <c r="Z375" s="200"/>
      <c r="AA375" s="200"/>
      <c r="AB375" s="200"/>
      <c r="AC375" s="200"/>
      <c r="AD375" s="200"/>
      <c r="AE375" s="200"/>
      <c r="AF375" s="200"/>
      <c r="AG375" s="200"/>
    </row>
    <row r="376" spans="20:33" ht="40" customHeight="1" x14ac:dyDescent="0.35">
      <c r="T376" s="200"/>
      <c r="U376" s="200"/>
      <c r="V376" s="200"/>
      <c r="W376" s="200"/>
      <c r="X376" s="200"/>
      <c r="Y376" s="200"/>
      <c r="Z376" s="200"/>
      <c r="AA376" s="200"/>
      <c r="AB376" s="200"/>
      <c r="AC376" s="200"/>
      <c r="AD376" s="200"/>
      <c r="AE376" s="200"/>
      <c r="AF376" s="200"/>
      <c r="AG376" s="200"/>
    </row>
    <row r="377" spans="20:33" ht="40" customHeight="1" x14ac:dyDescent="0.35">
      <c r="T377" s="200"/>
      <c r="U377" s="200"/>
      <c r="V377" s="200"/>
      <c r="W377" s="200"/>
      <c r="X377" s="200"/>
      <c r="Y377" s="200"/>
      <c r="Z377" s="200"/>
      <c r="AA377" s="200"/>
      <c r="AB377" s="200"/>
      <c r="AC377" s="200"/>
      <c r="AD377" s="200"/>
      <c r="AE377" s="200"/>
      <c r="AF377" s="200"/>
      <c r="AG377" s="200"/>
    </row>
    <row r="378" spans="20:33" ht="40" customHeight="1" x14ac:dyDescent="0.35">
      <c r="T378" s="200"/>
      <c r="U378" s="200"/>
      <c r="V378" s="200"/>
      <c r="W378" s="200"/>
      <c r="X378" s="200"/>
      <c r="Y378" s="200"/>
      <c r="Z378" s="200"/>
      <c r="AA378" s="200"/>
      <c r="AB378" s="200"/>
      <c r="AC378" s="200"/>
      <c r="AD378" s="200"/>
      <c r="AE378" s="200"/>
      <c r="AF378" s="200"/>
      <c r="AG378" s="200"/>
    </row>
    <row r="379" spans="20:33" ht="40" customHeight="1" x14ac:dyDescent="0.35">
      <c r="T379" s="200"/>
      <c r="U379" s="200"/>
      <c r="V379" s="200"/>
      <c r="W379" s="200"/>
      <c r="X379" s="200"/>
      <c r="Y379" s="200"/>
      <c r="Z379" s="200"/>
      <c r="AA379" s="200"/>
      <c r="AB379" s="200"/>
      <c r="AC379" s="200"/>
      <c r="AD379" s="200"/>
      <c r="AE379" s="200"/>
      <c r="AF379" s="200"/>
      <c r="AG379" s="200"/>
    </row>
    <row r="380" spans="20:33" ht="40" customHeight="1" x14ac:dyDescent="0.35">
      <c r="T380" s="200"/>
      <c r="U380" s="200"/>
      <c r="V380" s="200"/>
      <c r="W380" s="200"/>
      <c r="X380" s="200"/>
      <c r="Y380" s="200"/>
      <c r="Z380" s="200"/>
      <c r="AA380" s="200"/>
      <c r="AB380" s="200"/>
      <c r="AC380" s="200"/>
      <c r="AD380" s="200"/>
      <c r="AE380" s="200"/>
      <c r="AF380" s="200"/>
      <c r="AG380" s="200"/>
    </row>
    <row r="381" spans="20:33" ht="40" customHeight="1" x14ac:dyDescent="0.35">
      <c r="T381" s="200"/>
      <c r="U381" s="200"/>
      <c r="V381" s="200"/>
      <c r="W381" s="200"/>
      <c r="X381" s="200"/>
      <c r="Y381" s="200"/>
      <c r="Z381" s="200"/>
      <c r="AA381" s="200"/>
      <c r="AB381" s="200"/>
      <c r="AC381" s="200"/>
      <c r="AD381" s="200"/>
      <c r="AE381" s="200"/>
      <c r="AF381" s="200"/>
      <c r="AG381" s="200"/>
    </row>
    <row r="382" spans="20:33" ht="40" customHeight="1" x14ac:dyDescent="0.35">
      <c r="T382" s="200"/>
      <c r="U382" s="200"/>
      <c r="V382" s="200"/>
      <c r="W382" s="200"/>
      <c r="X382" s="200"/>
      <c r="Y382" s="200"/>
      <c r="Z382" s="200"/>
      <c r="AA382" s="200"/>
      <c r="AB382" s="200"/>
      <c r="AC382" s="200"/>
      <c r="AD382" s="200"/>
      <c r="AE382" s="200"/>
      <c r="AF382" s="200"/>
      <c r="AG382" s="200"/>
    </row>
    <row r="383" spans="20:33" ht="40" customHeight="1" x14ac:dyDescent="0.35">
      <c r="T383" s="200"/>
      <c r="U383" s="200"/>
      <c r="V383" s="200"/>
      <c r="W383" s="200"/>
      <c r="X383" s="200"/>
      <c r="Y383" s="200"/>
      <c r="Z383" s="200"/>
      <c r="AA383" s="200"/>
      <c r="AB383" s="200"/>
      <c r="AC383" s="200"/>
      <c r="AD383" s="200"/>
      <c r="AE383" s="200"/>
      <c r="AF383" s="200"/>
      <c r="AG383" s="200"/>
    </row>
    <row r="384" spans="20:33" ht="40" customHeight="1" x14ac:dyDescent="0.35">
      <c r="T384" s="200"/>
      <c r="U384" s="200"/>
      <c r="V384" s="200"/>
      <c r="W384" s="200"/>
      <c r="X384" s="200"/>
      <c r="Y384" s="200"/>
      <c r="Z384" s="200"/>
      <c r="AA384" s="200"/>
      <c r="AB384" s="200"/>
      <c r="AC384" s="200"/>
      <c r="AD384" s="200"/>
      <c r="AE384" s="200"/>
      <c r="AF384" s="200"/>
      <c r="AG384" s="200"/>
    </row>
    <row r="385" spans="20:33" ht="40" customHeight="1" x14ac:dyDescent="0.35">
      <c r="T385" s="200"/>
      <c r="U385" s="200"/>
      <c r="V385" s="200"/>
      <c r="W385" s="200"/>
      <c r="X385" s="200"/>
      <c r="Y385" s="200"/>
      <c r="Z385" s="200"/>
      <c r="AA385" s="200"/>
      <c r="AB385" s="200"/>
      <c r="AC385" s="200"/>
      <c r="AD385" s="200"/>
      <c r="AE385" s="200"/>
      <c r="AF385" s="200"/>
      <c r="AG385" s="200"/>
    </row>
    <row r="386" spans="20:33" ht="40" customHeight="1" x14ac:dyDescent="0.35">
      <c r="T386" s="200"/>
      <c r="U386" s="200"/>
      <c r="V386" s="200"/>
      <c r="W386" s="200"/>
      <c r="X386" s="200"/>
      <c r="Y386" s="200"/>
      <c r="Z386" s="200"/>
      <c r="AA386" s="200"/>
      <c r="AB386" s="200"/>
      <c r="AC386" s="200"/>
      <c r="AD386" s="200"/>
      <c r="AE386" s="200"/>
      <c r="AF386" s="200"/>
      <c r="AG386" s="200"/>
    </row>
    <row r="387" spans="20:33" ht="40" customHeight="1" x14ac:dyDescent="0.35">
      <c r="T387" s="200"/>
      <c r="U387" s="200"/>
      <c r="V387" s="200"/>
      <c r="W387" s="200"/>
      <c r="X387" s="200"/>
      <c r="Y387" s="200"/>
      <c r="Z387" s="200"/>
      <c r="AA387" s="200"/>
      <c r="AB387" s="200"/>
      <c r="AC387" s="200"/>
      <c r="AD387" s="200"/>
      <c r="AE387" s="200"/>
      <c r="AF387" s="200"/>
      <c r="AG387" s="200"/>
    </row>
    <row r="388" spans="20:33" ht="40" customHeight="1" x14ac:dyDescent="0.35">
      <c r="T388" s="200"/>
      <c r="U388" s="200"/>
      <c r="V388" s="200"/>
      <c r="W388" s="200"/>
      <c r="X388" s="200"/>
      <c r="Y388" s="200"/>
      <c r="Z388" s="200"/>
      <c r="AA388" s="200"/>
      <c r="AB388" s="200"/>
      <c r="AC388" s="200"/>
      <c r="AD388" s="200"/>
      <c r="AE388" s="200"/>
      <c r="AF388" s="200"/>
      <c r="AG388" s="200"/>
    </row>
    <row r="389" spans="20:33" ht="40" customHeight="1" x14ac:dyDescent="0.35">
      <c r="T389" s="200"/>
      <c r="U389" s="200"/>
      <c r="V389" s="200"/>
      <c r="W389" s="200"/>
      <c r="X389" s="200"/>
      <c r="Y389" s="200"/>
      <c r="Z389" s="200"/>
      <c r="AA389" s="200"/>
      <c r="AB389" s="200"/>
      <c r="AC389" s="200"/>
      <c r="AD389" s="200"/>
      <c r="AE389" s="200"/>
      <c r="AF389" s="200"/>
      <c r="AG389" s="200"/>
    </row>
    <row r="390" spans="20:33" ht="40" customHeight="1" x14ac:dyDescent="0.35">
      <c r="T390" s="200"/>
      <c r="U390" s="200"/>
      <c r="V390" s="200"/>
      <c r="W390" s="200"/>
      <c r="X390" s="200"/>
      <c r="Y390" s="200"/>
      <c r="Z390" s="200"/>
      <c r="AA390" s="200"/>
      <c r="AB390" s="200"/>
      <c r="AC390" s="200"/>
      <c r="AD390" s="200"/>
      <c r="AE390" s="200"/>
      <c r="AF390" s="200"/>
      <c r="AG390" s="200"/>
    </row>
    <row r="391" spans="20:33" ht="40" customHeight="1" x14ac:dyDescent="0.35">
      <c r="T391" s="200"/>
      <c r="U391" s="200"/>
      <c r="V391" s="200"/>
      <c r="W391" s="200"/>
      <c r="X391" s="200"/>
      <c r="Y391" s="200"/>
      <c r="Z391" s="200"/>
      <c r="AA391" s="200"/>
      <c r="AB391" s="200"/>
      <c r="AC391" s="200"/>
      <c r="AD391" s="200"/>
      <c r="AE391" s="200"/>
      <c r="AF391" s="200"/>
      <c r="AG391" s="200"/>
    </row>
    <row r="392" spans="20:33" ht="40" customHeight="1" x14ac:dyDescent="0.35">
      <c r="T392" s="200"/>
      <c r="U392" s="200"/>
      <c r="V392" s="200"/>
      <c r="W392" s="200"/>
      <c r="X392" s="200"/>
      <c r="Y392" s="200"/>
      <c r="Z392" s="200"/>
      <c r="AA392" s="200"/>
      <c r="AB392" s="200"/>
      <c r="AC392" s="200"/>
      <c r="AD392" s="200"/>
      <c r="AE392" s="200"/>
      <c r="AF392" s="200"/>
      <c r="AG392" s="200"/>
    </row>
    <row r="393" spans="20:33" ht="40" customHeight="1" x14ac:dyDescent="0.35">
      <c r="T393" s="200"/>
      <c r="U393" s="200"/>
      <c r="V393" s="200"/>
      <c r="W393" s="200"/>
      <c r="X393" s="200"/>
      <c r="Y393" s="200"/>
      <c r="Z393" s="200"/>
      <c r="AA393" s="200"/>
      <c r="AB393" s="200"/>
      <c r="AC393" s="200"/>
      <c r="AD393" s="200"/>
      <c r="AE393" s="200"/>
      <c r="AF393" s="200"/>
      <c r="AG393" s="200"/>
    </row>
    <row r="394" spans="20:33" ht="40" customHeight="1" x14ac:dyDescent="0.35">
      <c r="T394" s="200"/>
      <c r="U394" s="200"/>
      <c r="V394" s="200"/>
      <c r="W394" s="200"/>
      <c r="X394" s="200"/>
      <c r="Y394" s="200"/>
      <c r="Z394" s="200"/>
      <c r="AA394" s="200"/>
      <c r="AB394" s="200"/>
      <c r="AC394" s="200"/>
      <c r="AD394" s="200"/>
      <c r="AE394" s="200"/>
      <c r="AF394" s="200"/>
      <c r="AG394" s="200"/>
    </row>
    <row r="395" spans="20:33" ht="40" customHeight="1" x14ac:dyDescent="0.35">
      <c r="T395" s="200"/>
      <c r="U395" s="200"/>
      <c r="V395" s="200"/>
      <c r="W395" s="200"/>
      <c r="X395" s="200"/>
      <c r="Y395" s="200"/>
      <c r="Z395" s="200"/>
      <c r="AA395" s="200"/>
      <c r="AB395" s="200"/>
      <c r="AC395" s="200"/>
      <c r="AD395" s="200"/>
      <c r="AE395" s="200"/>
      <c r="AF395" s="200"/>
      <c r="AG395" s="200"/>
    </row>
    <row r="396" spans="20:33" ht="40" customHeight="1" x14ac:dyDescent="0.35">
      <c r="T396" s="200"/>
      <c r="U396" s="200"/>
      <c r="V396" s="200"/>
      <c r="W396" s="200"/>
      <c r="X396" s="200"/>
      <c r="Y396" s="200"/>
      <c r="Z396" s="200"/>
      <c r="AA396" s="200"/>
      <c r="AB396" s="200"/>
      <c r="AC396" s="200"/>
      <c r="AD396" s="200"/>
      <c r="AE396" s="200"/>
      <c r="AF396" s="200"/>
      <c r="AG396" s="200"/>
    </row>
    <row r="397" spans="20:33" ht="40" customHeight="1" x14ac:dyDescent="0.35">
      <c r="T397" s="200"/>
      <c r="U397" s="200"/>
      <c r="V397" s="200"/>
      <c r="W397" s="200"/>
      <c r="X397" s="200"/>
      <c r="Y397" s="200"/>
      <c r="Z397" s="200"/>
      <c r="AA397" s="200"/>
      <c r="AB397" s="200"/>
      <c r="AC397" s="200"/>
      <c r="AD397" s="200"/>
      <c r="AE397" s="200"/>
      <c r="AF397" s="200"/>
      <c r="AG397" s="200"/>
    </row>
    <row r="398" spans="20:33" ht="40" customHeight="1" x14ac:dyDescent="0.35">
      <c r="T398" s="200"/>
      <c r="U398" s="200"/>
      <c r="V398" s="200"/>
      <c r="W398" s="200"/>
      <c r="X398" s="200"/>
      <c r="Y398" s="200"/>
      <c r="Z398" s="200"/>
      <c r="AA398" s="200"/>
      <c r="AB398" s="200"/>
      <c r="AC398" s="200"/>
      <c r="AD398" s="200"/>
      <c r="AE398" s="200"/>
      <c r="AF398" s="200"/>
      <c r="AG398" s="200"/>
    </row>
    <row r="399" spans="20:33" ht="40" customHeight="1" x14ac:dyDescent="0.35">
      <c r="T399" s="200"/>
      <c r="U399" s="200"/>
      <c r="V399" s="200"/>
      <c r="W399" s="200"/>
      <c r="X399" s="200"/>
      <c r="Y399" s="200"/>
      <c r="Z399" s="200"/>
      <c r="AA399" s="200"/>
      <c r="AB399" s="200"/>
      <c r="AC399" s="200"/>
      <c r="AD399" s="200"/>
      <c r="AE399" s="200"/>
      <c r="AF399" s="200"/>
      <c r="AG399" s="200"/>
    </row>
    <row r="400" spans="20:33" ht="40" customHeight="1" x14ac:dyDescent="0.35">
      <c r="T400" s="200"/>
      <c r="U400" s="200"/>
      <c r="V400" s="200"/>
      <c r="W400" s="200"/>
      <c r="X400" s="200"/>
      <c r="Y400" s="200"/>
      <c r="Z400" s="200"/>
      <c r="AA400" s="200"/>
      <c r="AB400" s="200"/>
      <c r="AC400" s="200"/>
      <c r="AD400" s="200"/>
      <c r="AE400" s="200"/>
      <c r="AF400" s="200"/>
      <c r="AG400" s="200"/>
    </row>
    <row r="401" spans="20:33" ht="40" customHeight="1" x14ac:dyDescent="0.35">
      <c r="T401" s="200"/>
      <c r="U401" s="200"/>
      <c r="V401" s="200"/>
      <c r="W401" s="200"/>
      <c r="X401" s="200"/>
      <c r="Y401" s="200"/>
      <c r="Z401" s="200"/>
      <c r="AA401" s="200"/>
      <c r="AB401" s="200"/>
      <c r="AC401" s="200"/>
      <c r="AD401" s="200"/>
      <c r="AE401" s="200"/>
      <c r="AF401" s="200"/>
      <c r="AG401" s="200"/>
    </row>
    <row r="402" spans="20:33" ht="40" customHeight="1" x14ac:dyDescent="0.35">
      <c r="T402" s="200"/>
      <c r="U402" s="200"/>
      <c r="V402" s="200"/>
      <c r="W402" s="200"/>
      <c r="X402" s="200"/>
      <c r="Y402" s="200"/>
      <c r="Z402" s="200"/>
      <c r="AA402" s="200"/>
      <c r="AB402" s="200"/>
      <c r="AC402" s="200"/>
      <c r="AD402" s="200"/>
      <c r="AE402" s="200"/>
      <c r="AF402" s="200"/>
      <c r="AG402" s="200"/>
    </row>
    <row r="403" spans="20:33" ht="40" customHeight="1" x14ac:dyDescent="0.35">
      <c r="T403" s="200"/>
      <c r="U403" s="200"/>
      <c r="V403" s="200"/>
      <c r="W403" s="200"/>
      <c r="X403" s="200"/>
      <c r="Y403" s="200"/>
      <c r="Z403" s="200"/>
      <c r="AA403" s="200"/>
      <c r="AB403" s="200"/>
      <c r="AC403" s="200"/>
      <c r="AD403" s="200"/>
      <c r="AE403" s="200"/>
      <c r="AF403" s="200"/>
      <c r="AG403" s="200"/>
    </row>
    <row r="404" spans="20:33" ht="40" customHeight="1" x14ac:dyDescent="0.35">
      <c r="T404" s="200"/>
      <c r="U404" s="200"/>
      <c r="V404" s="200"/>
      <c r="W404" s="200"/>
      <c r="X404" s="200"/>
      <c r="Y404" s="200"/>
      <c r="Z404" s="200"/>
      <c r="AA404" s="200"/>
      <c r="AB404" s="200"/>
      <c r="AC404" s="200"/>
      <c r="AD404" s="200"/>
      <c r="AE404" s="200"/>
      <c r="AF404" s="200"/>
      <c r="AG404" s="200"/>
    </row>
    <row r="405" spans="20:33" ht="40" customHeight="1" x14ac:dyDescent="0.35">
      <c r="T405" s="200"/>
      <c r="U405" s="200"/>
      <c r="V405" s="200"/>
      <c r="W405" s="200"/>
      <c r="X405" s="200"/>
      <c r="Y405" s="200"/>
      <c r="Z405" s="200"/>
      <c r="AA405" s="200"/>
      <c r="AB405" s="200"/>
      <c r="AC405" s="200"/>
      <c r="AD405" s="200"/>
      <c r="AE405" s="200"/>
      <c r="AF405" s="200"/>
      <c r="AG405" s="200"/>
    </row>
    <row r="406" spans="20:33" ht="40" customHeight="1" x14ac:dyDescent="0.35">
      <c r="T406" s="200"/>
      <c r="U406" s="200"/>
      <c r="V406" s="200"/>
      <c r="W406" s="200"/>
      <c r="X406" s="200"/>
      <c r="Y406" s="200"/>
      <c r="Z406" s="200"/>
      <c r="AA406" s="200"/>
      <c r="AB406" s="200"/>
      <c r="AC406" s="200"/>
      <c r="AD406" s="200"/>
      <c r="AE406" s="200"/>
      <c r="AF406" s="200"/>
      <c r="AG406" s="200"/>
    </row>
    <row r="407" spans="20:33" ht="40" customHeight="1" x14ac:dyDescent="0.35">
      <c r="T407" s="200"/>
      <c r="U407" s="200"/>
      <c r="V407" s="200"/>
      <c r="W407" s="200"/>
      <c r="X407" s="200"/>
      <c r="Y407" s="200"/>
      <c r="Z407" s="200"/>
      <c r="AA407" s="200"/>
      <c r="AB407" s="200"/>
      <c r="AC407" s="200"/>
      <c r="AD407" s="200"/>
      <c r="AE407" s="200"/>
      <c r="AF407" s="200"/>
      <c r="AG407" s="200"/>
    </row>
    <row r="408" spans="20:33" ht="40" customHeight="1" x14ac:dyDescent="0.35">
      <c r="T408" s="200"/>
      <c r="U408" s="200"/>
      <c r="V408" s="200"/>
      <c r="W408" s="200"/>
      <c r="X408" s="200"/>
      <c r="Y408" s="200"/>
      <c r="Z408" s="200"/>
      <c r="AA408" s="200"/>
      <c r="AB408" s="200"/>
      <c r="AC408" s="200"/>
      <c r="AD408" s="200"/>
      <c r="AE408" s="200"/>
      <c r="AF408" s="200"/>
      <c r="AG408" s="200"/>
    </row>
    <row r="409" spans="20:33" ht="40" customHeight="1" x14ac:dyDescent="0.35">
      <c r="T409" s="200"/>
      <c r="U409" s="200"/>
      <c r="V409" s="200"/>
      <c r="W409" s="200"/>
      <c r="X409" s="200"/>
      <c r="Y409" s="200"/>
      <c r="Z409" s="200"/>
      <c r="AA409" s="200"/>
      <c r="AB409" s="200"/>
      <c r="AC409" s="200"/>
      <c r="AD409" s="200"/>
      <c r="AE409" s="200"/>
      <c r="AF409" s="200"/>
      <c r="AG409" s="200"/>
    </row>
    <row r="410" spans="20:33" ht="40" customHeight="1" x14ac:dyDescent="0.35">
      <c r="T410" s="200"/>
      <c r="U410" s="200"/>
      <c r="V410" s="200"/>
      <c r="W410" s="200"/>
      <c r="X410" s="200"/>
      <c r="Y410" s="200"/>
      <c r="Z410" s="200"/>
      <c r="AA410" s="200"/>
      <c r="AB410" s="200"/>
      <c r="AC410" s="200"/>
      <c r="AD410" s="200"/>
      <c r="AE410" s="200"/>
      <c r="AF410" s="200"/>
      <c r="AG410" s="200"/>
    </row>
    <row r="411" spans="20:33" ht="40" customHeight="1" x14ac:dyDescent="0.35">
      <c r="T411" s="200"/>
      <c r="U411" s="200"/>
      <c r="V411" s="200"/>
      <c r="W411" s="200"/>
      <c r="X411" s="200"/>
      <c r="Y411" s="200"/>
      <c r="Z411" s="200"/>
      <c r="AA411" s="200"/>
      <c r="AB411" s="200"/>
      <c r="AC411" s="200"/>
      <c r="AD411" s="200"/>
      <c r="AE411" s="200"/>
      <c r="AF411" s="200"/>
      <c r="AG411" s="200"/>
    </row>
    <row r="412" spans="20:33" ht="40" customHeight="1" x14ac:dyDescent="0.35">
      <c r="T412" s="200"/>
      <c r="U412" s="200"/>
      <c r="V412" s="200"/>
      <c r="W412" s="200"/>
      <c r="X412" s="200"/>
      <c r="Y412" s="200"/>
      <c r="Z412" s="200"/>
      <c r="AA412" s="200"/>
      <c r="AB412" s="200"/>
      <c r="AC412" s="200"/>
      <c r="AD412" s="200"/>
      <c r="AE412" s="200"/>
      <c r="AF412" s="200"/>
      <c r="AG412" s="200"/>
    </row>
    <row r="413" spans="20:33" ht="40" customHeight="1" x14ac:dyDescent="0.35">
      <c r="T413" s="200"/>
      <c r="U413" s="200"/>
      <c r="V413" s="200"/>
      <c r="W413" s="200"/>
      <c r="X413" s="200"/>
      <c r="Y413" s="200"/>
      <c r="Z413" s="200"/>
      <c r="AA413" s="200"/>
      <c r="AB413" s="200"/>
      <c r="AC413" s="200"/>
      <c r="AD413" s="200"/>
      <c r="AE413" s="200"/>
      <c r="AF413" s="200"/>
      <c r="AG413" s="200"/>
    </row>
    <row r="414" spans="20:33" ht="40" customHeight="1" x14ac:dyDescent="0.35">
      <c r="T414" s="200"/>
      <c r="U414" s="200"/>
      <c r="V414" s="200"/>
      <c r="W414" s="200"/>
      <c r="X414" s="200"/>
      <c r="Y414" s="200"/>
      <c r="Z414" s="200"/>
      <c r="AA414" s="200"/>
      <c r="AB414" s="200"/>
      <c r="AC414" s="200"/>
      <c r="AD414" s="200"/>
      <c r="AE414" s="200"/>
      <c r="AF414" s="200"/>
      <c r="AG414" s="200"/>
    </row>
    <row r="415" spans="20:33" ht="40" customHeight="1" x14ac:dyDescent="0.35">
      <c r="T415" s="200"/>
      <c r="U415" s="200"/>
      <c r="V415" s="200"/>
      <c r="W415" s="200"/>
      <c r="X415" s="200"/>
      <c r="Y415" s="200"/>
      <c r="Z415" s="200"/>
      <c r="AA415" s="200"/>
      <c r="AB415" s="200"/>
      <c r="AC415" s="200"/>
      <c r="AD415" s="200"/>
      <c r="AE415" s="200"/>
      <c r="AF415" s="200"/>
      <c r="AG415" s="200"/>
    </row>
    <row r="416" spans="20:33" ht="40" customHeight="1" x14ac:dyDescent="0.35">
      <c r="T416" s="200"/>
      <c r="U416" s="200"/>
      <c r="V416" s="200"/>
      <c r="W416" s="200"/>
      <c r="X416" s="200"/>
      <c r="Y416" s="200"/>
      <c r="Z416" s="200"/>
      <c r="AA416" s="200"/>
      <c r="AB416" s="200"/>
      <c r="AC416" s="200"/>
      <c r="AD416" s="200"/>
      <c r="AE416" s="200"/>
      <c r="AF416" s="200"/>
      <c r="AG416" s="200"/>
    </row>
    <row r="417" spans="20:33" ht="40" customHeight="1" x14ac:dyDescent="0.35">
      <c r="T417" s="200"/>
      <c r="U417" s="200"/>
      <c r="V417" s="200"/>
      <c r="W417" s="200"/>
      <c r="X417" s="200"/>
      <c r="Y417" s="200"/>
      <c r="Z417" s="200"/>
      <c r="AA417" s="200"/>
      <c r="AB417" s="200"/>
      <c r="AC417" s="200"/>
      <c r="AD417" s="200"/>
      <c r="AE417" s="200"/>
      <c r="AF417" s="200"/>
      <c r="AG417" s="200"/>
    </row>
    <row r="418" spans="20:33" ht="40" customHeight="1" x14ac:dyDescent="0.35">
      <c r="T418" s="200"/>
      <c r="U418" s="200"/>
      <c r="V418" s="200"/>
      <c r="W418" s="200"/>
      <c r="X418" s="200"/>
      <c r="Y418" s="200"/>
      <c r="Z418" s="200"/>
      <c r="AA418" s="200"/>
      <c r="AB418" s="200"/>
      <c r="AC418" s="200"/>
      <c r="AD418" s="200"/>
      <c r="AE418" s="200"/>
      <c r="AF418" s="200"/>
      <c r="AG418" s="200"/>
    </row>
    <row r="419" spans="20:33" ht="40" customHeight="1" x14ac:dyDescent="0.35">
      <c r="T419" s="200"/>
      <c r="U419" s="200"/>
      <c r="V419" s="200"/>
      <c r="W419" s="200"/>
      <c r="X419" s="200"/>
      <c r="Y419" s="200"/>
      <c r="Z419" s="200"/>
      <c r="AA419" s="200"/>
      <c r="AB419" s="200"/>
      <c r="AC419" s="200"/>
      <c r="AD419" s="200"/>
      <c r="AE419" s="200"/>
      <c r="AF419" s="200"/>
      <c r="AG419" s="200"/>
    </row>
    <row r="420" spans="20:33" ht="40" customHeight="1" x14ac:dyDescent="0.35">
      <c r="T420" s="200"/>
      <c r="U420" s="200"/>
      <c r="V420" s="200"/>
      <c r="W420" s="200"/>
      <c r="X420" s="200"/>
      <c r="Y420" s="200"/>
      <c r="Z420" s="200"/>
      <c r="AA420" s="200"/>
      <c r="AB420" s="200"/>
      <c r="AC420" s="200"/>
      <c r="AD420" s="200"/>
      <c r="AE420" s="200"/>
      <c r="AF420" s="200"/>
      <c r="AG420" s="200"/>
    </row>
    <row r="421" spans="20:33" ht="40" customHeight="1" x14ac:dyDescent="0.35">
      <c r="T421" s="200"/>
      <c r="U421" s="200"/>
      <c r="V421" s="200"/>
      <c r="W421" s="200"/>
      <c r="X421" s="200"/>
      <c r="Y421" s="200"/>
      <c r="Z421" s="200"/>
      <c r="AA421" s="200"/>
      <c r="AB421" s="200"/>
      <c r="AC421" s="200"/>
      <c r="AD421" s="200"/>
      <c r="AE421" s="200"/>
      <c r="AF421" s="200"/>
      <c r="AG421" s="200"/>
    </row>
    <row r="422" spans="20:33" ht="40" customHeight="1" x14ac:dyDescent="0.35">
      <c r="T422" s="200"/>
      <c r="U422" s="200"/>
      <c r="V422" s="200"/>
      <c r="W422" s="200"/>
      <c r="X422" s="200"/>
      <c r="Y422" s="200"/>
      <c r="Z422" s="200"/>
      <c r="AA422" s="200"/>
      <c r="AB422" s="200"/>
      <c r="AC422" s="200"/>
      <c r="AD422" s="200"/>
      <c r="AE422" s="200"/>
      <c r="AF422" s="200"/>
      <c r="AG422" s="200"/>
    </row>
    <row r="423" spans="20:33" ht="40" customHeight="1" x14ac:dyDescent="0.35">
      <c r="T423" s="200"/>
      <c r="U423" s="200"/>
      <c r="V423" s="200"/>
      <c r="W423" s="200"/>
      <c r="X423" s="200"/>
      <c r="Y423" s="200"/>
      <c r="Z423" s="200"/>
      <c r="AA423" s="200"/>
      <c r="AB423" s="200"/>
      <c r="AC423" s="200"/>
      <c r="AD423" s="200"/>
      <c r="AE423" s="200"/>
      <c r="AF423" s="200"/>
      <c r="AG423" s="200"/>
    </row>
    <row r="424" spans="20:33" ht="40" customHeight="1" x14ac:dyDescent="0.35">
      <c r="T424" s="200"/>
      <c r="U424" s="200"/>
      <c r="V424" s="200"/>
      <c r="W424" s="200"/>
      <c r="X424" s="200"/>
      <c r="Y424" s="200"/>
      <c r="Z424" s="200"/>
      <c r="AA424" s="200"/>
      <c r="AB424" s="200"/>
      <c r="AC424" s="200"/>
      <c r="AD424" s="200"/>
      <c r="AE424" s="200"/>
      <c r="AF424" s="200"/>
      <c r="AG424" s="200"/>
    </row>
    <row r="425" spans="20:33" ht="40" customHeight="1" x14ac:dyDescent="0.35">
      <c r="T425" s="200"/>
      <c r="U425" s="200"/>
      <c r="V425" s="200"/>
      <c r="W425" s="200"/>
      <c r="X425" s="200"/>
      <c r="Y425" s="200"/>
      <c r="Z425" s="200"/>
      <c r="AA425" s="200"/>
      <c r="AB425" s="200"/>
      <c r="AC425" s="200"/>
      <c r="AD425" s="200"/>
      <c r="AE425" s="200"/>
      <c r="AF425" s="200"/>
      <c r="AG425" s="200"/>
    </row>
    <row r="426" spans="20:33" ht="40" customHeight="1" x14ac:dyDescent="0.35">
      <c r="T426" s="200"/>
      <c r="U426" s="200"/>
      <c r="V426" s="200"/>
      <c r="W426" s="200"/>
      <c r="X426" s="200"/>
      <c r="Y426" s="200"/>
      <c r="Z426" s="200"/>
      <c r="AA426" s="200"/>
      <c r="AB426" s="200"/>
      <c r="AC426" s="200"/>
      <c r="AD426" s="200"/>
      <c r="AE426" s="200"/>
      <c r="AF426" s="200"/>
      <c r="AG426" s="200"/>
    </row>
    <row r="427" spans="20:33" ht="40" customHeight="1" x14ac:dyDescent="0.35">
      <c r="T427" s="200"/>
      <c r="U427" s="200"/>
      <c r="V427" s="200"/>
      <c r="W427" s="200"/>
      <c r="X427" s="200"/>
      <c r="Y427" s="200"/>
      <c r="Z427" s="200"/>
      <c r="AA427" s="200"/>
      <c r="AB427" s="200"/>
      <c r="AC427" s="200"/>
      <c r="AD427" s="200"/>
      <c r="AE427" s="200"/>
      <c r="AF427" s="200"/>
      <c r="AG427" s="200"/>
    </row>
    <row r="428" spans="20:33" ht="40" customHeight="1" x14ac:dyDescent="0.35">
      <c r="T428" s="200"/>
      <c r="U428" s="200"/>
      <c r="V428" s="200"/>
      <c r="W428" s="200"/>
      <c r="X428" s="200"/>
      <c r="Y428" s="200"/>
      <c r="Z428" s="200"/>
      <c r="AA428" s="200"/>
      <c r="AB428" s="200"/>
      <c r="AC428" s="200"/>
      <c r="AD428" s="200"/>
      <c r="AE428" s="200"/>
      <c r="AF428" s="200"/>
      <c r="AG428" s="200"/>
    </row>
    <row r="429" spans="20:33" ht="40" customHeight="1" x14ac:dyDescent="0.35">
      <c r="T429" s="200"/>
      <c r="U429" s="200"/>
      <c r="V429" s="200"/>
      <c r="W429" s="200"/>
      <c r="X429" s="200"/>
      <c r="Y429" s="200"/>
      <c r="Z429" s="200"/>
      <c r="AA429" s="200"/>
      <c r="AB429" s="200"/>
      <c r="AC429" s="200"/>
      <c r="AD429" s="200"/>
      <c r="AE429" s="200"/>
      <c r="AF429" s="200"/>
      <c r="AG429" s="200"/>
    </row>
    <row r="430" spans="20:33" ht="40" customHeight="1" x14ac:dyDescent="0.35">
      <c r="T430" s="200"/>
      <c r="U430" s="200"/>
      <c r="V430" s="200"/>
      <c r="W430" s="200"/>
      <c r="X430" s="200"/>
      <c r="Y430" s="200"/>
      <c r="Z430" s="200"/>
      <c r="AA430" s="200"/>
      <c r="AB430" s="200"/>
      <c r="AC430" s="200"/>
      <c r="AD430" s="200"/>
      <c r="AE430" s="200"/>
      <c r="AF430" s="200"/>
      <c r="AG430" s="200"/>
    </row>
    <row r="431" spans="20:33" ht="40" customHeight="1" x14ac:dyDescent="0.35">
      <c r="T431" s="200"/>
      <c r="U431" s="200"/>
      <c r="V431" s="200"/>
      <c r="W431" s="200"/>
      <c r="X431" s="200"/>
      <c r="Y431" s="200"/>
      <c r="Z431" s="200"/>
      <c r="AA431" s="200"/>
      <c r="AB431" s="200"/>
      <c r="AC431" s="200"/>
      <c r="AD431" s="200"/>
      <c r="AE431" s="200"/>
      <c r="AF431" s="200"/>
      <c r="AG431" s="200"/>
    </row>
    <row r="432" spans="20:33" ht="40" customHeight="1" x14ac:dyDescent="0.35">
      <c r="T432" s="200"/>
      <c r="U432" s="200"/>
      <c r="V432" s="200"/>
      <c r="W432" s="200"/>
      <c r="X432" s="200"/>
      <c r="Y432" s="200"/>
      <c r="Z432" s="200"/>
      <c r="AA432" s="200"/>
      <c r="AB432" s="200"/>
      <c r="AC432" s="200"/>
      <c r="AD432" s="200"/>
      <c r="AE432" s="200"/>
      <c r="AF432" s="200"/>
      <c r="AG432" s="200"/>
    </row>
    <row r="433" spans="20:33" ht="40" customHeight="1" x14ac:dyDescent="0.35">
      <c r="T433" s="200"/>
      <c r="U433" s="200"/>
      <c r="V433" s="200"/>
      <c r="W433" s="200"/>
      <c r="X433" s="200"/>
      <c r="Y433" s="200"/>
      <c r="Z433" s="200"/>
      <c r="AA433" s="200"/>
      <c r="AB433" s="200"/>
      <c r="AC433" s="200"/>
      <c r="AD433" s="200"/>
      <c r="AE433" s="200"/>
      <c r="AF433" s="200"/>
      <c r="AG433" s="200"/>
    </row>
    <row r="434" spans="20:33" ht="40" customHeight="1" x14ac:dyDescent="0.35">
      <c r="T434" s="200"/>
      <c r="U434" s="200"/>
      <c r="V434" s="200"/>
      <c r="W434" s="200"/>
      <c r="X434" s="200"/>
      <c r="Y434" s="200"/>
      <c r="Z434" s="200"/>
      <c r="AA434" s="200"/>
      <c r="AB434" s="200"/>
      <c r="AC434" s="200"/>
      <c r="AD434" s="200"/>
      <c r="AE434" s="200"/>
      <c r="AF434" s="200"/>
      <c r="AG434" s="200"/>
    </row>
    <row r="435" spans="20:33" ht="40" customHeight="1" x14ac:dyDescent="0.35">
      <c r="T435" s="200"/>
      <c r="U435" s="200"/>
      <c r="V435" s="200"/>
      <c r="W435" s="200"/>
      <c r="X435" s="200"/>
      <c r="Y435" s="200"/>
      <c r="Z435" s="200"/>
      <c r="AA435" s="200"/>
      <c r="AB435" s="200"/>
      <c r="AC435" s="200"/>
      <c r="AD435" s="200"/>
      <c r="AE435" s="200"/>
      <c r="AF435" s="200"/>
      <c r="AG435" s="200"/>
    </row>
    <row r="436" spans="20:33" ht="40" customHeight="1" x14ac:dyDescent="0.35">
      <c r="T436" s="200"/>
      <c r="U436" s="200"/>
      <c r="V436" s="200"/>
      <c r="W436" s="200"/>
      <c r="X436" s="200"/>
      <c r="Y436" s="200"/>
      <c r="Z436" s="200"/>
      <c r="AA436" s="200"/>
      <c r="AB436" s="200"/>
      <c r="AC436" s="200"/>
      <c r="AD436" s="200"/>
      <c r="AE436" s="200"/>
      <c r="AF436" s="200"/>
      <c r="AG436" s="200"/>
    </row>
    <row r="437" spans="20:33" ht="40" customHeight="1" x14ac:dyDescent="0.35">
      <c r="T437" s="200"/>
      <c r="U437" s="200"/>
      <c r="V437" s="200"/>
      <c r="W437" s="200"/>
      <c r="X437" s="200"/>
      <c r="Y437" s="200"/>
      <c r="Z437" s="200"/>
      <c r="AA437" s="200"/>
      <c r="AB437" s="200"/>
      <c r="AC437" s="200"/>
      <c r="AD437" s="200"/>
      <c r="AE437" s="200"/>
      <c r="AF437" s="200"/>
      <c r="AG437" s="200"/>
    </row>
    <row r="438" spans="20:33" ht="40" customHeight="1" x14ac:dyDescent="0.35">
      <c r="T438" s="200"/>
      <c r="U438" s="200"/>
      <c r="V438" s="200"/>
      <c r="W438" s="200"/>
      <c r="X438" s="200"/>
      <c r="Y438" s="200"/>
      <c r="Z438" s="200"/>
      <c r="AA438" s="200"/>
      <c r="AB438" s="200"/>
      <c r="AC438" s="200"/>
      <c r="AD438" s="200"/>
      <c r="AE438" s="200"/>
      <c r="AF438" s="200"/>
      <c r="AG438" s="200"/>
    </row>
    <row r="439" spans="20:33" ht="40" customHeight="1" x14ac:dyDescent="0.35">
      <c r="T439" s="200"/>
      <c r="U439" s="200"/>
      <c r="V439" s="200"/>
      <c r="W439" s="200"/>
      <c r="X439" s="200"/>
      <c r="Y439" s="200"/>
      <c r="Z439" s="200"/>
      <c r="AA439" s="200"/>
      <c r="AB439" s="200"/>
      <c r="AC439" s="200"/>
      <c r="AD439" s="200"/>
      <c r="AE439" s="200"/>
      <c r="AF439" s="200"/>
      <c r="AG439" s="200"/>
    </row>
    <row r="440" spans="20:33" ht="40" customHeight="1" x14ac:dyDescent="0.35">
      <c r="T440" s="200"/>
      <c r="U440" s="200"/>
      <c r="V440" s="200"/>
      <c r="W440" s="200"/>
      <c r="X440" s="200"/>
      <c r="Y440" s="200"/>
      <c r="Z440" s="200"/>
      <c r="AA440" s="200"/>
      <c r="AB440" s="200"/>
      <c r="AC440" s="200"/>
      <c r="AD440" s="200"/>
      <c r="AE440" s="200"/>
      <c r="AF440" s="200"/>
      <c r="AG440" s="200"/>
    </row>
    <row r="441" spans="20:33" ht="40" customHeight="1" x14ac:dyDescent="0.35">
      <c r="T441" s="200"/>
      <c r="U441" s="200"/>
      <c r="V441" s="200"/>
      <c r="W441" s="200"/>
      <c r="X441" s="200"/>
      <c r="Y441" s="200"/>
      <c r="Z441" s="200"/>
      <c r="AA441" s="200"/>
      <c r="AB441" s="200"/>
      <c r="AC441" s="200"/>
      <c r="AD441" s="200"/>
      <c r="AE441" s="200"/>
      <c r="AF441" s="200"/>
      <c r="AG441" s="200"/>
    </row>
    <row r="442" spans="20:33" ht="40" customHeight="1" x14ac:dyDescent="0.35">
      <c r="T442" s="200"/>
      <c r="U442" s="200"/>
      <c r="V442" s="200"/>
      <c r="W442" s="200"/>
      <c r="X442" s="200"/>
      <c r="Y442" s="200"/>
      <c r="Z442" s="200"/>
      <c r="AA442" s="200"/>
      <c r="AB442" s="200"/>
      <c r="AC442" s="200"/>
      <c r="AD442" s="200"/>
      <c r="AE442" s="200"/>
      <c r="AF442" s="200"/>
      <c r="AG442" s="200"/>
    </row>
    <row r="443" spans="20:33" ht="40" customHeight="1" x14ac:dyDescent="0.35">
      <c r="T443" s="200"/>
      <c r="U443" s="200"/>
      <c r="V443" s="200"/>
      <c r="W443" s="200"/>
      <c r="X443" s="200"/>
      <c r="Y443" s="200"/>
      <c r="Z443" s="200"/>
      <c r="AA443" s="200"/>
      <c r="AB443" s="200"/>
      <c r="AC443" s="200"/>
      <c r="AD443" s="200"/>
      <c r="AE443" s="200"/>
      <c r="AF443" s="200"/>
      <c r="AG443" s="200"/>
    </row>
    <row r="444" spans="20:33" ht="40" customHeight="1" x14ac:dyDescent="0.35">
      <c r="T444" s="200"/>
      <c r="U444" s="200"/>
      <c r="V444" s="200"/>
      <c r="W444" s="200"/>
      <c r="X444" s="200"/>
      <c r="Y444" s="200"/>
      <c r="Z444" s="200"/>
      <c r="AA444" s="200"/>
      <c r="AB444" s="200"/>
      <c r="AC444" s="200"/>
      <c r="AD444" s="200"/>
      <c r="AE444" s="200"/>
      <c r="AF444" s="200"/>
      <c r="AG444" s="200"/>
    </row>
    <row r="445" spans="20:33" ht="40" customHeight="1" x14ac:dyDescent="0.35">
      <c r="T445" s="200"/>
      <c r="U445" s="200"/>
      <c r="V445" s="200"/>
      <c r="W445" s="200"/>
      <c r="X445" s="200"/>
      <c r="Y445" s="200"/>
      <c r="Z445" s="200"/>
      <c r="AA445" s="200"/>
      <c r="AB445" s="200"/>
      <c r="AC445" s="200"/>
      <c r="AD445" s="200"/>
      <c r="AE445" s="200"/>
      <c r="AF445" s="200"/>
      <c r="AG445" s="200"/>
    </row>
    <row r="446" spans="20:33" ht="40" customHeight="1" x14ac:dyDescent="0.35">
      <c r="T446" s="200"/>
      <c r="U446" s="200"/>
      <c r="V446" s="200"/>
      <c r="W446" s="200"/>
      <c r="X446" s="200"/>
      <c r="Y446" s="200"/>
      <c r="Z446" s="200"/>
      <c r="AA446" s="200"/>
      <c r="AB446" s="200"/>
      <c r="AC446" s="200"/>
      <c r="AD446" s="200"/>
      <c r="AE446" s="200"/>
      <c r="AF446" s="200"/>
      <c r="AG446" s="200"/>
    </row>
    <row r="447" spans="20:33" ht="40" customHeight="1" x14ac:dyDescent="0.35">
      <c r="T447" s="200"/>
      <c r="U447" s="200"/>
      <c r="V447" s="200"/>
      <c r="W447" s="200"/>
      <c r="X447" s="200"/>
      <c r="Y447" s="200"/>
      <c r="Z447" s="200"/>
      <c r="AA447" s="200"/>
      <c r="AB447" s="200"/>
      <c r="AC447" s="200"/>
      <c r="AD447" s="200"/>
      <c r="AE447" s="200"/>
      <c r="AF447" s="200"/>
      <c r="AG447" s="200"/>
    </row>
    <row r="448" spans="20:33" ht="40" customHeight="1" x14ac:dyDescent="0.35">
      <c r="T448" s="200"/>
      <c r="U448" s="200"/>
      <c r="V448" s="200"/>
      <c r="W448" s="200"/>
      <c r="X448" s="200"/>
      <c r="Y448" s="200"/>
      <c r="Z448" s="200"/>
      <c r="AA448" s="200"/>
      <c r="AB448" s="200"/>
      <c r="AC448" s="200"/>
      <c r="AD448" s="200"/>
      <c r="AE448" s="200"/>
      <c r="AF448" s="200"/>
      <c r="AG448" s="200"/>
    </row>
    <row r="449" spans="20:33" ht="40" customHeight="1" x14ac:dyDescent="0.35">
      <c r="T449" s="200"/>
      <c r="U449" s="200"/>
      <c r="V449" s="200"/>
      <c r="W449" s="200"/>
      <c r="X449" s="200"/>
      <c r="Y449" s="200"/>
      <c r="Z449" s="200"/>
      <c r="AA449" s="200"/>
      <c r="AB449" s="200"/>
      <c r="AC449" s="200"/>
      <c r="AD449" s="200"/>
      <c r="AE449" s="200"/>
      <c r="AF449" s="200"/>
      <c r="AG449" s="200"/>
    </row>
    <row r="450" spans="20:33" ht="40" customHeight="1" x14ac:dyDescent="0.35">
      <c r="T450" s="200"/>
      <c r="U450" s="200"/>
      <c r="V450" s="200"/>
      <c r="W450" s="200"/>
      <c r="X450" s="200"/>
      <c r="Y450" s="200"/>
      <c r="Z450" s="200"/>
      <c r="AA450" s="200"/>
      <c r="AB450" s="200"/>
      <c r="AC450" s="200"/>
      <c r="AD450" s="200"/>
      <c r="AE450" s="200"/>
      <c r="AF450" s="200"/>
      <c r="AG450" s="200"/>
    </row>
    <row r="451" spans="20:33" ht="40" customHeight="1" x14ac:dyDescent="0.35">
      <c r="T451" s="200"/>
      <c r="U451" s="200"/>
      <c r="V451" s="200"/>
      <c r="W451" s="200"/>
      <c r="X451" s="200"/>
      <c r="Y451" s="200"/>
      <c r="Z451" s="200"/>
      <c r="AA451" s="200"/>
      <c r="AB451" s="200"/>
      <c r="AC451" s="200"/>
      <c r="AD451" s="200"/>
      <c r="AE451" s="200"/>
      <c r="AF451" s="200"/>
      <c r="AG451" s="200"/>
    </row>
    <row r="452" spans="20:33" ht="40" customHeight="1" x14ac:dyDescent="0.35">
      <c r="T452" s="200"/>
      <c r="U452" s="200"/>
      <c r="V452" s="200"/>
      <c r="W452" s="200"/>
      <c r="X452" s="200"/>
      <c r="Y452" s="200"/>
      <c r="Z452" s="200"/>
      <c r="AA452" s="200"/>
      <c r="AB452" s="200"/>
      <c r="AC452" s="200"/>
      <c r="AD452" s="200"/>
      <c r="AE452" s="200"/>
      <c r="AF452" s="200"/>
      <c r="AG452" s="200"/>
    </row>
    <row r="453" spans="20:33" ht="40" customHeight="1" x14ac:dyDescent="0.35">
      <c r="T453" s="200"/>
      <c r="U453" s="200"/>
      <c r="V453" s="200"/>
      <c r="W453" s="200"/>
      <c r="X453" s="200"/>
      <c r="Y453" s="200"/>
      <c r="Z453" s="200"/>
      <c r="AA453" s="200"/>
      <c r="AB453" s="200"/>
      <c r="AC453" s="200"/>
      <c r="AD453" s="200"/>
      <c r="AE453" s="200"/>
      <c r="AF453" s="200"/>
      <c r="AG453" s="200"/>
    </row>
    <row r="454" spans="20:33" ht="40" customHeight="1" x14ac:dyDescent="0.35">
      <c r="T454" s="200"/>
      <c r="U454" s="200"/>
      <c r="V454" s="200"/>
      <c r="W454" s="200"/>
      <c r="X454" s="200"/>
      <c r="Y454" s="200"/>
      <c r="Z454" s="200"/>
      <c r="AA454" s="200"/>
      <c r="AB454" s="200"/>
      <c r="AC454" s="200"/>
      <c r="AD454" s="200"/>
      <c r="AE454" s="200"/>
      <c r="AF454" s="200"/>
      <c r="AG454" s="200"/>
    </row>
    <row r="455" spans="20:33" ht="40" customHeight="1" x14ac:dyDescent="0.35">
      <c r="T455" s="200"/>
      <c r="U455" s="200"/>
      <c r="V455" s="200"/>
      <c r="W455" s="200"/>
      <c r="X455" s="200"/>
      <c r="Y455" s="200"/>
      <c r="Z455" s="200"/>
      <c r="AA455" s="200"/>
      <c r="AB455" s="200"/>
      <c r="AC455" s="200"/>
      <c r="AD455" s="200"/>
      <c r="AE455" s="200"/>
      <c r="AF455" s="200"/>
      <c r="AG455" s="200"/>
    </row>
    <row r="456" spans="20:33" ht="40" customHeight="1" x14ac:dyDescent="0.35">
      <c r="T456" s="200"/>
      <c r="U456" s="200"/>
      <c r="V456" s="200"/>
      <c r="W456" s="200"/>
      <c r="X456" s="200"/>
      <c r="Y456" s="200"/>
      <c r="Z456" s="200"/>
      <c r="AA456" s="200"/>
      <c r="AB456" s="200"/>
      <c r="AC456" s="200"/>
      <c r="AD456" s="200"/>
      <c r="AE456" s="200"/>
      <c r="AF456" s="200"/>
      <c r="AG456" s="200"/>
    </row>
    <row r="457" spans="20:33" ht="40" customHeight="1" x14ac:dyDescent="0.35">
      <c r="T457" s="200"/>
      <c r="U457" s="200"/>
      <c r="V457" s="200"/>
      <c r="W457" s="200"/>
      <c r="X457" s="200"/>
      <c r="Y457" s="200"/>
      <c r="Z457" s="200"/>
      <c r="AA457" s="200"/>
      <c r="AB457" s="200"/>
      <c r="AC457" s="200"/>
      <c r="AD457" s="200"/>
      <c r="AE457" s="200"/>
      <c r="AF457" s="200"/>
      <c r="AG457" s="200"/>
    </row>
    <row r="458" spans="20:33" ht="40" customHeight="1" x14ac:dyDescent="0.35">
      <c r="T458" s="200"/>
      <c r="U458" s="200"/>
      <c r="V458" s="200"/>
      <c r="W458" s="200"/>
      <c r="X458" s="200"/>
      <c r="Y458" s="200"/>
      <c r="Z458" s="200"/>
      <c r="AA458" s="200"/>
      <c r="AB458" s="200"/>
      <c r="AC458" s="200"/>
      <c r="AD458" s="200"/>
      <c r="AE458" s="200"/>
      <c r="AF458" s="200"/>
      <c r="AG458" s="200"/>
    </row>
    <row r="459" spans="20:33" ht="40" customHeight="1" x14ac:dyDescent="0.35">
      <c r="T459" s="200"/>
      <c r="U459" s="200"/>
      <c r="V459" s="200"/>
      <c r="W459" s="200"/>
      <c r="X459" s="200"/>
      <c r="Y459" s="200"/>
      <c r="Z459" s="200"/>
      <c r="AA459" s="200"/>
      <c r="AB459" s="200"/>
      <c r="AC459" s="200"/>
      <c r="AD459" s="200"/>
      <c r="AE459" s="200"/>
      <c r="AF459" s="200"/>
      <c r="AG459" s="200"/>
    </row>
    <row r="460" spans="20:33" ht="40" customHeight="1" x14ac:dyDescent="0.35">
      <c r="T460" s="200"/>
      <c r="U460" s="200"/>
      <c r="V460" s="200"/>
      <c r="W460" s="200"/>
      <c r="X460" s="200"/>
      <c r="Y460" s="200"/>
      <c r="Z460" s="200"/>
      <c r="AA460" s="200"/>
      <c r="AB460" s="200"/>
      <c r="AC460" s="200"/>
      <c r="AD460" s="200"/>
      <c r="AE460" s="200"/>
      <c r="AF460" s="200"/>
      <c r="AG460" s="200"/>
    </row>
    <row r="461" spans="20:33" ht="40" customHeight="1" x14ac:dyDescent="0.35">
      <c r="T461" s="200"/>
      <c r="U461" s="200"/>
      <c r="V461" s="200"/>
      <c r="W461" s="200"/>
      <c r="X461" s="200"/>
      <c r="Y461" s="200"/>
      <c r="Z461" s="200"/>
      <c r="AA461" s="200"/>
      <c r="AB461" s="200"/>
      <c r="AC461" s="200"/>
      <c r="AD461" s="200"/>
      <c r="AE461" s="200"/>
      <c r="AF461" s="200"/>
      <c r="AG461" s="200"/>
    </row>
    <row r="462" spans="20:33" ht="40" customHeight="1" x14ac:dyDescent="0.35">
      <c r="T462" s="200"/>
      <c r="U462" s="200"/>
      <c r="V462" s="200"/>
      <c r="W462" s="200"/>
      <c r="X462" s="200"/>
      <c r="Y462" s="200"/>
      <c r="Z462" s="200"/>
      <c r="AA462" s="200"/>
      <c r="AB462" s="200"/>
      <c r="AC462" s="200"/>
      <c r="AD462" s="200"/>
      <c r="AE462" s="200"/>
      <c r="AF462" s="200"/>
      <c r="AG462" s="200"/>
    </row>
    <row r="463" spans="20:33" ht="40" customHeight="1" x14ac:dyDescent="0.35">
      <c r="T463" s="200"/>
      <c r="U463" s="200"/>
      <c r="V463" s="200"/>
      <c r="W463" s="200"/>
      <c r="X463" s="200"/>
      <c r="Y463" s="200"/>
      <c r="Z463" s="200"/>
      <c r="AA463" s="200"/>
      <c r="AB463" s="200"/>
      <c r="AC463" s="200"/>
      <c r="AD463" s="200"/>
      <c r="AE463" s="200"/>
      <c r="AF463" s="200"/>
      <c r="AG463" s="200"/>
    </row>
    <row r="464" spans="20:33" ht="40" customHeight="1" x14ac:dyDescent="0.35">
      <c r="T464" s="200"/>
      <c r="U464" s="200"/>
      <c r="V464" s="200"/>
      <c r="W464" s="200"/>
      <c r="X464" s="200"/>
      <c r="Y464" s="200"/>
      <c r="Z464" s="200"/>
      <c r="AA464" s="200"/>
      <c r="AB464" s="200"/>
      <c r="AC464" s="200"/>
      <c r="AD464" s="200"/>
      <c r="AE464" s="200"/>
      <c r="AF464" s="200"/>
      <c r="AG464" s="200"/>
    </row>
    <row r="465" spans="20:33" ht="40" customHeight="1" x14ac:dyDescent="0.35">
      <c r="T465" s="200"/>
      <c r="U465" s="200"/>
      <c r="V465" s="200"/>
      <c r="W465" s="200"/>
      <c r="X465" s="200"/>
      <c r="Y465" s="200"/>
      <c r="Z465" s="200"/>
      <c r="AA465" s="200"/>
      <c r="AB465" s="200"/>
      <c r="AC465" s="200"/>
      <c r="AD465" s="200"/>
      <c r="AE465" s="200"/>
      <c r="AF465" s="200"/>
      <c r="AG465" s="200"/>
    </row>
    <row r="466" spans="20:33" ht="40" customHeight="1" x14ac:dyDescent="0.35">
      <c r="T466" s="200"/>
      <c r="U466" s="200"/>
      <c r="V466" s="200"/>
      <c r="W466" s="200"/>
      <c r="X466" s="200"/>
      <c r="Y466" s="200"/>
      <c r="Z466" s="200"/>
      <c r="AA466" s="200"/>
      <c r="AB466" s="200"/>
      <c r="AC466" s="200"/>
      <c r="AD466" s="200"/>
      <c r="AE466" s="200"/>
      <c r="AF466" s="200"/>
      <c r="AG466" s="200"/>
    </row>
    <row r="467" spans="20:33" ht="40" customHeight="1" x14ac:dyDescent="0.35">
      <c r="T467" s="200"/>
      <c r="U467" s="200"/>
      <c r="V467" s="200"/>
      <c r="W467" s="200"/>
      <c r="X467" s="200"/>
      <c r="Y467" s="200"/>
      <c r="Z467" s="200"/>
      <c r="AA467" s="200"/>
      <c r="AB467" s="200"/>
      <c r="AC467" s="200"/>
      <c r="AD467" s="200"/>
      <c r="AE467" s="200"/>
      <c r="AF467" s="200"/>
      <c r="AG467" s="200"/>
    </row>
    <row r="468" spans="20:33" ht="40" customHeight="1" x14ac:dyDescent="0.35">
      <c r="T468" s="200"/>
      <c r="U468" s="200"/>
      <c r="V468" s="200"/>
      <c r="W468" s="200"/>
      <c r="X468" s="200"/>
      <c r="Y468" s="200"/>
      <c r="Z468" s="200"/>
      <c r="AA468" s="200"/>
      <c r="AB468" s="200"/>
      <c r="AC468" s="200"/>
      <c r="AD468" s="200"/>
      <c r="AE468" s="200"/>
      <c r="AF468" s="200"/>
      <c r="AG468" s="200"/>
    </row>
    <row r="469" spans="20:33" ht="40" customHeight="1" x14ac:dyDescent="0.35">
      <c r="T469" s="200"/>
      <c r="U469" s="200"/>
      <c r="V469" s="200"/>
      <c r="W469" s="200"/>
      <c r="X469" s="200"/>
      <c r="Y469" s="200"/>
      <c r="Z469" s="200"/>
      <c r="AA469" s="200"/>
      <c r="AB469" s="200"/>
      <c r="AC469" s="200"/>
      <c r="AD469" s="200"/>
      <c r="AE469" s="200"/>
      <c r="AF469" s="200"/>
      <c r="AG469" s="200"/>
    </row>
    <row r="470" spans="20:33" ht="40" customHeight="1" x14ac:dyDescent="0.35">
      <c r="T470" s="200"/>
      <c r="U470" s="200"/>
      <c r="V470" s="200"/>
      <c r="W470" s="200"/>
      <c r="X470" s="200"/>
      <c r="Y470" s="200"/>
      <c r="Z470" s="200"/>
      <c r="AA470" s="200"/>
      <c r="AB470" s="200"/>
      <c r="AC470" s="200"/>
      <c r="AD470" s="200"/>
      <c r="AE470" s="200"/>
      <c r="AF470" s="200"/>
      <c r="AG470" s="200"/>
    </row>
    <row r="471" spans="20:33" ht="40" customHeight="1" x14ac:dyDescent="0.35">
      <c r="T471" s="200"/>
      <c r="U471" s="200"/>
      <c r="V471" s="200"/>
      <c r="W471" s="200"/>
      <c r="X471" s="200"/>
      <c r="Y471" s="200"/>
      <c r="Z471" s="200"/>
      <c r="AA471" s="200"/>
      <c r="AB471" s="200"/>
      <c r="AC471" s="200"/>
      <c r="AD471" s="200"/>
      <c r="AE471" s="200"/>
      <c r="AF471" s="200"/>
      <c r="AG471" s="200"/>
    </row>
    <row r="472" spans="20:33" ht="40" customHeight="1" x14ac:dyDescent="0.35">
      <c r="T472" s="200"/>
      <c r="U472" s="200"/>
      <c r="V472" s="200"/>
      <c r="W472" s="200"/>
      <c r="X472" s="200"/>
      <c r="Y472" s="200"/>
      <c r="Z472" s="200"/>
      <c r="AA472" s="200"/>
      <c r="AB472" s="200"/>
      <c r="AC472" s="200"/>
      <c r="AD472" s="200"/>
      <c r="AE472" s="200"/>
      <c r="AF472" s="200"/>
      <c r="AG472" s="200"/>
    </row>
    <row r="473" spans="20:33" ht="40" customHeight="1" x14ac:dyDescent="0.35">
      <c r="T473" s="200"/>
      <c r="U473" s="200"/>
      <c r="V473" s="200"/>
      <c r="W473" s="200"/>
      <c r="X473" s="200"/>
      <c r="Y473" s="200"/>
      <c r="Z473" s="200"/>
      <c r="AA473" s="200"/>
      <c r="AB473" s="200"/>
      <c r="AC473" s="200"/>
      <c r="AD473" s="200"/>
      <c r="AE473" s="200"/>
      <c r="AF473" s="200"/>
      <c r="AG473" s="200"/>
    </row>
    <row r="474" spans="20:33" ht="40" customHeight="1" x14ac:dyDescent="0.35">
      <c r="T474" s="200"/>
      <c r="U474" s="200"/>
      <c r="V474" s="200"/>
      <c r="W474" s="200"/>
      <c r="X474" s="200"/>
      <c r="Y474" s="200"/>
      <c r="Z474" s="200"/>
      <c r="AA474" s="200"/>
      <c r="AB474" s="200"/>
      <c r="AC474" s="200"/>
      <c r="AD474" s="200"/>
      <c r="AE474" s="200"/>
      <c r="AF474" s="200"/>
      <c r="AG474" s="200"/>
    </row>
    <row r="475" spans="20:33" ht="40" customHeight="1" x14ac:dyDescent="0.35">
      <c r="T475" s="200"/>
      <c r="U475" s="200"/>
      <c r="V475" s="200"/>
      <c r="W475" s="200"/>
      <c r="X475" s="200"/>
      <c r="Y475" s="200"/>
      <c r="Z475" s="200"/>
      <c r="AA475" s="200"/>
      <c r="AB475" s="200"/>
      <c r="AC475" s="200"/>
      <c r="AD475" s="200"/>
      <c r="AE475" s="200"/>
      <c r="AF475" s="200"/>
      <c r="AG475" s="200"/>
    </row>
    <row r="476" spans="20:33" ht="40" customHeight="1" x14ac:dyDescent="0.35">
      <c r="T476" s="200"/>
      <c r="U476" s="200"/>
      <c r="V476" s="200"/>
      <c r="W476" s="200"/>
      <c r="X476" s="200"/>
      <c r="Y476" s="200"/>
      <c r="Z476" s="200"/>
      <c r="AA476" s="200"/>
      <c r="AB476" s="200"/>
      <c r="AC476" s="200"/>
      <c r="AD476" s="200"/>
      <c r="AE476" s="200"/>
      <c r="AF476" s="200"/>
      <c r="AG476" s="200"/>
    </row>
    <row r="477" spans="20:33" ht="40" customHeight="1" x14ac:dyDescent="0.35">
      <c r="T477" s="200"/>
      <c r="U477" s="200"/>
      <c r="V477" s="200"/>
      <c r="W477" s="200"/>
      <c r="X477" s="200"/>
      <c r="Y477" s="200"/>
      <c r="Z477" s="200"/>
      <c r="AA477" s="200"/>
      <c r="AB477" s="200"/>
      <c r="AC477" s="200"/>
      <c r="AD477" s="200"/>
      <c r="AE477" s="200"/>
      <c r="AF477" s="200"/>
      <c r="AG477" s="200"/>
    </row>
    <row r="478" spans="20:33" ht="40" customHeight="1" x14ac:dyDescent="0.35">
      <c r="T478" s="200"/>
      <c r="U478" s="200"/>
      <c r="V478" s="200"/>
      <c r="W478" s="200"/>
      <c r="X478" s="200"/>
      <c r="Y478" s="200"/>
      <c r="Z478" s="200"/>
      <c r="AA478" s="200"/>
      <c r="AB478" s="200"/>
      <c r="AC478" s="200"/>
      <c r="AD478" s="200"/>
      <c r="AE478" s="200"/>
      <c r="AF478" s="200"/>
      <c r="AG478" s="200"/>
    </row>
    <row r="479" spans="20:33" ht="40" customHeight="1" x14ac:dyDescent="0.35">
      <c r="T479" s="200"/>
      <c r="U479" s="200"/>
      <c r="V479" s="200"/>
      <c r="W479" s="200"/>
      <c r="X479" s="200"/>
      <c r="Y479" s="200"/>
      <c r="Z479" s="200"/>
      <c r="AA479" s="200"/>
      <c r="AB479" s="200"/>
      <c r="AC479" s="200"/>
      <c r="AD479" s="200"/>
      <c r="AE479" s="200"/>
      <c r="AF479" s="200"/>
      <c r="AG479" s="200"/>
    </row>
    <row r="480" spans="20:33" ht="40" customHeight="1" x14ac:dyDescent="0.35">
      <c r="T480" s="200"/>
      <c r="U480" s="200"/>
      <c r="V480" s="200"/>
      <c r="W480" s="200"/>
      <c r="X480" s="200"/>
      <c r="Y480" s="200"/>
      <c r="Z480" s="200"/>
      <c r="AA480" s="200"/>
      <c r="AB480" s="200"/>
      <c r="AC480" s="200"/>
      <c r="AD480" s="200"/>
      <c r="AE480" s="200"/>
      <c r="AF480" s="200"/>
      <c r="AG480" s="200"/>
    </row>
    <row r="481" spans="20:33" ht="40" customHeight="1" x14ac:dyDescent="0.35">
      <c r="T481" s="200"/>
      <c r="U481" s="200"/>
      <c r="V481" s="200"/>
      <c r="W481" s="200"/>
      <c r="X481" s="200"/>
      <c r="Y481" s="200"/>
      <c r="Z481" s="200"/>
      <c r="AA481" s="200"/>
      <c r="AB481" s="200"/>
      <c r="AC481" s="200"/>
      <c r="AD481" s="200"/>
      <c r="AE481" s="200"/>
      <c r="AF481" s="200"/>
      <c r="AG481" s="200"/>
    </row>
    <row r="482" spans="20:33" ht="40" customHeight="1" x14ac:dyDescent="0.35">
      <c r="T482" s="200"/>
      <c r="U482" s="200"/>
      <c r="V482" s="200"/>
      <c r="W482" s="200"/>
      <c r="X482" s="200"/>
      <c r="Y482" s="200"/>
      <c r="Z482" s="200"/>
      <c r="AA482" s="200"/>
      <c r="AB482" s="200"/>
      <c r="AC482" s="200"/>
      <c r="AD482" s="200"/>
      <c r="AE482" s="200"/>
      <c r="AF482" s="200"/>
      <c r="AG482" s="200"/>
    </row>
    <row r="483" spans="20:33" ht="40" customHeight="1" x14ac:dyDescent="0.35">
      <c r="T483" s="200"/>
      <c r="U483" s="200"/>
      <c r="V483" s="200"/>
      <c r="W483" s="200"/>
      <c r="X483" s="200"/>
      <c r="Y483" s="200"/>
      <c r="Z483" s="200"/>
      <c r="AA483" s="200"/>
      <c r="AB483" s="200"/>
      <c r="AC483" s="200"/>
      <c r="AD483" s="200"/>
      <c r="AE483" s="200"/>
      <c r="AF483" s="200"/>
      <c r="AG483" s="200"/>
    </row>
    <row r="484" spans="20:33" ht="40" customHeight="1" x14ac:dyDescent="0.35">
      <c r="T484" s="200"/>
      <c r="U484" s="200"/>
      <c r="V484" s="200"/>
      <c r="W484" s="200"/>
      <c r="X484" s="200"/>
      <c r="Y484" s="200"/>
      <c r="Z484" s="200"/>
      <c r="AA484" s="200"/>
      <c r="AB484" s="200"/>
      <c r="AC484" s="200"/>
      <c r="AD484" s="200"/>
      <c r="AE484" s="200"/>
      <c r="AF484" s="200"/>
      <c r="AG484" s="200"/>
    </row>
    <row r="485" spans="20:33" ht="40" customHeight="1" x14ac:dyDescent="0.35">
      <c r="T485" s="200"/>
      <c r="U485" s="200"/>
      <c r="V485" s="200"/>
      <c r="W485" s="200"/>
      <c r="X485" s="200"/>
      <c r="Y485" s="200"/>
      <c r="Z485" s="200"/>
      <c r="AA485" s="200"/>
      <c r="AB485" s="200"/>
      <c r="AC485" s="200"/>
      <c r="AD485" s="200"/>
      <c r="AE485" s="200"/>
      <c r="AF485" s="200"/>
      <c r="AG485" s="200"/>
    </row>
    <row r="486" spans="20:33" ht="40" customHeight="1" x14ac:dyDescent="0.35">
      <c r="T486" s="200"/>
      <c r="U486" s="200"/>
      <c r="V486" s="200"/>
      <c r="W486" s="200"/>
      <c r="X486" s="200"/>
      <c r="Y486" s="200"/>
      <c r="Z486" s="200"/>
      <c r="AA486" s="200"/>
      <c r="AB486" s="200"/>
      <c r="AC486" s="200"/>
      <c r="AD486" s="200"/>
      <c r="AE486" s="200"/>
      <c r="AF486" s="200"/>
      <c r="AG486" s="200"/>
    </row>
    <row r="487" spans="20:33" ht="40" customHeight="1" x14ac:dyDescent="0.35">
      <c r="T487" s="200"/>
      <c r="U487" s="200"/>
      <c r="V487" s="200"/>
      <c r="W487" s="200"/>
      <c r="X487" s="200"/>
      <c r="Y487" s="200"/>
      <c r="Z487" s="200"/>
      <c r="AA487" s="200"/>
      <c r="AB487" s="200"/>
      <c r="AC487" s="200"/>
      <c r="AD487" s="200"/>
      <c r="AE487" s="200"/>
      <c r="AF487" s="200"/>
      <c r="AG487" s="200"/>
    </row>
    <row r="488" spans="20:33" ht="40" customHeight="1" x14ac:dyDescent="0.35">
      <c r="T488" s="200"/>
      <c r="U488" s="200"/>
      <c r="V488" s="200"/>
      <c r="W488" s="200"/>
      <c r="X488" s="200"/>
      <c r="Y488" s="200"/>
      <c r="Z488" s="200"/>
      <c r="AA488" s="200"/>
      <c r="AB488" s="200"/>
      <c r="AC488" s="200"/>
      <c r="AD488" s="200"/>
      <c r="AE488" s="200"/>
      <c r="AF488" s="200"/>
      <c r="AG488" s="200"/>
    </row>
    <row r="489" spans="20:33" ht="40" customHeight="1" x14ac:dyDescent="0.35">
      <c r="T489" s="200"/>
      <c r="U489" s="200"/>
      <c r="V489" s="200"/>
      <c r="W489" s="200"/>
      <c r="X489" s="200"/>
      <c r="Y489" s="200"/>
      <c r="Z489" s="200"/>
      <c r="AA489" s="200"/>
      <c r="AB489" s="200"/>
      <c r="AC489" s="200"/>
      <c r="AD489" s="200"/>
      <c r="AE489" s="200"/>
      <c r="AF489" s="200"/>
      <c r="AG489" s="200"/>
    </row>
    <row r="490" spans="20:33" ht="40" customHeight="1" x14ac:dyDescent="0.35">
      <c r="T490" s="200"/>
      <c r="U490" s="200"/>
      <c r="V490" s="200"/>
      <c r="W490" s="200"/>
      <c r="X490" s="200"/>
      <c r="Y490" s="200"/>
      <c r="Z490" s="200"/>
      <c r="AA490" s="200"/>
      <c r="AB490" s="200"/>
      <c r="AC490" s="200"/>
      <c r="AD490" s="200"/>
      <c r="AE490" s="200"/>
      <c r="AF490" s="200"/>
      <c r="AG490" s="200"/>
    </row>
    <row r="491" spans="20:33" ht="40" customHeight="1" x14ac:dyDescent="0.35">
      <c r="T491" s="200"/>
      <c r="U491" s="200"/>
      <c r="V491" s="200"/>
      <c r="W491" s="200"/>
      <c r="X491" s="200"/>
      <c r="Y491" s="200"/>
      <c r="Z491" s="200"/>
      <c r="AA491" s="200"/>
      <c r="AB491" s="200"/>
      <c r="AC491" s="200"/>
      <c r="AD491" s="200"/>
      <c r="AE491" s="200"/>
      <c r="AF491" s="200"/>
      <c r="AG491" s="200"/>
    </row>
    <row r="492" spans="20:33" ht="40" customHeight="1" x14ac:dyDescent="0.35">
      <c r="T492" s="200"/>
      <c r="U492" s="200"/>
      <c r="V492" s="200"/>
      <c r="W492" s="200"/>
      <c r="X492" s="200"/>
      <c r="Y492" s="200"/>
      <c r="Z492" s="200"/>
      <c r="AA492" s="200"/>
      <c r="AB492" s="200"/>
      <c r="AC492" s="200"/>
      <c r="AD492" s="200"/>
      <c r="AE492" s="200"/>
      <c r="AF492" s="200"/>
      <c r="AG492" s="200"/>
    </row>
    <row r="493" spans="20:33" ht="40" customHeight="1" x14ac:dyDescent="0.35">
      <c r="T493" s="200"/>
      <c r="U493" s="200"/>
      <c r="V493" s="200"/>
      <c r="W493" s="200"/>
      <c r="X493" s="200"/>
      <c r="Y493" s="200"/>
      <c r="Z493" s="200"/>
      <c r="AA493" s="200"/>
      <c r="AB493" s="200"/>
      <c r="AC493" s="200"/>
      <c r="AD493" s="200"/>
      <c r="AE493" s="200"/>
      <c r="AF493" s="200"/>
      <c r="AG493" s="200"/>
    </row>
    <row r="494" spans="20:33" ht="40" customHeight="1" x14ac:dyDescent="0.35">
      <c r="T494" s="200"/>
      <c r="U494" s="200"/>
      <c r="V494" s="200"/>
      <c r="W494" s="200"/>
      <c r="X494" s="200"/>
      <c r="Y494" s="200"/>
      <c r="Z494" s="200"/>
      <c r="AA494" s="200"/>
      <c r="AB494" s="200"/>
      <c r="AC494" s="200"/>
      <c r="AD494" s="200"/>
      <c r="AE494" s="200"/>
      <c r="AF494" s="200"/>
      <c r="AG494" s="200"/>
    </row>
    <row r="495" spans="20:33" ht="40" customHeight="1" x14ac:dyDescent="0.35">
      <c r="T495" s="200"/>
      <c r="U495" s="200"/>
      <c r="V495" s="200"/>
      <c r="W495" s="200"/>
      <c r="X495" s="200"/>
      <c r="Y495" s="200"/>
      <c r="Z495" s="200"/>
      <c r="AA495" s="200"/>
      <c r="AB495" s="200"/>
      <c r="AC495" s="200"/>
      <c r="AD495" s="200"/>
      <c r="AE495" s="200"/>
      <c r="AF495" s="200"/>
      <c r="AG495" s="200"/>
    </row>
    <row r="496" spans="20:33" ht="40" customHeight="1" x14ac:dyDescent="0.35">
      <c r="T496" s="200"/>
      <c r="U496" s="200"/>
      <c r="V496" s="200"/>
      <c r="W496" s="200"/>
      <c r="X496" s="200"/>
      <c r="Y496" s="200"/>
      <c r="Z496" s="200"/>
      <c r="AA496" s="200"/>
      <c r="AB496" s="200"/>
      <c r="AC496" s="200"/>
      <c r="AD496" s="200"/>
      <c r="AE496" s="200"/>
      <c r="AF496" s="200"/>
      <c r="AG496" s="200"/>
    </row>
    <row r="497" spans="20:33" ht="40" customHeight="1" x14ac:dyDescent="0.35">
      <c r="T497" s="200"/>
      <c r="U497" s="200"/>
      <c r="V497" s="200"/>
      <c r="W497" s="200"/>
      <c r="X497" s="200"/>
      <c r="Y497" s="200"/>
      <c r="Z497" s="200"/>
      <c r="AA497" s="200"/>
      <c r="AB497" s="200"/>
      <c r="AC497" s="200"/>
      <c r="AD497" s="200"/>
      <c r="AE497" s="200"/>
      <c r="AF497" s="200"/>
      <c r="AG497" s="200"/>
    </row>
    <row r="498" spans="20:33" ht="40" customHeight="1" x14ac:dyDescent="0.35">
      <c r="T498" s="200"/>
      <c r="U498" s="200"/>
      <c r="V498" s="200"/>
      <c r="W498" s="200"/>
      <c r="X498" s="200"/>
      <c r="Y498" s="200"/>
      <c r="Z498" s="200"/>
      <c r="AA498" s="200"/>
      <c r="AB498" s="200"/>
      <c r="AC498" s="200"/>
      <c r="AD498" s="200"/>
      <c r="AE498" s="200"/>
      <c r="AF498" s="200"/>
      <c r="AG498" s="200"/>
    </row>
    <row r="499" spans="20:33" ht="40" customHeight="1" x14ac:dyDescent="0.35">
      <c r="T499" s="200"/>
      <c r="U499" s="200"/>
      <c r="V499" s="200"/>
      <c r="W499" s="200"/>
      <c r="X499" s="200"/>
      <c r="Y499" s="200"/>
      <c r="Z499" s="200"/>
      <c r="AA499" s="200"/>
      <c r="AB499" s="200"/>
      <c r="AC499" s="200"/>
      <c r="AD499" s="200"/>
      <c r="AE499" s="200"/>
      <c r="AF499" s="200"/>
      <c r="AG499" s="200"/>
    </row>
    <row r="500" spans="20:33" ht="40" customHeight="1" x14ac:dyDescent="0.35">
      <c r="T500" s="200"/>
      <c r="U500" s="200"/>
      <c r="V500" s="200"/>
      <c r="W500" s="200"/>
      <c r="X500" s="200"/>
      <c r="Y500" s="200"/>
      <c r="Z500" s="200"/>
      <c r="AA500" s="200"/>
      <c r="AB500" s="200"/>
      <c r="AC500" s="200"/>
      <c r="AD500" s="200"/>
      <c r="AE500" s="200"/>
      <c r="AF500" s="200"/>
      <c r="AG500" s="200"/>
    </row>
    <row r="501" spans="20:33" ht="40" customHeight="1" x14ac:dyDescent="0.35">
      <c r="T501" s="200"/>
      <c r="U501" s="200"/>
      <c r="V501" s="200"/>
      <c r="W501" s="200"/>
      <c r="X501" s="200"/>
      <c r="Y501" s="200"/>
      <c r="Z501" s="200"/>
      <c r="AA501" s="200"/>
      <c r="AB501" s="200"/>
      <c r="AC501" s="200"/>
      <c r="AD501" s="200"/>
      <c r="AE501" s="200"/>
      <c r="AF501" s="200"/>
      <c r="AG501" s="200"/>
    </row>
    <row r="502" spans="20:33" ht="40" customHeight="1" x14ac:dyDescent="0.35">
      <c r="T502" s="200"/>
      <c r="U502" s="200"/>
      <c r="V502" s="200"/>
      <c r="W502" s="200"/>
      <c r="X502" s="200"/>
      <c r="Y502" s="200"/>
      <c r="Z502" s="200"/>
      <c r="AA502" s="200"/>
      <c r="AB502" s="200"/>
      <c r="AC502" s="200"/>
      <c r="AD502" s="200"/>
      <c r="AE502" s="200"/>
      <c r="AF502" s="200"/>
      <c r="AG502" s="200"/>
    </row>
    <row r="503" spans="20:33" ht="40" customHeight="1" x14ac:dyDescent="0.35">
      <c r="T503" s="200"/>
      <c r="U503" s="200"/>
      <c r="V503" s="200"/>
      <c r="W503" s="200"/>
      <c r="X503" s="200"/>
      <c r="Y503" s="200"/>
      <c r="Z503" s="200"/>
      <c r="AA503" s="200"/>
      <c r="AB503" s="200"/>
      <c r="AC503" s="200"/>
      <c r="AD503" s="200"/>
      <c r="AE503" s="200"/>
      <c r="AF503" s="200"/>
      <c r="AG503" s="200"/>
    </row>
    <row r="504" spans="20:33" ht="40" customHeight="1" x14ac:dyDescent="0.35">
      <c r="T504" s="200"/>
      <c r="U504" s="200"/>
      <c r="V504" s="200"/>
      <c r="W504" s="200"/>
      <c r="X504" s="200"/>
      <c r="Y504" s="200"/>
      <c r="Z504" s="200"/>
      <c r="AA504" s="200"/>
      <c r="AB504" s="200"/>
      <c r="AC504" s="200"/>
      <c r="AD504" s="200"/>
      <c r="AE504" s="200"/>
      <c r="AF504" s="200"/>
      <c r="AG504" s="200"/>
    </row>
    <row r="505" spans="20:33" ht="40" customHeight="1" x14ac:dyDescent="0.35">
      <c r="T505" s="200"/>
      <c r="U505" s="200"/>
      <c r="V505" s="200"/>
      <c r="W505" s="200"/>
      <c r="X505" s="200"/>
      <c r="Y505" s="200"/>
      <c r="Z505" s="200"/>
      <c r="AA505" s="200"/>
      <c r="AB505" s="200"/>
      <c r="AC505" s="200"/>
      <c r="AD505" s="200"/>
      <c r="AE505" s="200"/>
      <c r="AF505" s="200"/>
      <c r="AG505" s="200"/>
    </row>
    <row r="506" spans="20:33" ht="40" customHeight="1" x14ac:dyDescent="0.35">
      <c r="T506" s="200"/>
      <c r="U506" s="200"/>
      <c r="V506" s="200"/>
      <c r="W506" s="200"/>
      <c r="X506" s="200"/>
      <c r="Y506" s="200"/>
      <c r="Z506" s="200"/>
      <c r="AA506" s="200"/>
      <c r="AB506" s="200"/>
      <c r="AC506" s="200"/>
      <c r="AD506" s="200"/>
      <c r="AE506" s="200"/>
      <c r="AF506" s="200"/>
      <c r="AG506" s="200"/>
    </row>
    <row r="507" spans="20:33" ht="40" customHeight="1" x14ac:dyDescent="0.35">
      <c r="T507" s="200"/>
      <c r="U507" s="200"/>
      <c r="V507" s="200"/>
      <c r="W507" s="200"/>
      <c r="X507" s="200"/>
      <c r="Y507" s="200"/>
      <c r="Z507" s="200"/>
      <c r="AA507" s="200"/>
      <c r="AB507" s="200"/>
      <c r="AC507" s="200"/>
      <c r="AD507" s="200"/>
      <c r="AE507" s="200"/>
      <c r="AF507" s="200"/>
      <c r="AG507" s="200"/>
    </row>
    <row r="508" spans="20:33" ht="40" customHeight="1" x14ac:dyDescent="0.35">
      <c r="T508" s="200"/>
      <c r="U508" s="200"/>
      <c r="V508" s="200"/>
      <c r="W508" s="200"/>
      <c r="X508" s="200"/>
      <c r="Y508" s="200"/>
      <c r="Z508" s="200"/>
      <c r="AA508" s="200"/>
      <c r="AB508" s="200"/>
      <c r="AC508" s="200"/>
      <c r="AD508" s="200"/>
      <c r="AE508" s="200"/>
      <c r="AF508" s="200"/>
      <c r="AG508" s="200"/>
    </row>
    <row r="509" spans="20:33" ht="40" customHeight="1" x14ac:dyDescent="0.35">
      <c r="T509" s="200"/>
      <c r="U509" s="200"/>
      <c r="V509" s="200"/>
      <c r="W509" s="200"/>
      <c r="X509" s="200"/>
      <c r="Y509" s="200"/>
      <c r="Z509" s="200"/>
      <c r="AA509" s="200"/>
      <c r="AB509" s="200"/>
      <c r="AC509" s="200"/>
      <c r="AD509" s="200"/>
      <c r="AE509" s="200"/>
      <c r="AF509" s="200"/>
      <c r="AG509" s="200"/>
    </row>
    <row r="510" spans="20:33" ht="40" customHeight="1" x14ac:dyDescent="0.35">
      <c r="T510" s="200"/>
      <c r="U510" s="200"/>
      <c r="V510" s="200"/>
      <c r="W510" s="200"/>
      <c r="X510" s="200"/>
      <c r="Y510" s="200"/>
      <c r="Z510" s="200"/>
      <c r="AA510" s="200"/>
      <c r="AB510" s="200"/>
      <c r="AC510" s="200"/>
      <c r="AD510" s="200"/>
      <c r="AE510" s="200"/>
      <c r="AF510" s="200"/>
      <c r="AG510" s="200"/>
    </row>
    <row r="511" spans="20:33" ht="40" customHeight="1" x14ac:dyDescent="0.35">
      <c r="T511" s="200"/>
      <c r="U511" s="200"/>
      <c r="V511" s="200"/>
      <c r="W511" s="200"/>
      <c r="X511" s="200"/>
      <c r="Y511" s="200"/>
      <c r="Z511" s="200"/>
      <c r="AA511" s="200"/>
      <c r="AB511" s="200"/>
      <c r="AC511" s="200"/>
      <c r="AD511" s="200"/>
      <c r="AE511" s="200"/>
      <c r="AF511" s="200"/>
      <c r="AG511" s="200"/>
    </row>
    <row r="512" spans="20:33" ht="40" customHeight="1" x14ac:dyDescent="0.35">
      <c r="T512" s="200"/>
      <c r="U512" s="200"/>
      <c r="V512" s="200"/>
      <c r="W512" s="200"/>
      <c r="X512" s="200"/>
      <c r="Y512" s="200"/>
      <c r="Z512" s="200"/>
      <c r="AA512" s="200"/>
      <c r="AB512" s="200"/>
      <c r="AC512" s="200"/>
      <c r="AD512" s="200"/>
      <c r="AE512" s="200"/>
      <c r="AF512" s="200"/>
      <c r="AG512" s="200"/>
    </row>
    <row r="513" spans="20:33" ht="40" customHeight="1" x14ac:dyDescent="0.35">
      <c r="T513" s="200"/>
      <c r="U513" s="200"/>
      <c r="V513" s="200"/>
      <c r="W513" s="200"/>
      <c r="X513" s="200"/>
      <c r="Y513" s="200"/>
      <c r="Z513" s="200"/>
      <c r="AA513" s="200"/>
      <c r="AB513" s="200"/>
      <c r="AC513" s="200"/>
      <c r="AD513" s="200"/>
      <c r="AE513" s="200"/>
      <c r="AF513" s="200"/>
      <c r="AG513" s="200"/>
    </row>
    <row r="514" spans="20:33" ht="40" customHeight="1" x14ac:dyDescent="0.35">
      <c r="T514" s="200"/>
      <c r="U514" s="200"/>
      <c r="V514" s="200"/>
      <c r="W514" s="200"/>
      <c r="X514" s="200"/>
      <c r="Y514" s="200"/>
      <c r="Z514" s="200"/>
      <c r="AA514" s="200"/>
      <c r="AB514" s="200"/>
      <c r="AC514" s="200"/>
      <c r="AD514" s="200"/>
      <c r="AE514" s="200"/>
      <c r="AF514" s="200"/>
      <c r="AG514" s="200"/>
    </row>
    <row r="515" spans="20:33" ht="40" customHeight="1" x14ac:dyDescent="0.35">
      <c r="T515" s="200"/>
      <c r="U515" s="200"/>
      <c r="V515" s="200"/>
      <c r="W515" s="200"/>
      <c r="X515" s="200"/>
      <c r="Y515" s="200"/>
      <c r="Z515" s="200"/>
      <c r="AA515" s="200"/>
      <c r="AB515" s="200"/>
      <c r="AC515" s="200"/>
      <c r="AD515" s="200"/>
      <c r="AE515" s="200"/>
      <c r="AF515" s="200"/>
      <c r="AG515" s="200"/>
    </row>
    <row r="516" spans="20:33" ht="40" customHeight="1" x14ac:dyDescent="0.35">
      <c r="T516" s="200"/>
      <c r="U516" s="200"/>
      <c r="V516" s="200"/>
      <c r="W516" s="200"/>
      <c r="X516" s="200"/>
      <c r="Y516" s="200"/>
      <c r="Z516" s="200"/>
      <c r="AA516" s="200"/>
      <c r="AB516" s="200"/>
      <c r="AC516" s="200"/>
      <c r="AD516" s="200"/>
      <c r="AE516" s="200"/>
      <c r="AF516" s="200"/>
      <c r="AG516" s="200"/>
    </row>
    <row r="517" spans="20:33" ht="40" customHeight="1" x14ac:dyDescent="0.35">
      <c r="T517" s="200"/>
      <c r="U517" s="200"/>
      <c r="V517" s="200"/>
      <c r="W517" s="200"/>
      <c r="X517" s="200"/>
      <c r="Y517" s="200"/>
      <c r="Z517" s="200"/>
      <c r="AA517" s="200"/>
      <c r="AB517" s="200"/>
      <c r="AC517" s="200"/>
      <c r="AD517" s="200"/>
      <c r="AE517" s="200"/>
      <c r="AF517" s="200"/>
      <c r="AG517" s="200"/>
    </row>
    <row r="518" spans="20:33" ht="40" customHeight="1" x14ac:dyDescent="0.35">
      <c r="T518" s="200"/>
      <c r="U518" s="200"/>
      <c r="V518" s="200"/>
      <c r="W518" s="200"/>
      <c r="X518" s="200"/>
      <c r="Y518" s="200"/>
      <c r="Z518" s="200"/>
      <c r="AA518" s="200"/>
      <c r="AB518" s="200"/>
      <c r="AC518" s="200"/>
      <c r="AD518" s="200"/>
      <c r="AE518" s="200"/>
      <c r="AF518" s="200"/>
      <c r="AG518" s="200"/>
    </row>
    <row r="519" spans="20:33" ht="40" customHeight="1" x14ac:dyDescent="0.35">
      <c r="T519" s="200"/>
      <c r="U519" s="200"/>
      <c r="V519" s="200"/>
      <c r="W519" s="200"/>
      <c r="X519" s="200"/>
      <c r="Y519" s="200"/>
      <c r="Z519" s="200"/>
      <c r="AA519" s="200"/>
      <c r="AB519" s="200"/>
      <c r="AC519" s="200"/>
      <c r="AD519" s="200"/>
      <c r="AE519" s="200"/>
      <c r="AF519" s="200"/>
      <c r="AG519" s="200"/>
    </row>
    <row r="520" spans="20:33" ht="40" customHeight="1" x14ac:dyDescent="0.35">
      <c r="T520" s="200"/>
      <c r="U520" s="200"/>
      <c r="V520" s="200"/>
      <c r="W520" s="200"/>
      <c r="X520" s="200"/>
      <c r="Y520" s="200"/>
      <c r="Z520" s="200"/>
      <c r="AA520" s="200"/>
      <c r="AB520" s="200"/>
      <c r="AC520" s="200"/>
      <c r="AD520" s="200"/>
      <c r="AE520" s="200"/>
      <c r="AF520" s="200"/>
      <c r="AG520" s="200"/>
    </row>
    <row r="521" spans="20:33" ht="40" customHeight="1" x14ac:dyDescent="0.35">
      <c r="T521" s="200"/>
      <c r="U521" s="200"/>
      <c r="V521" s="200"/>
      <c r="W521" s="200"/>
      <c r="X521" s="200"/>
      <c r="Y521" s="200"/>
      <c r="Z521" s="200"/>
      <c r="AA521" s="200"/>
      <c r="AB521" s="200"/>
      <c r="AC521" s="200"/>
      <c r="AD521" s="200"/>
      <c r="AE521" s="200"/>
      <c r="AF521" s="200"/>
      <c r="AG521" s="200"/>
    </row>
    <row r="522" spans="20:33" ht="40" customHeight="1" x14ac:dyDescent="0.35">
      <c r="T522" s="200"/>
      <c r="U522" s="200"/>
      <c r="V522" s="200"/>
      <c r="W522" s="200"/>
      <c r="X522" s="200"/>
      <c r="Y522" s="200"/>
      <c r="Z522" s="200"/>
      <c r="AA522" s="200"/>
      <c r="AB522" s="200"/>
      <c r="AC522" s="200"/>
      <c r="AD522" s="200"/>
      <c r="AE522" s="200"/>
      <c r="AF522" s="200"/>
      <c r="AG522" s="200"/>
    </row>
    <row r="523" spans="20:33" ht="40" customHeight="1" x14ac:dyDescent="0.35">
      <c r="T523" s="200"/>
      <c r="U523" s="200"/>
      <c r="V523" s="200"/>
      <c r="W523" s="200"/>
      <c r="X523" s="200"/>
      <c r="Y523" s="200"/>
      <c r="Z523" s="200"/>
      <c r="AA523" s="200"/>
      <c r="AB523" s="200"/>
      <c r="AC523" s="200"/>
      <c r="AD523" s="200"/>
      <c r="AE523" s="200"/>
      <c r="AF523" s="200"/>
      <c r="AG523" s="200"/>
    </row>
    <row r="524" spans="20:33" ht="40" customHeight="1" x14ac:dyDescent="0.35">
      <c r="T524" s="200"/>
      <c r="U524" s="200"/>
      <c r="V524" s="200"/>
      <c r="W524" s="200"/>
      <c r="X524" s="200"/>
      <c r="Y524" s="200"/>
      <c r="Z524" s="200"/>
      <c r="AA524" s="200"/>
      <c r="AB524" s="200"/>
      <c r="AC524" s="200"/>
      <c r="AD524" s="200"/>
      <c r="AE524" s="200"/>
      <c r="AF524" s="200"/>
      <c r="AG524" s="200"/>
    </row>
    <row r="525" spans="20:33" ht="40" customHeight="1" x14ac:dyDescent="0.35">
      <c r="T525" s="200"/>
      <c r="U525" s="200"/>
      <c r="V525" s="200"/>
      <c r="W525" s="200"/>
      <c r="X525" s="200"/>
      <c r="Y525" s="200"/>
      <c r="Z525" s="200"/>
      <c r="AA525" s="200"/>
      <c r="AB525" s="200"/>
      <c r="AC525" s="200"/>
      <c r="AD525" s="200"/>
      <c r="AE525" s="200"/>
      <c r="AF525" s="200"/>
      <c r="AG525" s="200"/>
    </row>
    <row r="526" spans="20:33" ht="40" customHeight="1" x14ac:dyDescent="0.35">
      <c r="T526" s="200"/>
      <c r="U526" s="200"/>
      <c r="V526" s="200"/>
      <c r="W526" s="200"/>
      <c r="X526" s="200"/>
      <c r="Y526" s="200"/>
      <c r="Z526" s="200"/>
      <c r="AA526" s="200"/>
      <c r="AB526" s="200"/>
      <c r="AC526" s="200"/>
      <c r="AD526" s="200"/>
      <c r="AE526" s="200"/>
      <c r="AF526" s="200"/>
      <c r="AG526" s="200"/>
    </row>
    <row r="527" spans="20:33" ht="40" customHeight="1" x14ac:dyDescent="0.35">
      <c r="T527" s="200"/>
      <c r="U527" s="200"/>
      <c r="V527" s="200"/>
      <c r="W527" s="200"/>
      <c r="X527" s="200"/>
      <c r="Y527" s="200"/>
      <c r="Z527" s="200"/>
      <c r="AA527" s="200"/>
      <c r="AB527" s="200"/>
      <c r="AC527" s="200"/>
      <c r="AD527" s="200"/>
      <c r="AE527" s="200"/>
      <c r="AF527" s="200"/>
      <c r="AG527" s="200"/>
    </row>
    <row r="528" spans="20:33" ht="40" customHeight="1" x14ac:dyDescent="0.35">
      <c r="T528" s="200"/>
      <c r="U528" s="200"/>
      <c r="V528" s="200"/>
      <c r="W528" s="200"/>
      <c r="X528" s="200"/>
      <c r="Y528" s="200"/>
      <c r="Z528" s="200"/>
      <c r="AA528" s="200"/>
      <c r="AB528" s="200"/>
      <c r="AC528" s="200"/>
      <c r="AD528" s="200"/>
      <c r="AE528" s="200"/>
      <c r="AF528" s="200"/>
      <c r="AG528" s="200"/>
    </row>
    <row r="529" spans="20:33" ht="40" customHeight="1" x14ac:dyDescent="0.35">
      <c r="T529" s="200"/>
      <c r="U529" s="200"/>
      <c r="V529" s="200"/>
      <c r="W529" s="200"/>
      <c r="X529" s="200"/>
      <c r="Y529" s="200"/>
      <c r="Z529" s="200"/>
      <c r="AA529" s="200"/>
      <c r="AB529" s="200"/>
      <c r="AC529" s="200"/>
      <c r="AD529" s="200"/>
      <c r="AE529" s="200"/>
      <c r="AF529" s="200"/>
      <c r="AG529" s="200"/>
    </row>
    <row r="530" spans="20:33" ht="40" customHeight="1" x14ac:dyDescent="0.35">
      <c r="T530" s="200"/>
      <c r="U530" s="200"/>
      <c r="V530" s="200"/>
      <c r="W530" s="200"/>
      <c r="X530" s="200"/>
      <c r="Y530" s="200"/>
      <c r="Z530" s="200"/>
      <c r="AA530" s="200"/>
      <c r="AB530" s="200"/>
      <c r="AC530" s="200"/>
      <c r="AD530" s="200"/>
      <c r="AE530" s="200"/>
      <c r="AF530" s="200"/>
      <c r="AG530" s="200"/>
    </row>
    <row r="531" spans="20:33" ht="40" customHeight="1" x14ac:dyDescent="0.35">
      <c r="T531" s="200"/>
      <c r="U531" s="200"/>
      <c r="V531" s="200"/>
      <c r="W531" s="200"/>
      <c r="X531" s="200"/>
      <c r="Y531" s="200"/>
      <c r="Z531" s="200"/>
      <c r="AA531" s="200"/>
      <c r="AB531" s="200"/>
      <c r="AC531" s="200"/>
      <c r="AD531" s="200"/>
      <c r="AE531" s="200"/>
      <c r="AF531" s="200"/>
      <c r="AG531" s="200"/>
    </row>
    <row r="532" spans="20:33" ht="40" customHeight="1" x14ac:dyDescent="0.35">
      <c r="T532" s="200"/>
      <c r="U532" s="200"/>
      <c r="V532" s="200"/>
      <c r="W532" s="200"/>
      <c r="X532" s="200"/>
      <c r="Y532" s="200"/>
      <c r="Z532" s="200"/>
      <c r="AA532" s="200"/>
      <c r="AB532" s="200"/>
      <c r="AC532" s="200"/>
      <c r="AD532" s="200"/>
      <c r="AE532" s="200"/>
      <c r="AF532" s="200"/>
      <c r="AG532" s="200"/>
    </row>
    <row r="533" spans="20:33" ht="40" customHeight="1" x14ac:dyDescent="0.35">
      <c r="T533" s="200"/>
      <c r="U533" s="200"/>
      <c r="V533" s="200"/>
      <c r="W533" s="200"/>
      <c r="X533" s="200"/>
      <c r="Y533" s="200"/>
      <c r="Z533" s="200"/>
      <c r="AA533" s="200"/>
      <c r="AB533" s="200"/>
      <c r="AC533" s="200"/>
      <c r="AD533" s="200"/>
      <c r="AE533" s="200"/>
      <c r="AF533" s="200"/>
      <c r="AG533" s="200"/>
    </row>
    <row r="534" spans="20:33" ht="40" customHeight="1" x14ac:dyDescent="0.35">
      <c r="T534" s="200"/>
      <c r="U534" s="200"/>
      <c r="V534" s="200"/>
      <c r="W534" s="200"/>
      <c r="X534" s="200"/>
      <c r="Y534" s="200"/>
      <c r="Z534" s="200"/>
      <c r="AA534" s="200"/>
      <c r="AB534" s="200"/>
      <c r="AC534" s="200"/>
      <c r="AD534" s="200"/>
      <c r="AE534" s="200"/>
      <c r="AF534" s="200"/>
      <c r="AG534" s="200"/>
    </row>
    <row r="535" spans="20:33" ht="40" customHeight="1" x14ac:dyDescent="0.35">
      <c r="T535" s="200"/>
      <c r="U535" s="200"/>
      <c r="V535" s="200"/>
      <c r="W535" s="200"/>
      <c r="X535" s="200"/>
      <c r="Y535" s="200"/>
      <c r="Z535" s="200"/>
      <c r="AA535" s="200"/>
      <c r="AB535" s="200"/>
      <c r="AC535" s="200"/>
      <c r="AD535" s="200"/>
      <c r="AE535" s="200"/>
      <c r="AF535" s="200"/>
      <c r="AG535" s="200"/>
    </row>
    <row r="536" spans="20:33" ht="40" customHeight="1" x14ac:dyDescent="0.35">
      <c r="T536" s="200"/>
      <c r="U536" s="200"/>
      <c r="V536" s="200"/>
      <c r="W536" s="200"/>
      <c r="X536" s="200"/>
      <c r="Y536" s="200"/>
      <c r="Z536" s="200"/>
      <c r="AA536" s="200"/>
      <c r="AB536" s="200"/>
      <c r="AC536" s="200"/>
      <c r="AD536" s="200"/>
      <c r="AE536" s="200"/>
      <c r="AF536" s="200"/>
      <c r="AG536" s="200"/>
    </row>
    <row r="537" spans="20:33" ht="40" customHeight="1" x14ac:dyDescent="0.35">
      <c r="T537" s="200"/>
      <c r="U537" s="200"/>
      <c r="V537" s="200"/>
      <c r="W537" s="200"/>
      <c r="X537" s="200"/>
      <c r="Y537" s="200"/>
      <c r="Z537" s="200"/>
      <c r="AA537" s="200"/>
      <c r="AB537" s="200"/>
      <c r="AC537" s="200"/>
      <c r="AD537" s="200"/>
      <c r="AE537" s="200"/>
      <c r="AF537" s="200"/>
      <c r="AG537" s="200"/>
    </row>
    <row r="538" spans="20:33" ht="40" customHeight="1" x14ac:dyDescent="0.35">
      <c r="T538" s="200"/>
      <c r="U538" s="200"/>
      <c r="V538" s="200"/>
      <c r="W538" s="200"/>
      <c r="X538" s="200"/>
      <c r="Y538" s="200"/>
      <c r="Z538" s="200"/>
      <c r="AA538" s="200"/>
      <c r="AB538" s="200"/>
      <c r="AC538" s="200"/>
      <c r="AD538" s="200"/>
      <c r="AE538" s="200"/>
      <c r="AF538" s="200"/>
      <c r="AG538" s="200"/>
    </row>
    <row r="539" spans="20:33" ht="40" customHeight="1" x14ac:dyDescent="0.35">
      <c r="T539" s="200"/>
      <c r="U539" s="200"/>
      <c r="V539" s="200"/>
      <c r="W539" s="200"/>
      <c r="X539" s="200"/>
      <c r="Y539" s="200"/>
      <c r="Z539" s="200"/>
      <c r="AA539" s="200"/>
      <c r="AB539" s="200"/>
      <c r="AC539" s="200"/>
      <c r="AD539" s="200"/>
      <c r="AE539" s="200"/>
      <c r="AF539" s="200"/>
      <c r="AG539" s="200"/>
    </row>
    <row r="540" spans="20:33" ht="40" customHeight="1" x14ac:dyDescent="0.35">
      <c r="T540" s="200"/>
      <c r="U540" s="200"/>
      <c r="V540" s="200"/>
      <c r="W540" s="200"/>
      <c r="X540" s="200"/>
      <c r="Y540" s="200"/>
      <c r="Z540" s="200"/>
      <c r="AA540" s="200"/>
      <c r="AB540" s="200"/>
      <c r="AC540" s="200"/>
      <c r="AD540" s="200"/>
      <c r="AE540" s="200"/>
      <c r="AF540" s="200"/>
      <c r="AG540" s="200"/>
    </row>
    <row r="541" spans="20:33" ht="40" customHeight="1" x14ac:dyDescent="0.35">
      <c r="T541" s="200"/>
      <c r="U541" s="200"/>
      <c r="V541" s="200"/>
      <c r="W541" s="200"/>
      <c r="X541" s="200"/>
      <c r="Y541" s="200"/>
      <c r="Z541" s="200"/>
      <c r="AA541" s="200"/>
      <c r="AB541" s="200"/>
      <c r="AC541" s="200"/>
      <c r="AD541" s="200"/>
      <c r="AE541" s="200"/>
      <c r="AF541" s="200"/>
      <c r="AG541" s="200"/>
    </row>
    <row r="542" spans="20:33" ht="40" customHeight="1" x14ac:dyDescent="0.35">
      <c r="T542" s="200"/>
      <c r="U542" s="200"/>
      <c r="V542" s="200"/>
      <c r="W542" s="200"/>
      <c r="X542" s="200"/>
      <c r="Y542" s="200"/>
      <c r="Z542" s="200"/>
      <c r="AA542" s="200"/>
      <c r="AB542" s="200"/>
      <c r="AC542" s="200"/>
      <c r="AD542" s="200"/>
      <c r="AE542" s="200"/>
      <c r="AF542" s="200"/>
      <c r="AG542" s="200"/>
    </row>
    <row r="543" spans="20:33" ht="40" customHeight="1" x14ac:dyDescent="0.35">
      <c r="T543" s="200"/>
      <c r="U543" s="200"/>
      <c r="V543" s="200"/>
      <c r="W543" s="200"/>
      <c r="X543" s="200"/>
      <c r="Y543" s="200"/>
      <c r="Z543" s="200"/>
      <c r="AA543" s="200"/>
      <c r="AB543" s="200"/>
      <c r="AC543" s="200"/>
      <c r="AD543" s="200"/>
      <c r="AE543" s="200"/>
      <c r="AF543" s="200"/>
      <c r="AG543" s="200"/>
    </row>
    <row r="544" spans="20:33" ht="40" customHeight="1" x14ac:dyDescent="0.35">
      <c r="T544" s="200"/>
      <c r="U544" s="200"/>
      <c r="V544" s="200"/>
      <c r="W544" s="200"/>
      <c r="X544" s="200"/>
      <c r="Y544" s="200"/>
      <c r="Z544" s="200"/>
      <c r="AA544" s="200"/>
      <c r="AB544" s="200"/>
      <c r="AC544" s="200"/>
      <c r="AD544" s="200"/>
      <c r="AE544" s="200"/>
      <c r="AF544" s="200"/>
      <c r="AG544" s="200"/>
    </row>
    <row r="545" spans="20:33" ht="40" customHeight="1" x14ac:dyDescent="0.35">
      <c r="T545" s="200"/>
      <c r="U545" s="200"/>
      <c r="V545" s="200"/>
      <c r="W545" s="200"/>
      <c r="X545" s="200"/>
      <c r="Y545" s="200"/>
      <c r="Z545" s="200"/>
      <c r="AA545" s="200"/>
      <c r="AB545" s="200"/>
      <c r="AC545" s="200"/>
      <c r="AD545" s="200"/>
      <c r="AE545" s="200"/>
      <c r="AF545" s="200"/>
      <c r="AG545" s="200"/>
    </row>
    <row r="546" spans="20:33" ht="40" customHeight="1" x14ac:dyDescent="0.35">
      <c r="T546" s="200"/>
      <c r="U546" s="200"/>
      <c r="V546" s="200"/>
      <c r="W546" s="200"/>
      <c r="X546" s="200"/>
      <c r="Y546" s="200"/>
      <c r="Z546" s="200"/>
      <c r="AA546" s="200"/>
      <c r="AB546" s="200"/>
      <c r="AC546" s="200"/>
      <c r="AD546" s="200"/>
      <c r="AE546" s="200"/>
      <c r="AF546" s="200"/>
      <c r="AG546" s="200"/>
    </row>
    <row r="547" spans="20:33" ht="40" customHeight="1" x14ac:dyDescent="0.35">
      <c r="T547" s="200"/>
      <c r="U547" s="200"/>
      <c r="V547" s="200"/>
      <c r="W547" s="200"/>
      <c r="X547" s="200"/>
      <c r="Y547" s="200"/>
      <c r="Z547" s="200"/>
      <c r="AA547" s="200"/>
      <c r="AB547" s="200"/>
      <c r="AC547" s="200"/>
      <c r="AD547" s="200"/>
      <c r="AE547" s="200"/>
      <c r="AF547" s="200"/>
      <c r="AG547" s="200"/>
    </row>
    <row r="548" spans="20:33" ht="40" customHeight="1" x14ac:dyDescent="0.35">
      <c r="T548" s="200"/>
      <c r="U548" s="200"/>
      <c r="V548" s="200"/>
      <c r="W548" s="200"/>
      <c r="X548" s="200"/>
      <c r="Y548" s="200"/>
      <c r="Z548" s="200"/>
      <c r="AA548" s="200"/>
      <c r="AB548" s="200"/>
      <c r="AC548" s="200"/>
      <c r="AD548" s="200"/>
      <c r="AE548" s="200"/>
      <c r="AF548" s="200"/>
      <c r="AG548" s="200"/>
    </row>
    <row r="549" spans="20:33" ht="40" customHeight="1" x14ac:dyDescent="0.35">
      <c r="T549" s="200"/>
      <c r="U549" s="200"/>
      <c r="V549" s="200"/>
      <c r="W549" s="200"/>
      <c r="X549" s="200"/>
      <c r="Y549" s="200"/>
      <c r="Z549" s="200"/>
      <c r="AA549" s="200"/>
      <c r="AB549" s="200"/>
      <c r="AC549" s="200"/>
      <c r="AD549" s="200"/>
      <c r="AE549" s="200"/>
      <c r="AF549" s="200"/>
      <c r="AG549" s="200"/>
    </row>
    <row r="550" spans="20:33" ht="40" customHeight="1" x14ac:dyDescent="0.35">
      <c r="T550" s="200"/>
      <c r="U550" s="200"/>
      <c r="V550" s="200"/>
      <c r="W550" s="200"/>
      <c r="X550" s="200"/>
      <c r="Y550" s="200"/>
      <c r="Z550" s="200"/>
      <c r="AA550" s="200"/>
      <c r="AB550" s="200"/>
      <c r="AC550" s="200"/>
      <c r="AD550" s="200"/>
      <c r="AE550" s="200"/>
      <c r="AF550" s="200"/>
      <c r="AG550" s="200"/>
    </row>
    <row r="551" spans="20:33" ht="40" customHeight="1" x14ac:dyDescent="0.35">
      <c r="T551" s="200"/>
      <c r="U551" s="200"/>
      <c r="V551" s="200"/>
      <c r="W551" s="200"/>
      <c r="X551" s="200"/>
      <c r="Y551" s="200"/>
      <c r="Z551" s="200"/>
      <c r="AA551" s="200"/>
      <c r="AB551" s="200"/>
      <c r="AC551" s="200"/>
      <c r="AD551" s="200"/>
      <c r="AE551" s="200"/>
      <c r="AF551" s="200"/>
      <c r="AG551" s="200"/>
    </row>
    <row r="552" spans="20:33" ht="40" customHeight="1" x14ac:dyDescent="0.35">
      <c r="T552" s="200"/>
      <c r="U552" s="200"/>
      <c r="V552" s="200"/>
      <c r="W552" s="200"/>
      <c r="X552" s="200"/>
      <c r="Y552" s="200"/>
      <c r="Z552" s="200"/>
      <c r="AA552" s="200"/>
      <c r="AB552" s="200"/>
      <c r="AC552" s="200"/>
      <c r="AD552" s="200"/>
      <c r="AE552" s="200"/>
      <c r="AF552" s="200"/>
      <c r="AG552" s="200"/>
    </row>
    <row r="553" spans="20:33" ht="40" customHeight="1" x14ac:dyDescent="0.35">
      <c r="T553" s="200"/>
      <c r="U553" s="200"/>
      <c r="V553" s="200"/>
      <c r="W553" s="200"/>
      <c r="X553" s="200"/>
      <c r="Y553" s="200"/>
      <c r="Z553" s="200"/>
      <c r="AA553" s="200"/>
      <c r="AB553" s="200"/>
      <c r="AC553" s="200"/>
      <c r="AD553" s="200"/>
      <c r="AE553" s="200"/>
      <c r="AF553" s="200"/>
      <c r="AG553" s="200"/>
    </row>
    <row r="554" spans="20:33" ht="40" customHeight="1" x14ac:dyDescent="0.35">
      <c r="T554" s="200"/>
      <c r="U554" s="200"/>
      <c r="V554" s="200"/>
      <c r="W554" s="200"/>
      <c r="X554" s="200"/>
      <c r="Y554" s="200"/>
      <c r="Z554" s="200"/>
      <c r="AA554" s="200"/>
      <c r="AB554" s="200"/>
      <c r="AC554" s="200"/>
      <c r="AD554" s="200"/>
      <c r="AE554" s="200"/>
      <c r="AF554" s="200"/>
      <c r="AG554" s="200"/>
    </row>
    <row r="555" spans="20:33" ht="40" customHeight="1" x14ac:dyDescent="0.35">
      <c r="T555" s="200"/>
      <c r="U555" s="200"/>
      <c r="V555" s="200"/>
      <c r="W555" s="200"/>
      <c r="X555" s="200"/>
      <c r="Y555" s="200"/>
      <c r="Z555" s="200"/>
      <c r="AA555" s="200"/>
      <c r="AB555" s="200"/>
      <c r="AC555" s="200"/>
      <c r="AD555" s="200"/>
      <c r="AE555" s="200"/>
      <c r="AF555" s="200"/>
      <c r="AG555" s="200"/>
    </row>
    <row r="556" spans="20:33" ht="40" customHeight="1" x14ac:dyDescent="0.35">
      <c r="T556" s="200"/>
      <c r="U556" s="200"/>
      <c r="V556" s="200"/>
      <c r="W556" s="200"/>
      <c r="X556" s="200"/>
      <c r="Y556" s="200"/>
      <c r="Z556" s="200"/>
      <c r="AA556" s="200"/>
      <c r="AB556" s="200"/>
      <c r="AC556" s="200"/>
      <c r="AD556" s="200"/>
      <c r="AE556" s="200"/>
      <c r="AF556" s="200"/>
      <c r="AG556" s="200"/>
    </row>
    <row r="557" spans="20:33" ht="40" customHeight="1" x14ac:dyDescent="0.35">
      <c r="T557" s="200"/>
      <c r="U557" s="200"/>
      <c r="V557" s="200"/>
      <c r="W557" s="200"/>
      <c r="X557" s="200"/>
      <c r="Y557" s="200"/>
      <c r="Z557" s="200"/>
      <c r="AA557" s="200"/>
      <c r="AB557" s="200"/>
      <c r="AC557" s="200"/>
      <c r="AD557" s="200"/>
      <c r="AE557" s="200"/>
      <c r="AF557" s="200"/>
      <c r="AG557" s="200"/>
    </row>
    <row r="558" spans="20:33" ht="40" customHeight="1" x14ac:dyDescent="0.35">
      <c r="T558" s="200"/>
      <c r="U558" s="200"/>
      <c r="V558" s="200"/>
      <c r="W558" s="200"/>
      <c r="X558" s="200"/>
      <c r="Y558" s="200"/>
      <c r="Z558" s="200"/>
      <c r="AA558" s="200"/>
      <c r="AB558" s="200"/>
      <c r="AC558" s="200"/>
      <c r="AD558" s="200"/>
      <c r="AE558" s="200"/>
      <c r="AF558" s="200"/>
      <c r="AG558" s="200"/>
    </row>
    <row r="559" spans="20:33" ht="40" customHeight="1" x14ac:dyDescent="0.35">
      <c r="T559" s="200"/>
      <c r="U559" s="200"/>
      <c r="V559" s="200"/>
      <c r="W559" s="200"/>
      <c r="X559" s="200"/>
      <c r="Y559" s="200"/>
      <c r="Z559" s="200"/>
      <c r="AA559" s="200"/>
      <c r="AB559" s="200"/>
      <c r="AC559" s="200"/>
      <c r="AD559" s="200"/>
      <c r="AE559" s="200"/>
      <c r="AF559" s="200"/>
      <c r="AG559" s="200"/>
    </row>
    <row r="560" spans="20:33" ht="40" customHeight="1" x14ac:dyDescent="0.35">
      <c r="T560" s="200"/>
      <c r="U560" s="200"/>
      <c r="V560" s="200"/>
      <c r="W560" s="200"/>
      <c r="X560" s="200"/>
      <c r="Y560" s="200"/>
      <c r="Z560" s="200"/>
      <c r="AA560" s="200"/>
      <c r="AB560" s="200"/>
      <c r="AC560" s="200"/>
      <c r="AD560" s="200"/>
      <c r="AE560" s="200"/>
      <c r="AF560" s="200"/>
      <c r="AG560" s="200"/>
    </row>
    <row r="561" spans="20:33" ht="40" customHeight="1" x14ac:dyDescent="0.35">
      <c r="T561" s="200"/>
      <c r="U561" s="200"/>
      <c r="V561" s="200"/>
      <c r="W561" s="200"/>
      <c r="X561" s="200"/>
      <c r="Y561" s="200"/>
      <c r="Z561" s="200"/>
      <c r="AA561" s="200"/>
      <c r="AB561" s="200"/>
      <c r="AC561" s="200"/>
      <c r="AD561" s="200"/>
      <c r="AE561" s="200"/>
      <c r="AF561" s="200"/>
      <c r="AG561" s="200"/>
    </row>
    <row r="562" spans="20:33" ht="40" customHeight="1" x14ac:dyDescent="0.35">
      <c r="T562" s="200"/>
      <c r="U562" s="200"/>
      <c r="V562" s="200"/>
      <c r="W562" s="200"/>
      <c r="X562" s="200"/>
      <c r="Y562" s="200"/>
      <c r="Z562" s="200"/>
      <c r="AA562" s="200"/>
      <c r="AB562" s="200"/>
      <c r="AC562" s="200"/>
      <c r="AD562" s="200"/>
      <c r="AE562" s="200"/>
      <c r="AF562" s="200"/>
      <c r="AG562" s="200"/>
    </row>
    <row r="563" spans="20:33" ht="40" customHeight="1" x14ac:dyDescent="0.35">
      <c r="T563" s="200"/>
      <c r="U563" s="200"/>
      <c r="V563" s="200"/>
      <c r="W563" s="200"/>
      <c r="X563" s="200"/>
      <c r="Y563" s="200"/>
      <c r="Z563" s="200"/>
      <c r="AA563" s="200"/>
      <c r="AB563" s="200"/>
      <c r="AC563" s="200"/>
      <c r="AD563" s="200"/>
      <c r="AE563" s="200"/>
      <c r="AF563" s="200"/>
      <c r="AG563" s="200"/>
    </row>
    <row r="564" spans="20:33" ht="40" customHeight="1" x14ac:dyDescent="0.35">
      <c r="T564" s="200"/>
      <c r="U564" s="200"/>
      <c r="V564" s="200"/>
      <c r="W564" s="200"/>
      <c r="X564" s="200"/>
      <c r="Y564" s="200"/>
      <c r="Z564" s="200"/>
      <c r="AA564" s="200"/>
      <c r="AB564" s="200"/>
      <c r="AC564" s="200"/>
      <c r="AD564" s="200"/>
      <c r="AE564" s="200"/>
      <c r="AF564" s="200"/>
      <c r="AG564" s="200"/>
    </row>
    <row r="565" spans="20:33" ht="40" customHeight="1" x14ac:dyDescent="0.35">
      <c r="T565" s="200"/>
      <c r="U565" s="200"/>
      <c r="V565" s="200"/>
      <c r="W565" s="200"/>
      <c r="X565" s="200"/>
      <c r="Y565" s="200"/>
      <c r="Z565" s="200"/>
      <c r="AA565" s="200"/>
      <c r="AB565" s="200"/>
      <c r="AC565" s="200"/>
      <c r="AD565" s="200"/>
      <c r="AE565" s="200"/>
      <c r="AF565" s="200"/>
      <c r="AG565" s="200"/>
    </row>
    <row r="566" spans="20:33" ht="40" customHeight="1" x14ac:dyDescent="0.35">
      <c r="T566" s="200"/>
      <c r="U566" s="200"/>
      <c r="V566" s="200"/>
      <c r="W566" s="200"/>
      <c r="X566" s="200"/>
      <c r="Y566" s="200"/>
      <c r="Z566" s="200"/>
      <c r="AA566" s="200"/>
      <c r="AB566" s="200"/>
      <c r="AC566" s="200"/>
      <c r="AD566" s="200"/>
      <c r="AE566" s="200"/>
      <c r="AF566" s="200"/>
      <c r="AG566" s="200"/>
    </row>
    <row r="567" spans="20:33" ht="40" customHeight="1" x14ac:dyDescent="0.35">
      <c r="T567" s="200"/>
      <c r="U567" s="200"/>
      <c r="V567" s="200"/>
      <c r="W567" s="200"/>
      <c r="X567" s="200"/>
      <c r="Y567" s="200"/>
      <c r="Z567" s="200"/>
      <c r="AA567" s="200"/>
      <c r="AB567" s="200"/>
      <c r="AC567" s="200"/>
      <c r="AD567" s="200"/>
      <c r="AE567" s="200"/>
      <c r="AF567" s="200"/>
      <c r="AG567" s="200"/>
    </row>
    <row r="568" spans="20:33" ht="40" customHeight="1" x14ac:dyDescent="0.35">
      <c r="T568" s="200"/>
      <c r="U568" s="200"/>
      <c r="V568" s="200"/>
      <c r="W568" s="200"/>
      <c r="X568" s="200"/>
      <c r="Y568" s="200"/>
      <c r="Z568" s="200"/>
      <c r="AA568" s="200"/>
      <c r="AB568" s="200"/>
      <c r="AC568" s="200"/>
      <c r="AD568" s="200"/>
      <c r="AE568" s="200"/>
      <c r="AF568" s="200"/>
      <c r="AG568" s="200"/>
    </row>
    <row r="569" spans="20:33" ht="40" customHeight="1" x14ac:dyDescent="0.35">
      <c r="T569" s="200"/>
      <c r="U569" s="200"/>
      <c r="V569" s="200"/>
      <c r="W569" s="200"/>
      <c r="X569" s="200"/>
      <c r="Y569" s="200"/>
      <c r="Z569" s="200"/>
      <c r="AA569" s="200"/>
      <c r="AB569" s="200"/>
      <c r="AC569" s="200"/>
      <c r="AD569" s="200"/>
      <c r="AE569" s="200"/>
      <c r="AF569" s="200"/>
      <c r="AG569" s="200"/>
    </row>
    <row r="570" spans="20:33" ht="40" customHeight="1" x14ac:dyDescent="0.35">
      <c r="T570" s="200"/>
      <c r="U570" s="200"/>
      <c r="V570" s="200"/>
      <c r="W570" s="200"/>
      <c r="X570" s="200"/>
      <c r="Y570" s="200"/>
      <c r="Z570" s="200"/>
      <c r="AA570" s="200"/>
      <c r="AB570" s="200"/>
      <c r="AC570" s="200"/>
      <c r="AD570" s="200"/>
      <c r="AE570" s="200"/>
      <c r="AF570" s="200"/>
      <c r="AG570" s="200"/>
    </row>
    <row r="571" spans="20:33" ht="40" customHeight="1" x14ac:dyDescent="0.35">
      <c r="T571" s="200"/>
      <c r="U571" s="200"/>
      <c r="V571" s="200"/>
      <c r="W571" s="200"/>
      <c r="X571" s="200"/>
      <c r="Y571" s="200"/>
      <c r="Z571" s="200"/>
      <c r="AA571" s="200"/>
      <c r="AB571" s="200"/>
      <c r="AC571" s="200"/>
      <c r="AD571" s="200"/>
      <c r="AE571" s="200"/>
      <c r="AF571" s="200"/>
      <c r="AG571" s="200"/>
    </row>
    <row r="572" spans="20:33" ht="40" customHeight="1" x14ac:dyDescent="0.35">
      <c r="T572" s="200"/>
      <c r="U572" s="200"/>
      <c r="V572" s="200"/>
      <c r="W572" s="200"/>
      <c r="X572" s="200"/>
      <c r="Y572" s="200"/>
      <c r="Z572" s="200"/>
      <c r="AA572" s="200"/>
      <c r="AB572" s="200"/>
      <c r="AC572" s="200"/>
      <c r="AD572" s="200"/>
      <c r="AE572" s="200"/>
      <c r="AF572" s="200"/>
      <c r="AG572" s="200"/>
    </row>
    <row r="573" spans="20:33" ht="40" customHeight="1" x14ac:dyDescent="0.35">
      <c r="T573" s="200"/>
      <c r="U573" s="200"/>
      <c r="V573" s="200"/>
      <c r="W573" s="200"/>
      <c r="X573" s="200"/>
      <c r="Y573" s="200"/>
      <c r="Z573" s="200"/>
      <c r="AA573" s="200"/>
      <c r="AB573" s="200"/>
      <c r="AC573" s="200"/>
      <c r="AD573" s="200"/>
      <c r="AE573" s="200"/>
      <c r="AF573" s="200"/>
      <c r="AG573" s="200"/>
    </row>
    <row r="574" spans="20:33" ht="40" customHeight="1" x14ac:dyDescent="0.35">
      <c r="T574" s="200"/>
      <c r="U574" s="200"/>
      <c r="V574" s="200"/>
      <c r="W574" s="200"/>
      <c r="X574" s="200"/>
      <c r="Y574" s="200"/>
      <c r="Z574" s="200"/>
      <c r="AA574" s="200"/>
      <c r="AB574" s="200"/>
      <c r="AC574" s="200"/>
      <c r="AD574" s="200"/>
      <c r="AE574" s="200"/>
      <c r="AF574" s="200"/>
      <c r="AG574" s="200"/>
    </row>
    <row r="575" spans="20:33" ht="40" customHeight="1" x14ac:dyDescent="0.35">
      <c r="T575" s="200"/>
      <c r="U575" s="200"/>
      <c r="V575" s="200"/>
      <c r="W575" s="200"/>
      <c r="X575" s="200"/>
      <c r="Y575" s="200"/>
      <c r="Z575" s="200"/>
      <c r="AA575" s="200"/>
      <c r="AB575" s="200"/>
      <c r="AC575" s="200"/>
      <c r="AD575" s="200"/>
      <c r="AE575" s="200"/>
      <c r="AF575" s="200"/>
      <c r="AG575" s="200"/>
    </row>
    <row r="576" spans="20:33" ht="40" customHeight="1" x14ac:dyDescent="0.35">
      <c r="T576" s="200"/>
      <c r="U576" s="200"/>
      <c r="V576" s="200"/>
      <c r="W576" s="200"/>
      <c r="X576" s="200"/>
      <c r="Y576" s="200"/>
      <c r="Z576" s="200"/>
      <c r="AA576" s="200"/>
      <c r="AB576" s="200"/>
      <c r="AC576" s="200"/>
      <c r="AD576" s="200"/>
      <c r="AE576" s="200"/>
      <c r="AF576" s="200"/>
      <c r="AG576" s="200"/>
    </row>
    <row r="577" spans="20:33" ht="40" customHeight="1" x14ac:dyDescent="0.35">
      <c r="T577" s="200"/>
      <c r="U577" s="200"/>
      <c r="V577" s="200"/>
      <c r="W577" s="200"/>
      <c r="X577" s="200"/>
      <c r="Y577" s="200"/>
      <c r="Z577" s="200"/>
      <c r="AA577" s="200"/>
      <c r="AB577" s="200"/>
      <c r="AC577" s="200"/>
      <c r="AD577" s="200"/>
      <c r="AE577" s="200"/>
      <c r="AF577" s="200"/>
      <c r="AG577" s="200"/>
    </row>
    <row r="578" spans="20:33" ht="40" customHeight="1" x14ac:dyDescent="0.35">
      <c r="T578" s="200"/>
      <c r="U578" s="200"/>
      <c r="V578" s="200"/>
      <c r="W578" s="200"/>
      <c r="X578" s="200"/>
      <c r="Y578" s="200"/>
      <c r="Z578" s="200"/>
      <c r="AA578" s="200"/>
      <c r="AB578" s="200"/>
      <c r="AC578" s="200"/>
      <c r="AD578" s="200"/>
      <c r="AE578" s="200"/>
      <c r="AF578" s="200"/>
      <c r="AG578" s="200"/>
    </row>
    <row r="579" spans="20:33" ht="40" customHeight="1" x14ac:dyDescent="0.35">
      <c r="T579" s="200"/>
      <c r="U579" s="200"/>
      <c r="V579" s="200"/>
      <c r="W579" s="200"/>
      <c r="X579" s="200"/>
      <c r="Y579" s="200"/>
      <c r="Z579" s="200"/>
      <c r="AA579" s="200"/>
      <c r="AB579" s="200"/>
      <c r="AC579" s="200"/>
      <c r="AD579" s="200"/>
      <c r="AE579" s="200"/>
      <c r="AF579" s="200"/>
      <c r="AG579" s="200"/>
    </row>
    <row r="580" spans="20:33" ht="40" customHeight="1" x14ac:dyDescent="0.35">
      <c r="T580" s="200"/>
      <c r="U580" s="200"/>
      <c r="V580" s="200"/>
      <c r="W580" s="200"/>
      <c r="X580" s="200"/>
      <c r="Y580" s="200"/>
      <c r="Z580" s="200"/>
      <c r="AA580" s="200"/>
      <c r="AB580" s="200"/>
      <c r="AC580" s="200"/>
      <c r="AD580" s="200"/>
      <c r="AE580" s="200"/>
      <c r="AF580" s="200"/>
      <c r="AG580" s="200"/>
    </row>
    <row r="581" spans="20:33" ht="40" customHeight="1" x14ac:dyDescent="0.35">
      <c r="T581" s="200"/>
      <c r="U581" s="200"/>
      <c r="V581" s="200"/>
      <c r="W581" s="200"/>
      <c r="X581" s="200"/>
      <c r="Y581" s="200"/>
      <c r="Z581" s="200"/>
      <c r="AA581" s="200"/>
      <c r="AB581" s="200"/>
      <c r="AC581" s="200"/>
      <c r="AD581" s="200"/>
      <c r="AE581" s="200"/>
      <c r="AF581" s="200"/>
      <c r="AG581" s="200"/>
    </row>
    <row r="582" spans="20:33" ht="40" customHeight="1" x14ac:dyDescent="0.35">
      <c r="T582" s="200"/>
      <c r="U582" s="200"/>
      <c r="V582" s="200"/>
      <c r="W582" s="200"/>
      <c r="X582" s="200"/>
      <c r="Y582" s="200"/>
      <c r="Z582" s="200"/>
      <c r="AA582" s="200"/>
      <c r="AB582" s="200"/>
      <c r="AC582" s="200"/>
      <c r="AD582" s="200"/>
      <c r="AE582" s="200"/>
      <c r="AF582" s="200"/>
      <c r="AG582" s="200"/>
    </row>
    <row r="583" spans="20:33" ht="40" customHeight="1" x14ac:dyDescent="0.35">
      <c r="T583" s="200"/>
      <c r="U583" s="200"/>
      <c r="V583" s="200"/>
      <c r="W583" s="200"/>
      <c r="X583" s="200"/>
      <c r="Y583" s="200"/>
      <c r="Z583" s="200"/>
      <c r="AA583" s="200"/>
      <c r="AB583" s="200"/>
      <c r="AC583" s="200"/>
      <c r="AD583" s="200"/>
      <c r="AE583" s="200"/>
      <c r="AF583" s="200"/>
      <c r="AG583" s="200"/>
    </row>
    <row r="584" spans="20:33" ht="40" customHeight="1" x14ac:dyDescent="0.35">
      <c r="T584" s="200"/>
      <c r="U584" s="200"/>
      <c r="V584" s="200"/>
      <c r="W584" s="200"/>
      <c r="X584" s="200"/>
      <c r="Y584" s="200"/>
      <c r="Z584" s="200"/>
      <c r="AA584" s="200"/>
      <c r="AB584" s="200"/>
      <c r="AC584" s="200"/>
      <c r="AD584" s="200"/>
      <c r="AE584" s="200"/>
      <c r="AF584" s="200"/>
      <c r="AG584" s="200"/>
    </row>
    <row r="585" spans="20:33" ht="40" customHeight="1" x14ac:dyDescent="0.35">
      <c r="T585" s="200"/>
      <c r="U585" s="200"/>
      <c r="V585" s="200"/>
      <c r="W585" s="200"/>
      <c r="X585" s="200"/>
      <c r="Y585" s="200"/>
      <c r="Z585" s="200"/>
      <c r="AA585" s="200"/>
      <c r="AB585" s="200"/>
      <c r="AC585" s="200"/>
      <c r="AD585" s="200"/>
      <c r="AE585" s="200"/>
      <c r="AF585" s="200"/>
      <c r="AG585" s="200"/>
    </row>
    <row r="586" spans="20:33" ht="40" customHeight="1" x14ac:dyDescent="0.35">
      <c r="T586" s="200"/>
      <c r="U586" s="200"/>
      <c r="V586" s="200"/>
      <c r="W586" s="200"/>
      <c r="X586" s="200"/>
      <c r="Y586" s="200"/>
      <c r="Z586" s="200"/>
      <c r="AA586" s="200"/>
      <c r="AB586" s="200"/>
      <c r="AC586" s="200"/>
      <c r="AD586" s="200"/>
      <c r="AE586" s="200"/>
      <c r="AF586" s="200"/>
      <c r="AG586" s="200"/>
    </row>
    <row r="587" spans="20:33" ht="40" customHeight="1" x14ac:dyDescent="0.35">
      <c r="T587" s="200"/>
      <c r="U587" s="200"/>
      <c r="V587" s="200"/>
      <c r="W587" s="200"/>
      <c r="X587" s="200"/>
      <c r="Y587" s="200"/>
      <c r="Z587" s="200"/>
      <c r="AA587" s="200"/>
      <c r="AB587" s="200"/>
      <c r="AC587" s="200"/>
      <c r="AD587" s="200"/>
      <c r="AE587" s="200"/>
      <c r="AF587" s="200"/>
      <c r="AG587" s="200"/>
    </row>
    <row r="588" spans="20:33" ht="40" customHeight="1" x14ac:dyDescent="0.35">
      <c r="T588" s="200"/>
      <c r="U588" s="200"/>
      <c r="V588" s="200"/>
      <c r="W588" s="200"/>
      <c r="X588" s="200"/>
      <c r="Y588" s="200"/>
      <c r="Z588" s="200"/>
      <c r="AA588" s="200"/>
      <c r="AB588" s="200"/>
      <c r="AC588" s="200"/>
      <c r="AD588" s="200"/>
      <c r="AE588" s="200"/>
      <c r="AF588" s="200"/>
      <c r="AG588" s="200"/>
    </row>
    <row r="589" spans="20:33" ht="40" customHeight="1" x14ac:dyDescent="0.35">
      <c r="T589" s="200"/>
      <c r="U589" s="200"/>
      <c r="V589" s="200"/>
      <c r="W589" s="200"/>
      <c r="X589" s="200"/>
      <c r="Y589" s="200"/>
      <c r="Z589" s="200"/>
      <c r="AA589" s="200"/>
      <c r="AB589" s="200"/>
      <c r="AC589" s="200"/>
      <c r="AD589" s="200"/>
      <c r="AE589" s="200"/>
      <c r="AF589" s="200"/>
      <c r="AG589" s="200"/>
    </row>
    <row r="590" spans="20:33" ht="40" customHeight="1" x14ac:dyDescent="0.35">
      <c r="T590" s="200"/>
      <c r="U590" s="200"/>
      <c r="V590" s="200"/>
      <c r="W590" s="200"/>
      <c r="X590" s="200"/>
      <c r="Y590" s="200"/>
      <c r="Z590" s="200"/>
      <c r="AA590" s="200"/>
      <c r="AB590" s="200"/>
      <c r="AC590" s="200"/>
      <c r="AD590" s="200"/>
      <c r="AE590" s="200"/>
      <c r="AF590" s="200"/>
      <c r="AG590" s="200"/>
    </row>
    <row r="591" spans="20:33" ht="40" customHeight="1" x14ac:dyDescent="0.35">
      <c r="T591" s="200"/>
      <c r="U591" s="200"/>
      <c r="V591" s="200"/>
      <c r="W591" s="200"/>
      <c r="X591" s="200"/>
      <c r="Y591" s="200"/>
      <c r="Z591" s="200"/>
      <c r="AA591" s="200"/>
      <c r="AB591" s="200"/>
      <c r="AC591" s="200"/>
      <c r="AD591" s="200"/>
      <c r="AE591" s="200"/>
      <c r="AF591" s="200"/>
      <c r="AG591" s="200"/>
    </row>
    <row r="592" spans="20:33" ht="40" customHeight="1" x14ac:dyDescent="0.35">
      <c r="T592" s="200"/>
      <c r="U592" s="200"/>
      <c r="V592" s="200"/>
      <c r="W592" s="200"/>
      <c r="X592" s="200"/>
      <c r="Y592" s="200"/>
      <c r="Z592" s="200"/>
      <c r="AA592" s="200"/>
      <c r="AB592" s="200"/>
      <c r="AC592" s="200"/>
      <c r="AD592" s="200"/>
      <c r="AE592" s="200"/>
      <c r="AF592" s="200"/>
      <c r="AG592" s="200"/>
    </row>
    <row r="593" spans="20:33" ht="40" customHeight="1" x14ac:dyDescent="0.35">
      <c r="T593" s="200"/>
      <c r="U593" s="200"/>
      <c r="V593" s="200"/>
      <c r="W593" s="200"/>
      <c r="X593" s="200"/>
      <c r="Y593" s="200"/>
      <c r="Z593" s="200"/>
      <c r="AA593" s="200"/>
      <c r="AB593" s="200"/>
      <c r="AC593" s="200"/>
      <c r="AD593" s="200"/>
      <c r="AE593" s="200"/>
      <c r="AF593" s="200"/>
      <c r="AG593" s="200"/>
    </row>
    <row r="594" spans="20:33" ht="40" customHeight="1" x14ac:dyDescent="0.35">
      <c r="T594" s="200"/>
      <c r="U594" s="200"/>
      <c r="V594" s="200"/>
      <c r="W594" s="200"/>
      <c r="X594" s="200"/>
      <c r="Y594" s="200"/>
      <c r="Z594" s="200"/>
      <c r="AA594" s="200"/>
      <c r="AB594" s="200"/>
      <c r="AC594" s="200"/>
      <c r="AD594" s="200"/>
      <c r="AE594" s="200"/>
      <c r="AF594" s="200"/>
      <c r="AG594" s="200"/>
    </row>
    <row r="595" spans="20:33" ht="40" customHeight="1" x14ac:dyDescent="0.35">
      <c r="T595" s="200"/>
      <c r="U595" s="200"/>
      <c r="V595" s="200"/>
      <c r="W595" s="200"/>
      <c r="X595" s="200"/>
      <c r="Y595" s="200"/>
      <c r="Z595" s="200"/>
      <c r="AA595" s="200"/>
      <c r="AB595" s="200"/>
      <c r="AC595" s="200"/>
      <c r="AD595" s="200"/>
      <c r="AE595" s="200"/>
      <c r="AF595" s="200"/>
      <c r="AG595" s="200"/>
    </row>
    <row r="596" spans="20:33" ht="40" customHeight="1" x14ac:dyDescent="0.35">
      <c r="T596" s="200"/>
      <c r="U596" s="200"/>
      <c r="V596" s="200"/>
      <c r="W596" s="200"/>
      <c r="X596" s="200"/>
      <c r="Y596" s="200"/>
      <c r="Z596" s="200"/>
      <c r="AA596" s="200"/>
      <c r="AB596" s="200"/>
      <c r="AC596" s="200"/>
      <c r="AD596" s="200"/>
      <c r="AE596" s="200"/>
      <c r="AF596" s="200"/>
      <c r="AG596" s="200"/>
    </row>
    <row r="597" spans="20:33" ht="40" customHeight="1" x14ac:dyDescent="0.35">
      <c r="T597" s="200"/>
      <c r="U597" s="200"/>
      <c r="V597" s="200"/>
      <c r="W597" s="200"/>
      <c r="X597" s="200"/>
      <c r="Y597" s="200"/>
      <c r="Z597" s="200"/>
      <c r="AA597" s="200"/>
      <c r="AB597" s="200"/>
      <c r="AC597" s="200"/>
      <c r="AD597" s="200"/>
      <c r="AE597" s="200"/>
      <c r="AF597" s="200"/>
      <c r="AG597" s="200"/>
    </row>
    <row r="598" spans="20:33" ht="40" customHeight="1" x14ac:dyDescent="0.35">
      <c r="T598" s="200"/>
      <c r="U598" s="200"/>
      <c r="V598" s="200"/>
      <c r="W598" s="200"/>
      <c r="X598" s="200"/>
      <c r="Y598" s="200"/>
      <c r="Z598" s="200"/>
      <c r="AA598" s="200"/>
      <c r="AB598" s="200"/>
      <c r="AC598" s="200"/>
      <c r="AD598" s="200"/>
      <c r="AE598" s="200"/>
      <c r="AF598" s="200"/>
      <c r="AG598" s="200"/>
    </row>
    <row r="599" spans="20:33" ht="40" customHeight="1" x14ac:dyDescent="0.35">
      <c r="T599" s="200"/>
      <c r="U599" s="200"/>
      <c r="V599" s="200"/>
      <c r="W599" s="200"/>
      <c r="X599" s="200"/>
      <c r="Y599" s="200"/>
      <c r="Z599" s="200"/>
      <c r="AA599" s="200"/>
      <c r="AB599" s="200"/>
      <c r="AC599" s="200"/>
      <c r="AD599" s="200"/>
      <c r="AE599" s="200"/>
      <c r="AF599" s="200"/>
      <c r="AG599" s="200"/>
    </row>
    <row r="600" spans="20:33" ht="40" customHeight="1" x14ac:dyDescent="0.35">
      <c r="T600" s="200"/>
      <c r="U600" s="200"/>
      <c r="V600" s="200"/>
      <c r="W600" s="200"/>
      <c r="X600" s="200"/>
      <c r="Y600" s="200"/>
      <c r="Z600" s="200"/>
      <c r="AA600" s="200"/>
      <c r="AB600" s="200"/>
      <c r="AC600" s="200"/>
      <c r="AD600" s="200"/>
      <c r="AE600" s="200"/>
      <c r="AF600" s="200"/>
      <c r="AG600" s="200"/>
    </row>
    <row r="601" spans="20:33" ht="40" customHeight="1" x14ac:dyDescent="0.35">
      <c r="T601" s="200"/>
      <c r="U601" s="200"/>
      <c r="V601" s="200"/>
      <c r="W601" s="200"/>
      <c r="X601" s="200"/>
      <c r="Y601" s="200"/>
      <c r="Z601" s="200"/>
      <c r="AA601" s="200"/>
      <c r="AB601" s="200"/>
      <c r="AC601" s="200"/>
      <c r="AD601" s="200"/>
      <c r="AE601" s="200"/>
      <c r="AF601" s="200"/>
      <c r="AG601" s="200"/>
    </row>
    <row r="602" spans="20:33" ht="40" customHeight="1" x14ac:dyDescent="0.35">
      <c r="T602" s="200"/>
      <c r="U602" s="200"/>
      <c r="V602" s="200"/>
      <c r="W602" s="200"/>
      <c r="X602" s="200"/>
      <c r="Y602" s="200"/>
      <c r="Z602" s="200"/>
      <c r="AA602" s="200"/>
      <c r="AB602" s="200"/>
      <c r="AC602" s="200"/>
      <c r="AD602" s="200"/>
      <c r="AE602" s="200"/>
      <c r="AF602" s="200"/>
      <c r="AG602" s="200"/>
    </row>
    <row r="603" spans="20:33" ht="40" customHeight="1" x14ac:dyDescent="0.35">
      <c r="T603" s="200"/>
      <c r="U603" s="200"/>
      <c r="V603" s="200"/>
      <c r="W603" s="200"/>
      <c r="X603" s="200"/>
      <c r="Y603" s="200"/>
      <c r="Z603" s="200"/>
      <c r="AA603" s="200"/>
      <c r="AB603" s="200"/>
      <c r="AC603" s="200"/>
      <c r="AD603" s="200"/>
      <c r="AE603" s="200"/>
      <c r="AF603" s="200"/>
      <c r="AG603" s="200"/>
    </row>
    <row r="604" spans="20:33" ht="40" customHeight="1" x14ac:dyDescent="0.35">
      <c r="T604" s="200"/>
      <c r="U604" s="200"/>
      <c r="V604" s="200"/>
      <c r="W604" s="200"/>
      <c r="X604" s="200"/>
      <c r="Y604" s="200"/>
      <c r="Z604" s="200"/>
      <c r="AA604" s="200"/>
      <c r="AB604" s="200"/>
      <c r="AC604" s="200"/>
      <c r="AD604" s="200"/>
      <c r="AE604" s="200"/>
      <c r="AF604" s="200"/>
      <c r="AG604" s="200"/>
    </row>
    <row r="605" spans="20:33" ht="40" customHeight="1" x14ac:dyDescent="0.35">
      <c r="T605" s="200"/>
      <c r="U605" s="200"/>
      <c r="V605" s="200"/>
      <c r="W605" s="200"/>
      <c r="X605" s="200"/>
      <c r="Y605" s="200"/>
      <c r="Z605" s="200"/>
      <c r="AA605" s="200"/>
      <c r="AB605" s="200"/>
      <c r="AC605" s="200"/>
      <c r="AD605" s="200"/>
      <c r="AE605" s="200"/>
      <c r="AF605" s="200"/>
      <c r="AG605" s="200"/>
    </row>
    <row r="606" spans="20:33" ht="40" customHeight="1" x14ac:dyDescent="0.35">
      <c r="T606" s="200"/>
      <c r="U606" s="200"/>
      <c r="V606" s="200"/>
      <c r="W606" s="200"/>
      <c r="X606" s="200"/>
      <c r="Y606" s="200"/>
      <c r="Z606" s="200"/>
      <c r="AA606" s="200"/>
      <c r="AB606" s="200"/>
      <c r="AC606" s="200"/>
      <c r="AD606" s="200"/>
      <c r="AE606" s="200"/>
      <c r="AF606" s="200"/>
      <c r="AG606" s="200"/>
    </row>
    <row r="607" spans="20:33" ht="40" customHeight="1" x14ac:dyDescent="0.35">
      <c r="T607" s="200"/>
      <c r="U607" s="200"/>
      <c r="V607" s="200"/>
      <c r="W607" s="200"/>
      <c r="X607" s="200"/>
      <c r="Y607" s="200"/>
      <c r="Z607" s="200"/>
      <c r="AA607" s="200"/>
      <c r="AB607" s="200"/>
      <c r="AC607" s="200"/>
      <c r="AD607" s="200"/>
      <c r="AE607" s="200"/>
      <c r="AF607" s="200"/>
      <c r="AG607" s="200"/>
    </row>
    <row r="608" spans="20:33" ht="40" customHeight="1" x14ac:dyDescent="0.35">
      <c r="T608" s="200"/>
      <c r="U608" s="200"/>
      <c r="V608" s="200"/>
      <c r="W608" s="200"/>
      <c r="X608" s="200"/>
      <c r="Y608" s="200"/>
      <c r="Z608" s="200"/>
      <c r="AA608" s="200"/>
      <c r="AB608" s="200"/>
      <c r="AC608" s="200"/>
      <c r="AD608" s="200"/>
      <c r="AE608" s="200"/>
      <c r="AF608" s="200"/>
      <c r="AG608" s="200"/>
    </row>
    <row r="609" spans="20:33" ht="40" customHeight="1" x14ac:dyDescent="0.35">
      <c r="T609" s="200"/>
      <c r="U609" s="200"/>
      <c r="V609" s="200"/>
      <c r="W609" s="200"/>
      <c r="X609" s="200"/>
      <c r="Y609" s="200"/>
      <c r="Z609" s="200"/>
      <c r="AA609" s="200"/>
      <c r="AB609" s="200"/>
      <c r="AC609" s="200"/>
      <c r="AD609" s="200"/>
      <c r="AE609" s="200"/>
      <c r="AF609" s="200"/>
      <c r="AG609" s="200"/>
    </row>
    <row r="610" spans="20:33" ht="40" customHeight="1" x14ac:dyDescent="0.35">
      <c r="T610" s="200"/>
      <c r="U610" s="200"/>
      <c r="V610" s="200"/>
      <c r="W610" s="200"/>
      <c r="X610" s="200"/>
      <c r="Y610" s="200"/>
      <c r="Z610" s="200"/>
      <c r="AA610" s="200"/>
      <c r="AB610" s="200"/>
      <c r="AC610" s="200"/>
      <c r="AD610" s="200"/>
      <c r="AE610" s="200"/>
      <c r="AF610" s="200"/>
      <c r="AG610" s="200"/>
    </row>
    <row r="611" spans="20:33" ht="40" customHeight="1" x14ac:dyDescent="0.35">
      <c r="T611" s="200"/>
      <c r="U611" s="200"/>
      <c r="V611" s="200"/>
      <c r="W611" s="200"/>
      <c r="X611" s="200"/>
      <c r="Y611" s="200"/>
      <c r="Z611" s="200"/>
      <c r="AA611" s="200"/>
      <c r="AB611" s="200"/>
      <c r="AC611" s="200"/>
      <c r="AD611" s="200"/>
      <c r="AE611" s="200"/>
      <c r="AF611" s="200"/>
      <c r="AG611" s="200"/>
    </row>
    <row r="612" spans="20:33" ht="40" customHeight="1" x14ac:dyDescent="0.35">
      <c r="T612" s="200"/>
      <c r="U612" s="200"/>
      <c r="V612" s="200"/>
      <c r="W612" s="200"/>
      <c r="X612" s="200"/>
      <c r="Y612" s="200"/>
      <c r="Z612" s="200"/>
      <c r="AA612" s="200"/>
      <c r="AB612" s="200"/>
      <c r="AC612" s="200"/>
      <c r="AD612" s="200"/>
      <c r="AE612" s="200"/>
      <c r="AF612" s="200"/>
      <c r="AG612" s="200"/>
    </row>
    <row r="613" spans="20:33" ht="40" customHeight="1" x14ac:dyDescent="0.35">
      <c r="T613" s="200"/>
      <c r="U613" s="200"/>
      <c r="V613" s="200"/>
      <c r="W613" s="200"/>
      <c r="X613" s="200"/>
      <c r="Y613" s="200"/>
      <c r="Z613" s="200"/>
      <c r="AA613" s="200"/>
      <c r="AB613" s="200"/>
      <c r="AC613" s="200"/>
      <c r="AD613" s="200"/>
      <c r="AE613" s="200"/>
      <c r="AF613" s="200"/>
      <c r="AG613" s="200"/>
    </row>
    <row r="614" spans="20:33" ht="40" customHeight="1" x14ac:dyDescent="0.35">
      <c r="T614" s="200"/>
      <c r="U614" s="200"/>
      <c r="V614" s="200"/>
      <c r="W614" s="200"/>
      <c r="X614" s="200"/>
      <c r="Y614" s="200"/>
      <c r="Z614" s="200"/>
      <c r="AA614" s="200"/>
      <c r="AB614" s="200"/>
      <c r="AC614" s="200"/>
      <c r="AD614" s="200"/>
      <c r="AE614" s="200"/>
      <c r="AF614" s="200"/>
      <c r="AG614" s="200"/>
    </row>
    <row r="615" spans="20:33" ht="40" customHeight="1" x14ac:dyDescent="0.35">
      <c r="T615" s="200"/>
      <c r="U615" s="200"/>
      <c r="V615" s="200"/>
      <c r="W615" s="200"/>
      <c r="X615" s="200"/>
      <c r="Y615" s="200"/>
      <c r="Z615" s="200"/>
      <c r="AA615" s="200"/>
      <c r="AB615" s="200"/>
      <c r="AC615" s="200"/>
      <c r="AD615" s="200"/>
      <c r="AE615" s="200"/>
      <c r="AF615" s="200"/>
      <c r="AG615" s="200"/>
    </row>
    <row r="616" spans="20:33" ht="40" customHeight="1" x14ac:dyDescent="0.35">
      <c r="T616" s="200"/>
      <c r="U616" s="200"/>
      <c r="V616" s="200"/>
      <c r="W616" s="200"/>
      <c r="X616" s="200"/>
      <c r="Y616" s="200"/>
      <c r="Z616" s="200"/>
      <c r="AA616" s="200"/>
      <c r="AB616" s="200"/>
      <c r="AC616" s="200"/>
      <c r="AD616" s="200"/>
      <c r="AE616" s="200"/>
      <c r="AF616" s="200"/>
      <c r="AG616" s="200"/>
    </row>
    <row r="617" spans="20:33" ht="40" customHeight="1" x14ac:dyDescent="0.35">
      <c r="T617" s="200"/>
      <c r="U617" s="200"/>
      <c r="V617" s="200"/>
      <c r="W617" s="200"/>
      <c r="X617" s="200"/>
      <c r="Y617" s="200"/>
      <c r="Z617" s="200"/>
      <c r="AA617" s="200"/>
      <c r="AB617" s="200"/>
      <c r="AC617" s="200"/>
      <c r="AD617" s="200"/>
      <c r="AE617" s="200"/>
      <c r="AF617" s="200"/>
      <c r="AG617" s="200"/>
    </row>
    <row r="618" spans="20:33" ht="40" customHeight="1" x14ac:dyDescent="0.35">
      <c r="T618" s="200"/>
      <c r="U618" s="200"/>
      <c r="V618" s="200"/>
      <c r="W618" s="200"/>
      <c r="X618" s="200"/>
      <c r="Y618" s="200"/>
      <c r="Z618" s="200"/>
      <c r="AA618" s="200"/>
      <c r="AB618" s="200"/>
      <c r="AC618" s="200"/>
      <c r="AD618" s="200"/>
      <c r="AE618" s="200"/>
      <c r="AF618" s="200"/>
      <c r="AG618" s="200"/>
    </row>
    <row r="619" spans="20:33" ht="40" customHeight="1" x14ac:dyDescent="0.35">
      <c r="T619" s="200"/>
      <c r="U619" s="200"/>
      <c r="V619" s="200"/>
      <c r="W619" s="200"/>
      <c r="X619" s="200"/>
      <c r="Y619" s="200"/>
      <c r="Z619" s="200"/>
      <c r="AA619" s="200"/>
      <c r="AB619" s="200"/>
      <c r="AC619" s="200"/>
      <c r="AD619" s="200"/>
      <c r="AE619" s="200"/>
      <c r="AF619" s="200"/>
      <c r="AG619" s="200"/>
    </row>
    <row r="620" spans="20:33" ht="40" customHeight="1" x14ac:dyDescent="0.35">
      <c r="T620" s="200"/>
      <c r="U620" s="200"/>
      <c r="V620" s="200"/>
      <c r="W620" s="200"/>
      <c r="X620" s="200"/>
      <c r="Y620" s="200"/>
      <c r="Z620" s="200"/>
      <c r="AA620" s="200"/>
      <c r="AB620" s="200"/>
      <c r="AC620" s="200"/>
      <c r="AD620" s="200"/>
      <c r="AE620" s="200"/>
      <c r="AF620" s="200"/>
      <c r="AG620" s="200"/>
    </row>
    <row r="621" spans="20:33" ht="40" customHeight="1" x14ac:dyDescent="0.35">
      <c r="T621" s="200"/>
      <c r="U621" s="200"/>
      <c r="V621" s="200"/>
      <c r="W621" s="200"/>
      <c r="X621" s="200"/>
      <c r="Y621" s="200"/>
      <c r="Z621" s="200"/>
      <c r="AA621" s="200"/>
      <c r="AB621" s="200"/>
      <c r="AC621" s="200"/>
      <c r="AD621" s="200"/>
      <c r="AE621" s="200"/>
      <c r="AF621" s="200"/>
      <c r="AG621" s="200"/>
    </row>
    <row r="622" spans="20:33" ht="40" customHeight="1" x14ac:dyDescent="0.35">
      <c r="T622" s="200"/>
      <c r="U622" s="200"/>
      <c r="V622" s="200"/>
      <c r="W622" s="200"/>
      <c r="X622" s="200"/>
      <c r="Y622" s="200"/>
      <c r="Z622" s="200"/>
      <c r="AA622" s="200"/>
      <c r="AB622" s="200"/>
      <c r="AC622" s="200"/>
      <c r="AD622" s="200"/>
      <c r="AE622" s="200"/>
      <c r="AF622" s="200"/>
      <c r="AG622" s="200"/>
    </row>
    <row r="623" spans="20:33" ht="40" customHeight="1" x14ac:dyDescent="0.35">
      <c r="T623" s="200"/>
      <c r="U623" s="200"/>
      <c r="V623" s="200"/>
      <c r="W623" s="200"/>
      <c r="X623" s="200"/>
      <c r="Y623" s="200"/>
      <c r="Z623" s="200"/>
      <c r="AA623" s="200"/>
      <c r="AB623" s="200"/>
      <c r="AC623" s="200"/>
      <c r="AD623" s="200"/>
      <c r="AE623" s="200"/>
      <c r="AF623" s="200"/>
      <c r="AG623" s="200"/>
    </row>
    <row r="624" spans="20:33" ht="40" customHeight="1" x14ac:dyDescent="0.35">
      <c r="T624" s="200"/>
      <c r="U624" s="200"/>
      <c r="V624" s="200"/>
      <c r="W624" s="200"/>
      <c r="X624" s="200"/>
      <c r="Y624" s="200"/>
      <c r="Z624" s="200"/>
      <c r="AA624" s="200"/>
      <c r="AB624" s="200"/>
      <c r="AC624" s="200"/>
      <c r="AD624" s="200"/>
      <c r="AE624" s="200"/>
      <c r="AF624" s="200"/>
      <c r="AG624" s="200"/>
    </row>
    <row r="625" spans="20:33" ht="40" customHeight="1" x14ac:dyDescent="0.35">
      <c r="T625" s="200"/>
      <c r="U625" s="200"/>
      <c r="V625" s="200"/>
      <c r="W625" s="200"/>
      <c r="X625" s="200"/>
      <c r="Y625" s="200"/>
      <c r="Z625" s="200"/>
      <c r="AA625" s="200"/>
      <c r="AB625" s="200"/>
      <c r="AC625" s="200"/>
      <c r="AD625" s="200"/>
      <c r="AE625" s="200"/>
      <c r="AF625" s="200"/>
      <c r="AG625" s="200"/>
    </row>
    <row r="626" spans="20:33" ht="40" customHeight="1" x14ac:dyDescent="0.35">
      <c r="T626" s="200"/>
      <c r="U626" s="200"/>
      <c r="V626" s="200"/>
      <c r="W626" s="200"/>
      <c r="X626" s="200"/>
      <c r="Y626" s="200"/>
      <c r="Z626" s="200"/>
      <c r="AA626" s="200"/>
      <c r="AB626" s="200"/>
      <c r="AC626" s="200"/>
      <c r="AD626" s="200"/>
      <c r="AE626" s="200"/>
      <c r="AF626" s="200"/>
      <c r="AG626" s="200"/>
    </row>
    <row r="627" spans="20:33" ht="40" customHeight="1" x14ac:dyDescent="0.35">
      <c r="T627" s="200"/>
      <c r="U627" s="200"/>
      <c r="V627" s="200"/>
      <c r="W627" s="200"/>
      <c r="X627" s="200"/>
      <c r="Y627" s="200"/>
      <c r="Z627" s="200"/>
      <c r="AA627" s="200"/>
      <c r="AB627" s="200"/>
      <c r="AC627" s="200"/>
      <c r="AD627" s="200"/>
      <c r="AE627" s="200"/>
      <c r="AF627" s="200"/>
      <c r="AG627" s="200"/>
    </row>
    <row r="628" spans="20:33" ht="40" customHeight="1" x14ac:dyDescent="0.35">
      <c r="T628" s="200"/>
      <c r="U628" s="200"/>
      <c r="V628" s="200"/>
      <c r="W628" s="200"/>
      <c r="X628" s="200"/>
      <c r="Y628" s="200"/>
      <c r="Z628" s="200"/>
      <c r="AA628" s="200"/>
      <c r="AB628" s="200"/>
      <c r="AC628" s="200"/>
      <c r="AD628" s="200"/>
      <c r="AE628" s="200"/>
      <c r="AF628" s="200"/>
      <c r="AG628" s="200"/>
    </row>
  </sheetData>
  <mergeCells count="17">
    <mergeCell ref="C1:I1"/>
    <mergeCell ref="AK1:AK2"/>
    <mergeCell ref="A2:S2"/>
    <mergeCell ref="AH1:AH2"/>
    <mergeCell ref="AI1:AI2"/>
    <mergeCell ref="AJ1:AJ2"/>
    <mergeCell ref="AB1:AB2"/>
    <mergeCell ref="AC1:AC2"/>
    <mergeCell ref="AD1:AD2"/>
    <mergeCell ref="AE1:AE2"/>
    <mergeCell ref="AF1:AF2"/>
    <mergeCell ref="AG1:AG2"/>
    <mergeCell ref="Y1:Y2"/>
    <mergeCell ref="Z1:Z2"/>
    <mergeCell ref="AA1:AA2"/>
    <mergeCell ref="K1:S1"/>
    <mergeCell ref="A1:B1"/>
  </mergeCells>
  <conditionalFormatting sqref="T4:AK37">
    <cfRule type="cellIs" dxfId="64" priority="1" operator="greaterThan">
      <formula>0</formula>
    </cfRule>
  </conditionalFormatting>
  <hyperlinks>
    <hyperlink ref="D478" r:id="rId1" display="https://www.havan.com.br/mangueira-para-gas-de-cozinha-glp-1-20m-durin-05207.html" xr:uid="{B11AC17A-EA4A-4172-8B1C-66B2A3F5E2BB}"/>
  </hyperlinks>
  <pageMargins left="0.511811024" right="0.511811024" top="0.78740157499999996" bottom="0.78740157499999996" header="0.31496062000000002" footer="0.31496062000000002"/>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L60"/>
  <sheetViews>
    <sheetView topLeftCell="A34" zoomScale="70" zoomScaleNormal="70" workbookViewId="0">
      <selection activeCell="R38" sqref="R38"/>
    </sheetView>
  </sheetViews>
  <sheetFormatPr defaultColWidth="9.7265625" defaultRowHeight="40" customHeight="1" x14ac:dyDescent="0.35"/>
  <cols>
    <col min="1" max="1" width="10.7265625" style="1" customWidth="1"/>
    <col min="2" max="2" width="32.54296875" style="19" customWidth="1"/>
    <col min="3" max="3" width="32.26953125" style="23" customWidth="1"/>
    <col min="4" max="4" width="15.1796875" style="24" customWidth="1"/>
    <col min="5" max="5" width="15.7265625" style="24" customWidth="1"/>
    <col min="6" max="6" width="14.81640625" style="1" customWidth="1"/>
    <col min="7" max="7" width="10" style="1" customWidth="1"/>
    <col min="8" max="8" width="16.7265625" style="1" customWidth="1"/>
    <col min="9" max="9" width="16.1796875" style="17" bestFit="1" customWidth="1"/>
    <col min="10" max="13" width="13.81640625" style="4" customWidth="1"/>
    <col min="14" max="14" width="18.54296875" style="4" customWidth="1"/>
    <col min="15" max="17" width="13.81640625" style="4" customWidth="1"/>
    <col min="18" max="18" width="13.26953125" style="16" customWidth="1"/>
    <col min="19" max="19" width="12.54296875" style="5" customWidth="1"/>
    <col min="20" max="20" width="15.26953125" style="6" customWidth="1"/>
    <col min="21" max="21" width="15.1796875" style="6" customWidth="1"/>
    <col min="22" max="22" width="13.7265625" style="6" customWidth="1"/>
    <col min="23" max="24" width="15.26953125" style="6" customWidth="1"/>
    <col min="25" max="25" width="14.7265625" style="6" customWidth="1"/>
    <col min="26" max="26" width="15.7265625" style="6" customWidth="1"/>
    <col min="27" max="27" width="15" style="6" customWidth="1"/>
    <col min="28" max="28" width="15.453125" style="6" customWidth="1"/>
    <col min="29" max="29" width="15.1796875" style="6" customWidth="1"/>
    <col min="30" max="31" width="13.7265625" style="6" customWidth="1"/>
    <col min="32" max="37" width="13.7265625" style="2" customWidth="1"/>
    <col min="38" max="16384" width="9.7265625" style="2"/>
  </cols>
  <sheetData>
    <row r="1" spans="1:37" ht="40" customHeight="1" x14ac:dyDescent="0.35">
      <c r="A1" s="322" t="s">
        <v>109</v>
      </c>
      <c r="B1" s="323"/>
      <c r="C1" s="322" t="s">
        <v>186</v>
      </c>
      <c r="D1" s="322"/>
      <c r="E1" s="322"/>
      <c r="F1" s="322"/>
      <c r="G1" s="322"/>
      <c r="H1" s="322"/>
      <c r="I1" s="322"/>
      <c r="J1" s="82"/>
      <c r="K1" s="322" t="s">
        <v>110</v>
      </c>
      <c r="L1" s="323"/>
      <c r="M1" s="323"/>
      <c r="N1" s="323"/>
      <c r="O1" s="323"/>
      <c r="P1" s="323"/>
      <c r="Q1" s="323"/>
      <c r="R1" s="323"/>
      <c r="S1" s="322"/>
      <c r="T1" s="328" t="s">
        <v>472</v>
      </c>
      <c r="U1" s="328" t="s">
        <v>473</v>
      </c>
      <c r="V1" s="328" t="s">
        <v>464</v>
      </c>
      <c r="W1" s="328" t="s">
        <v>465</v>
      </c>
      <c r="X1" s="328" t="s">
        <v>466</v>
      </c>
      <c r="Y1" s="328" t="s">
        <v>467</v>
      </c>
      <c r="Z1" s="328" t="s">
        <v>468</v>
      </c>
      <c r="AA1" s="328" t="s">
        <v>469</v>
      </c>
      <c r="AB1" s="328" t="s">
        <v>470</v>
      </c>
      <c r="AC1" s="328" t="s">
        <v>471</v>
      </c>
      <c r="AD1" s="327" t="s">
        <v>22</v>
      </c>
      <c r="AE1" s="327" t="s">
        <v>22</v>
      </c>
      <c r="AF1" s="327" t="s">
        <v>22</v>
      </c>
      <c r="AG1" s="327" t="s">
        <v>22</v>
      </c>
      <c r="AH1" s="327" t="s">
        <v>22</v>
      </c>
      <c r="AI1" s="327" t="s">
        <v>22</v>
      </c>
      <c r="AJ1" s="327" t="s">
        <v>22</v>
      </c>
      <c r="AK1" s="330" t="s">
        <v>22</v>
      </c>
    </row>
    <row r="2" spans="1:37" ht="40" customHeight="1" x14ac:dyDescent="0.35">
      <c r="A2" s="322" t="s">
        <v>271</v>
      </c>
      <c r="B2" s="323"/>
      <c r="C2" s="322"/>
      <c r="D2" s="322"/>
      <c r="E2" s="322"/>
      <c r="F2" s="322"/>
      <c r="G2" s="322"/>
      <c r="H2" s="322"/>
      <c r="I2" s="322"/>
      <c r="J2" s="322"/>
      <c r="K2" s="322"/>
      <c r="L2" s="323"/>
      <c r="M2" s="323"/>
      <c r="N2" s="323"/>
      <c r="O2" s="323"/>
      <c r="P2" s="323"/>
      <c r="Q2" s="323"/>
      <c r="R2" s="323"/>
      <c r="S2" s="323"/>
      <c r="T2" s="329"/>
      <c r="U2" s="329"/>
      <c r="V2" s="329"/>
      <c r="W2" s="329"/>
      <c r="X2" s="329"/>
      <c r="Y2" s="329"/>
      <c r="Z2" s="329"/>
      <c r="AA2" s="329"/>
      <c r="AB2" s="329"/>
      <c r="AC2" s="329"/>
      <c r="AD2" s="327"/>
      <c r="AE2" s="327"/>
      <c r="AF2" s="327"/>
      <c r="AG2" s="327"/>
      <c r="AH2" s="327"/>
      <c r="AI2" s="327"/>
      <c r="AJ2" s="327"/>
      <c r="AK2" s="331"/>
    </row>
    <row r="3" spans="1:37" s="3" customFormat="1" ht="57.25" customHeight="1" x14ac:dyDescent="0.25">
      <c r="A3" s="20" t="s">
        <v>10</v>
      </c>
      <c r="B3" s="21" t="s">
        <v>6</v>
      </c>
      <c r="C3" s="20" t="s">
        <v>21</v>
      </c>
      <c r="D3" s="20" t="s">
        <v>13</v>
      </c>
      <c r="E3" s="21" t="s">
        <v>14</v>
      </c>
      <c r="F3" s="21" t="s">
        <v>15</v>
      </c>
      <c r="G3" s="21" t="s">
        <v>16</v>
      </c>
      <c r="H3" s="21" t="s">
        <v>7</v>
      </c>
      <c r="I3" s="22" t="s">
        <v>11</v>
      </c>
      <c r="J3" s="21" t="s">
        <v>12</v>
      </c>
      <c r="K3" s="39" t="s">
        <v>104</v>
      </c>
      <c r="L3" s="39" t="s">
        <v>105</v>
      </c>
      <c r="M3" s="39" t="s">
        <v>100</v>
      </c>
      <c r="N3" s="39" t="s">
        <v>28</v>
      </c>
      <c r="O3" s="39" t="s">
        <v>101</v>
      </c>
      <c r="P3" s="39" t="s">
        <v>102</v>
      </c>
      <c r="Q3" s="39" t="s">
        <v>103</v>
      </c>
      <c r="R3" s="25" t="s">
        <v>0</v>
      </c>
      <c r="S3" s="26" t="s">
        <v>2</v>
      </c>
      <c r="T3" s="193">
        <v>45707</v>
      </c>
      <c r="U3" s="193">
        <v>45707</v>
      </c>
      <c r="V3" s="193">
        <v>45758</v>
      </c>
      <c r="W3" s="193">
        <v>45769</v>
      </c>
      <c r="X3" s="193">
        <v>45769</v>
      </c>
      <c r="Y3" s="193">
        <v>45797</v>
      </c>
      <c r="Z3" s="193">
        <v>45797</v>
      </c>
      <c r="AA3" s="193">
        <v>45825</v>
      </c>
      <c r="AB3" s="193">
        <v>45831</v>
      </c>
      <c r="AC3" s="193">
        <v>45853</v>
      </c>
      <c r="AD3" s="27" t="s">
        <v>1</v>
      </c>
      <c r="AE3" s="258" t="s">
        <v>1</v>
      </c>
      <c r="AF3" s="27" t="s">
        <v>1</v>
      </c>
      <c r="AG3" s="27" t="s">
        <v>1</v>
      </c>
      <c r="AH3" s="27" t="s">
        <v>1</v>
      </c>
      <c r="AI3" s="27" t="s">
        <v>1</v>
      </c>
      <c r="AJ3" s="27" t="s">
        <v>1</v>
      </c>
      <c r="AK3" s="27" t="s">
        <v>1</v>
      </c>
    </row>
    <row r="4" spans="1:37" ht="40" customHeight="1" x14ac:dyDescent="0.35">
      <c r="A4" s="88">
        <v>1</v>
      </c>
      <c r="B4" s="89" t="s">
        <v>111</v>
      </c>
      <c r="C4" s="166" t="s">
        <v>237</v>
      </c>
      <c r="D4" s="96" t="s">
        <v>123</v>
      </c>
      <c r="E4" s="100">
        <v>1703</v>
      </c>
      <c r="F4" s="104">
        <v>504220643</v>
      </c>
      <c r="G4" s="35" t="s">
        <v>172</v>
      </c>
      <c r="H4" s="35" t="s">
        <v>181</v>
      </c>
      <c r="I4" s="107">
        <v>7.5</v>
      </c>
      <c r="J4" s="8">
        <v>2192</v>
      </c>
      <c r="K4" s="45">
        <f>IF(SUM(T4:AK4)&gt;J4+M4,J4+M4,SUM(T4:AK4))</f>
        <v>880</v>
      </c>
      <c r="L4" s="45">
        <f>(SUM(T4:AK4))</f>
        <v>880</v>
      </c>
      <c r="M4" s="55"/>
      <c r="N4" s="54">
        <f>ROUND(IF(J4*0.25-0.5&lt;0,0,J4*0.25-0.5),0)-Q4-O4</f>
        <v>548</v>
      </c>
      <c r="O4" s="55"/>
      <c r="P4" s="55"/>
      <c r="Q4" s="55"/>
      <c r="R4" s="13">
        <f>J4+M4+O4+P4-L4</f>
        <v>1312</v>
      </c>
      <c r="S4" s="14" t="str">
        <f t="shared" ref="S4:S38" si="0">IF(R4&lt;0,"ATENÇÃO","OK")</f>
        <v>OK</v>
      </c>
      <c r="T4" s="249">
        <v>480</v>
      </c>
      <c r="U4" s="250"/>
      <c r="V4" s="250"/>
      <c r="W4" s="251"/>
      <c r="X4" s="251"/>
      <c r="Y4" s="251"/>
      <c r="Z4" s="251"/>
      <c r="AA4" s="249">
        <v>400</v>
      </c>
      <c r="AB4" s="250"/>
      <c r="AC4" s="250"/>
      <c r="AD4" s="28"/>
      <c r="AE4" s="28"/>
      <c r="AF4" s="29"/>
      <c r="AG4" s="29"/>
      <c r="AH4" s="29"/>
      <c r="AI4" s="29"/>
      <c r="AJ4" s="29"/>
      <c r="AK4" s="29"/>
    </row>
    <row r="5" spans="1:37" ht="40" customHeight="1" x14ac:dyDescent="0.35">
      <c r="A5" s="90">
        <v>2</v>
      </c>
      <c r="B5" s="91" t="s">
        <v>112</v>
      </c>
      <c r="C5" s="167" t="s">
        <v>238</v>
      </c>
      <c r="D5" s="97" t="s">
        <v>124</v>
      </c>
      <c r="E5" s="101">
        <v>1703</v>
      </c>
      <c r="F5" s="105" t="s">
        <v>139</v>
      </c>
      <c r="G5" s="106" t="s">
        <v>173</v>
      </c>
      <c r="H5" s="106" t="s">
        <v>181</v>
      </c>
      <c r="I5" s="108">
        <v>16.600000000000001</v>
      </c>
      <c r="J5" s="8">
        <v>860</v>
      </c>
      <c r="K5" s="45">
        <f t="shared" ref="K5:K37" si="1">IF(SUM(T5:AK5)&gt;J5+M5,J5+M5,SUM(T5:AK5))</f>
        <v>250</v>
      </c>
      <c r="L5" s="45">
        <f t="shared" ref="L5:L37" si="2">(SUM(T5:AK5))</f>
        <v>250</v>
      </c>
      <c r="M5" s="55"/>
      <c r="N5" s="54">
        <f t="shared" ref="N5:N37" si="3">ROUND(IF(J5*0.25-0.5&lt;0,0,J5*0.25-0.5),0)-Q5-O5</f>
        <v>215</v>
      </c>
      <c r="O5" s="55"/>
      <c r="P5" s="55"/>
      <c r="Q5" s="55"/>
      <c r="R5" s="13">
        <f t="shared" ref="R5:R37" si="4">J5+M5+O5+P5-L5</f>
        <v>610</v>
      </c>
      <c r="S5" s="14" t="str">
        <f>IF(R5&lt;0,"ATENÇÃO","OK")</f>
        <v>OK</v>
      </c>
      <c r="T5" s="250"/>
      <c r="U5" s="249">
        <v>250</v>
      </c>
      <c r="V5" s="250"/>
      <c r="W5" s="251"/>
      <c r="X5" s="251"/>
      <c r="Y5" s="251"/>
      <c r="Z5" s="251"/>
      <c r="AA5" s="250"/>
      <c r="AB5" s="250"/>
      <c r="AC5" s="250"/>
      <c r="AD5" s="28"/>
      <c r="AE5" s="28"/>
      <c r="AF5" s="29"/>
      <c r="AG5" s="29"/>
      <c r="AH5" s="29"/>
      <c r="AI5" s="29"/>
      <c r="AJ5" s="29"/>
      <c r="AK5" s="29"/>
    </row>
    <row r="6" spans="1:37" ht="40" customHeight="1" x14ac:dyDescent="0.35">
      <c r="A6" s="92">
        <v>3</v>
      </c>
      <c r="B6" s="93" t="s">
        <v>113</v>
      </c>
      <c r="C6" s="166" t="s">
        <v>239</v>
      </c>
      <c r="D6" s="96" t="s">
        <v>124</v>
      </c>
      <c r="E6" s="102">
        <v>1703</v>
      </c>
      <c r="F6" s="104" t="s">
        <v>140</v>
      </c>
      <c r="G6" s="35" t="s">
        <v>172</v>
      </c>
      <c r="H6" s="35" t="s">
        <v>181</v>
      </c>
      <c r="I6" s="107">
        <v>5.9</v>
      </c>
      <c r="J6" s="8">
        <v>1584</v>
      </c>
      <c r="K6" s="45">
        <f t="shared" si="1"/>
        <v>960</v>
      </c>
      <c r="L6" s="45">
        <f t="shared" si="2"/>
        <v>960</v>
      </c>
      <c r="M6" s="55"/>
      <c r="N6" s="54">
        <f t="shared" si="3"/>
        <v>396</v>
      </c>
      <c r="O6" s="55"/>
      <c r="P6" s="55"/>
      <c r="Q6" s="55"/>
      <c r="R6" s="13">
        <f t="shared" si="4"/>
        <v>624</v>
      </c>
      <c r="S6" s="14" t="str">
        <f t="shared" si="0"/>
        <v>OK</v>
      </c>
      <c r="T6" s="250"/>
      <c r="U6" s="249">
        <v>560</v>
      </c>
      <c r="V6" s="250"/>
      <c r="W6" s="251"/>
      <c r="X6" s="251"/>
      <c r="Y6" s="251"/>
      <c r="Z6" s="251"/>
      <c r="AA6" s="250"/>
      <c r="AB6" s="249">
        <v>400</v>
      </c>
      <c r="AC6" s="250"/>
      <c r="AD6" s="28"/>
      <c r="AE6" s="28"/>
      <c r="AF6" s="29"/>
      <c r="AG6" s="29"/>
      <c r="AH6" s="29"/>
      <c r="AI6" s="29"/>
      <c r="AJ6" s="29"/>
      <c r="AK6" s="29"/>
    </row>
    <row r="7" spans="1:37" ht="40" customHeight="1" x14ac:dyDescent="0.35">
      <c r="A7" s="90">
        <v>4</v>
      </c>
      <c r="B7" s="91" t="s">
        <v>114</v>
      </c>
      <c r="C7" s="167" t="s">
        <v>240</v>
      </c>
      <c r="D7" s="97" t="s">
        <v>125</v>
      </c>
      <c r="E7" s="101">
        <v>1701</v>
      </c>
      <c r="F7" s="105" t="s">
        <v>141</v>
      </c>
      <c r="G7" s="106" t="s">
        <v>173</v>
      </c>
      <c r="H7" s="106" t="s">
        <v>181</v>
      </c>
      <c r="I7" s="108">
        <v>7.7</v>
      </c>
      <c r="J7" s="8"/>
      <c r="K7" s="45">
        <f t="shared" si="1"/>
        <v>0</v>
      </c>
      <c r="L7" s="45">
        <f t="shared" si="2"/>
        <v>0</v>
      </c>
      <c r="M7" s="55"/>
      <c r="N7" s="54">
        <f t="shared" si="3"/>
        <v>0</v>
      </c>
      <c r="O7" s="55"/>
      <c r="P7" s="55"/>
      <c r="Q7" s="55"/>
      <c r="R7" s="13">
        <f t="shared" si="4"/>
        <v>0</v>
      </c>
      <c r="S7" s="14" t="str">
        <f t="shared" si="0"/>
        <v>OK</v>
      </c>
      <c r="T7" s="250"/>
      <c r="U7" s="250"/>
      <c r="V7" s="250"/>
      <c r="W7" s="251"/>
      <c r="X7" s="251"/>
      <c r="Y7" s="251"/>
      <c r="Z7" s="251"/>
      <c r="AA7" s="250"/>
      <c r="AB7" s="250"/>
      <c r="AC7" s="250"/>
      <c r="AD7" s="28"/>
      <c r="AE7" s="28"/>
      <c r="AF7" s="29"/>
      <c r="AG7" s="29"/>
      <c r="AH7" s="29"/>
      <c r="AI7" s="29"/>
      <c r="AJ7" s="29"/>
      <c r="AK7" s="29"/>
    </row>
    <row r="8" spans="1:37" ht="40" customHeight="1" x14ac:dyDescent="0.35">
      <c r="A8" s="92">
        <v>5</v>
      </c>
      <c r="B8" s="93" t="s">
        <v>114</v>
      </c>
      <c r="C8" s="166" t="s">
        <v>241</v>
      </c>
      <c r="D8" s="96" t="s">
        <v>125</v>
      </c>
      <c r="E8" s="102">
        <v>1701</v>
      </c>
      <c r="F8" s="104" t="s">
        <v>142</v>
      </c>
      <c r="G8" s="35" t="s">
        <v>174</v>
      </c>
      <c r="H8" s="35" t="s">
        <v>181</v>
      </c>
      <c r="I8" s="107">
        <v>15.99</v>
      </c>
      <c r="J8" s="8">
        <v>143</v>
      </c>
      <c r="K8" s="45">
        <f t="shared" si="1"/>
        <v>0</v>
      </c>
      <c r="L8" s="45">
        <f t="shared" si="2"/>
        <v>0</v>
      </c>
      <c r="M8" s="55"/>
      <c r="N8" s="54">
        <f t="shared" si="3"/>
        <v>35</v>
      </c>
      <c r="O8" s="55"/>
      <c r="P8" s="55"/>
      <c r="Q8" s="55"/>
      <c r="R8" s="13">
        <f t="shared" si="4"/>
        <v>143</v>
      </c>
      <c r="S8" s="14" t="str">
        <f t="shared" si="0"/>
        <v>OK</v>
      </c>
      <c r="T8" s="250"/>
      <c r="U8" s="250"/>
      <c r="V8" s="250"/>
      <c r="W8" s="251"/>
      <c r="X8" s="251"/>
      <c r="Y8" s="251"/>
      <c r="Z8" s="251"/>
      <c r="AA8" s="250"/>
      <c r="AB8" s="250"/>
      <c r="AC8" s="250"/>
      <c r="AD8" s="28"/>
      <c r="AE8" s="28"/>
      <c r="AF8" s="29"/>
      <c r="AG8" s="29"/>
      <c r="AH8" s="29"/>
      <c r="AI8" s="29"/>
      <c r="AJ8" s="29"/>
      <c r="AK8" s="29"/>
    </row>
    <row r="9" spans="1:37" ht="40" customHeight="1" x14ac:dyDescent="0.35">
      <c r="A9" s="90">
        <v>6</v>
      </c>
      <c r="B9" s="91" t="s">
        <v>114</v>
      </c>
      <c r="C9" s="167" t="s">
        <v>242</v>
      </c>
      <c r="D9" s="97" t="s">
        <v>125</v>
      </c>
      <c r="E9" s="101">
        <v>1701</v>
      </c>
      <c r="F9" s="105" t="s">
        <v>143</v>
      </c>
      <c r="G9" s="106" t="s">
        <v>173</v>
      </c>
      <c r="H9" s="106" t="s">
        <v>181</v>
      </c>
      <c r="I9" s="108">
        <v>6.85</v>
      </c>
      <c r="J9" s="8"/>
      <c r="K9" s="45">
        <f t="shared" si="1"/>
        <v>0</v>
      </c>
      <c r="L9" s="45">
        <f t="shared" si="2"/>
        <v>0</v>
      </c>
      <c r="M9" s="55"/>
      <c r="N9" s="54">
        <f t="shared" si="3"/>
        <v>0</v>
      </c>
      <c r="O9" s="55"/>
      <c r="P9" s="55"/>
      <c r="Q9" s="55"/>
      <c r="R9" s="13">
        <f t="shared" si="4"/>
        <v>0</v>
      </c>
      <c r="S9" s="14" t="str">
        <f t="shared" si="0"/>
        <v>OK</v>
      </c>
      <c r="T9" s="250"/>
      <c r="U9" s="250"/>
      <c r="V9" s="250"/>
      <c r="W9" s="251"/>
      <c r="X9" s="251"/>
      <c r="Y9" s="251"/>
      <c r="Z9" s="251"/>
      <c r="AA9" s="250"/>
      <c r="AB9" s="250"/>
      <c r="AC9" s="250"/>
      <c r="AD9" s="28"/>
      <c r="AE9" s="28"/>
      <c r="AF9" s="29"/>
      <c r="AG9" s="29"/>
      <c r="AH9" s="29"/>
      <c r="AI9" s="29"/>
      <c r="AJ9" s="29"/>
      <c r="AK9" s="29"/>
    </row>
    <row r="10" spans="1:37" ht="40" customHeight="1" x14ac:dyDescent="0.35">
      <c r="A10" s="92">
        <v>7</v>
      </c>
      <c r="B10" s="93" t="s">
        <v>115</v>
      </c>
      <c r="C10" s="166" t="s">
        <v>243</v>
      </c>
      <c r="D10" s="96" t="s">
        <v>126</v>
      </c>
      <c r="E10" s="102">
        <v>1801</v>
      </c>
      <c r="F10" s="104" t="s">
        <v>144</v>
      </c>
      <c r="G10" s="35" t="s">
        <v>175</v>
      </c>
      <c r="H10" s="35" t="s">
        <v>181</v>
      </c>
      <c r="I10" s="107">
        <v>2.59</v>
      </c>
      <c r="J10" s="8">
        <v>794</v>
      </c>
      <c r="K10" s="45">
        <f t="shared" si="1"/>
        <v>360</v>
      </c>
      <c r="L10" s="45">
        <f t="shared" si="2"/>
        <v>360</v>
      </c>
      <c r="M10" s="55"/>
      <c r="N10" s="54">
        <f t="shared" si="3"/>
        <v>198</v>
      </c>
      <c r="O10" s="55"/>
      <c r="P10" s="55"/>
      <c r="Q10" s="55"/>
      <c r="R10" s="13">
        <f t="shared" si="4"/>
        <v>434</v>
      </c>
      <c r="S10" s="14" t="str">
        <f t="shared" si="0"/>
        <v>OK</v>
      </c>
      <c r="T10" s="250"/>
      <c r="U10" s="250"/>
      <c r="V10" s="250"/>
      <c r="W10" s="251"/>
      <c r="X10" s="251"/>
      <c r="Y10" s="251"/>
      <c r="Z10" s="252">
        <v>120</v>
      </c>
      <c r="AA10" s="250"/>
      <c r="AB10" s="250"/>
      <c r="AC10" s="249">
        <v>240</v>
      </c>
      <c r="AD10" s="28"/>
      <c r="AE10" s="28"/>
      <c r="AF10" s="29"/>
      <c r="AG10" s="29"/>
      <c r="AH10" s="29"/>
      <c r="AI10" s="29"/>
      <c r="AJ10" s="29"/>
      <c r="AK10" s="29"/>
    </row>
    <row r="11" spans="1:37" ht="40" customHeight="1" x14ac:dyDescent="0.35">
      <c r="A11" s="90">
        <v>8</v>
      </c>
      <c r="B11" s="91" t="s">
        <v>116</v>
      </c>
      <c r="C11" s="167" t="s">
        <v>244</v>
      </c>
      <c r="D11" s="97" t="s">
        <v>127</v>
      </c>
      <c r="E11" s="101">
        <v>1807</v>
      </c>
      <c r="F11" s="105" t="s">
        <v>145</v>
      </c>
      <c r="G11" s="106" t="s">
        <v>174</v>
      </c>
      <c r="H11" s="106" t="s">
        <v>181</v>
      </c>
      <c r="I11" s="108">
        <v>51.7</v>
      </c>
      <c r="J11" s="8">
        <v>14</v>
      </c>
      <c r="K11" s="45">
        <f t="shared" si="1"/>
        <v>0</v>
      </c>
      <c r="L11" s="45">
        <f t="shared" si="2"/>
        <v>0</v>
      </c>
      <c r="M11" s="55"/>
      <c r="N11" s="54">
        <f t="shared" si="3"/>
        <v>3</v>
      </c>
      <c r="O11" s="55"/>
      <c r="P11" s="55"/>
      <c r="Q11" s="55"/>
      <c r="R11" s="13">
        <f t="shared" si="4"/>
        <v>14</v>
      </c>
      <c r="S11" s="14" t="str">
        <f t="shared" si="0"/>
        <v>OK</v>
      </c>
      <c r="T11" s="250"/>
      <c r="U11" s="250"/>
      <c r="V11" s="250"/>
      <c r="W11" s="251"/>
      <c r="X11" s="251"/>
      <c r="Y11" s="251"/>
      <c r="Z11" s="250"/>
      <c r="AA11" s="250"/>
      <c r="AB11" s="250"/>
      <c r="AC11" s="250"/>
      <c r="AD11" s="28"/>
      <c r="AE11" s="28"/>
      <c r="AF11" s="29"/>
      <c r="AG11" s="29"/>
      <c r="AH11" s="29"/>
      <c r="AI11" s="29"/>
      <c r="AJ11" s="29"/>
      <c r="AK11" s="29"/>
    </row>
    <row r="12" spans="1:37" ht="40" customHeight="1" x14ac:dyDescent="0.35">
      <c r="A12" s="88">
        <v>9</v>
      </c>
      <c r="B12" s="89" t="s">
        <v>116</v>
      </c>
      <c r="C12" s="166" t="s">
        <v>245</v>
      </c>
      <c r="D12" s="96" t="s">
        <v>128</v>
      </c>
      <c r="E12" s="100">
        <v>1807</v>
      </c>
      <c r="F12" s="104" t="s">
        <v>146</v>
      </c>
      <c r="G12" s="35" t="s">
        <v>174</v>
      </c>
      <c r="H12" s="35" t="s">
        <v>181</v>
      </c>
      <c r="I12" s="107">
        <v>77</v>
      </c>
      <c r="J12" s="8">
        <v>14</v>
      </c>
      <c r="K12" s="45">
        <f t="shared" si="1"/>
        <v>0</v>
      </c>
      <c r="L12" s="45">
        <f t="shared" si="2"/>
        <v>0</v>
      </c>
      <c r="M12" s="55"/>
      <c r="N12" s="54">
        <f t="shared" si="3"/>
        <v>3</v>
      </c>
      <c r="O12" s="55"/>
      <c r="P12" s="55"/>
      <c r="Q12" s="55"/>
      <c r="R12" s="13">
        <f t="shared" si="4"/>
        <v>14</v>
      </c>
      <c r="S12" s="14" t="str">
        <f t="shared" si="0"/>
        <v>OK</v>
      </c>
      <c r="T12" s="250"/>
      <c r="U12" s="250"/>
      <c r="V12" s="250"/>
      <c r="W12" s="251"/>
      <c r="X12" s="251"/>
      <c r="Y12" s="251"/>
      <c r="Z12" s="251"/>
      <c r="AA12" s="250"/>
      <c r="AB12" s="250"/>
      <c r="AC12" s="250"/>
      <c r="AD12" s="28"/>
      <c r="AE12" s="28"/>
      <c r="AF12" s="29"/>
      <c r="AG12" s="29"/>
      <c r="AH12" s="29"/>
      <c r="AI12" s="29"/>
      <c r="AJ12" s="29"/>
      <c r="AK12" s="29"/>
    </row>
    <row r="13" spans="1:37" ht="40" customHeight="1" x14ac:dyDescent="0.35">
      <c r="A13" s="90">
        <v>10</v>
      </c>
      <c r="B13" s="91" t="s">
        <v>116</v>
      </c>
      <c r="C13" s="167" t="s">
        <v>246</v>
      </c>
      <c r="D13" s="97" t="s">
        <v>129</v>
      </c>
      <c r="E13" s="101">
        <v>1801</v>
      </c>
      <c r="F13" s="105" t="s">
        <v>147</v>
      </c>
      <c r="G13" s="106" t="s">
        <v>174</v>
      </c>
      <c r="H13" s="106" t="s">
        <v>181</v>
      </c>
      <c r="I13" s="108">
        <v>22.26</v>
      </c>
      <c r="J13" s="8">
        <v>5</v>
      </c>
      <c r="K13" s="45">
        <f t="shared" si="1"/>
        <v>0</v>
      </c>
      <c r="L13" s="45">
        <f t="shared" si="2"/>
        <v>0</v>
      </c>
      <c r="M13" s="55"/>
      <c r="N13" s="54">
        <f t="shared" si="3"/>
        <v>1</v>
      </c>
      <c r="O13" s="55"/>
      <c r="P13" s="55"/>
      <c r="Q13" s="55"/>
      <c r="R13" s="13">
        <f t="shared" si="4"/>
        <v>5</v>
      </c>
      <c r="S13" s="14" t="str">
        <f t="shared" si="0"/>
        <v>OK</v>
      </c>
      <c r="T13" s="250"/>
      <c r="U13" s="250"/>
      <c r="V13" s="250"/>
      <c r="W13" s="251"/>
      <c r="X13" s="251"/>
      <c r="Y13" s="251"/>
      <c r="Z13" s="251"/>
      <c r="AA13" s="250"/>
      <c r="AB13" s="250"/>
      <c r="AC13" s="250"/>
      <c r="AD13" s="28"/>
      <c r="AE13" s="28"/>
      <c r="AF13" s="29"/>
      <c r="AG13" s="29"/>
      <c r="AH13" s="29"/>
      <c r="AI13" s="29"/>
      <c r="AJ13" s="29"/>
      <c r="AK13" s="29"/>
    </row>
    <row r="14" spans="1:37" ht="55.5" customHeight="1" x14ac:dyDescent="0.35">
      <c r="A14" s="88">
        <v>11</v>
      </c>
      <c r="B14" s="89" t="s">
        <v>114</v>
      </c>
      <c r="C14" s="166" t="s">
        <v>247</v>
      </c>
      <c r="D14" s="96" t="s">
        <v>125</v>
      </c>
      <c r="E14" s="100">
        <v>1801</v>
      </c>
      <c r="F14" s="104" t="s">
        <v>148</v>
      </c>
      <c r="G14" s="35" t="s">
        <v>174</v>
      </c>
      <c r="H14" s="35" t="s">
        <v>181</v>
      </c>
      <c r="I14" s="107">
        <v>13.49</v>
      </c>
      <c r="J14" s="8">
        <v>29</v>
      </c>
      <c r="K14" s="45">
        <f t="shared" si="1"/>
        <v>0</v>
      </c>
      <c r="L14" s="45">
        <f t="shared" si="2"/>
        <v>0</v>
      </c>
      <c r="M14" s="55"/>
      <c r="N14" s="54">
        <f t="shared" si="3"/>
        <v>7</v>
      </c>
      <c r="O14" s="55"/>
      <c r="P14" s="55"/>
      <c r="Q14" s="55"/>
      <c r="R14" s="13">
        <f t="shared" si="4"/>
        <v>29</v>
      </c>
      <c r="S14" s="14" t="str">
        <f t="shared" si="0"/>
        <v>OK</v>
      </c>
      <c r="T14" s="250"/>
      <c r="U14" s="250"/>
      <c r="V14" s="250"/>
      <c r="W14" s="251"/>
      <c r="X14" s="253"/>
      <c r="Y14" s="251"/>
      <c r="Z14" s="251"/>
      <c r="AA14" s="250"/>
      <c r="AB14" s="250"/>
      <c r="AC14" s="250"/>
      <c r="AD14" s="28"/>
      <c r="AE14" s="28"/>
      <c r="AF14" s="29"/>
      <c r="AG14" s="29"/>
      <c r="AH14" s="29"/>
      <c r="AI14" s="29"/>
      <c r="AJ14" s="29"/>
      <c r="AK14" s="29"/>
    </row>
    <row r="15" spans="1:37" ht="40" customHeight="1" x14ac:dyDescent="0.35">
      <c r="A15" s="90">
        <v>12</v>
      </c>
      <c r="B15" s="91" t="s">
        <v>114</v>
      </c>
      <c r="C15" s="167" t="s">
        <v>248</v>
      </c>
      <c r="D15" s="97" t="s">
        <v>125</v>
      </c>
      <c r="E15" s="101">
        <v>1801</v>
      </c>
      <c r="F15" s="105" t="s">
        <v>149</v>
      </c>
      <c r="G15" s="106" t="s">
        <v>173</v>
      </c>
      <c r="H15" s="106" t="s">
        <v>181</v>
      </c>
      <c r="I15" s="108">
        <v>2.79</v>
      </c>
      <c r="J15" s="8">
        <v>854</v>
      </c>
      <c r="K15" s="45">
        <f t="shared" si="1"/>
        <v>144</v>
      </c>
      <c r="L15" s="45">
        <f t="shared" si="2"/>
        <v>144</v>
      </c>
      <c r="M15" s="55"/>
      <c r="N15" s="54">
        <f t="shared" si="3"/>
        <v>213</v>
      </c>
      <c r="O15" s="55"/>
      <c r="P15" s="55"/>
      <c r="Q15" s="55"/>
      <c r="R15" s="13">
        <f t="shared" si="4"/>
        <v>710</v>
      </c>
      <c r="S15" s="14" t="str">
        <f t="shared" si="0"/>
        <v>OK</v>
      </c>
      <c r="T15" s="250"/>
      <c r="U15" s="250"/>
      <c r="V15" s="249">
        <v>144</v>
      </c>
      <c r="W15" s="251"/>
      <c r="X15" s="253"/>
      <c r="Y15" s="251"/>
      <c r="Z15" s="251"/>
      <c r="AA15" s="250"/>
      <c r="AB15" s="250"/>
      <c r="AC15" s="250"/>
      <c r="AD15" s="28"/>
      <c r="AE15" s="28"/>
      <c r="AF15" s="29"/>
      <c r="AG15" s="29"/>
      <c r="AH15" s="29"/>
      <c r="AI15" s="29"/>
      <c r="AJ15" s="29"/>
      <c r="AK15" s="29"/>
    </row>
    <row r="16" spans="1:37" ht="40" customHeight="1" x14ac:dyDescent="0.35">
      <c r="A16" s="88">
        <v>13</v>
      </c>
      <c r="B16" s="89" t="s">
        <v>114</v>
      </c>
      <c r="C16" s="166" t="s">
        <v>249</v>
      </c>
      <c r="D16" s="96" t="s">
        <v>125</v>
      </c>
      <c r="E16" s="100">
        <v>1801</v>
      </c>
      <c r="F16" s="104" t="s">
        <v>150</v>
      </c>
      <c r="G16" s="35" t="s">
        <v>173</v>
      </c>
      <c r="H16" s="35" t="s">
        <v>181</v>
      </c>
      <c r="I16" s="107">
        <v>2.98</v>
      </c>
      <c r="J16" s="8">
        <v>700</v>
      </c>
      <c r="K16" s="45">
        <f t="shared" si="1"/>
        <v>144</v>
      </c>
      <c r="L16" s="45">
        <f t="shared" si="2"/>
        <v>144</v>
      </c>
      <c r="M16" s="55"/>
      <c r="N16" s="54">
        <f t="shared" si="3"/>
        <v>175</v>
      </c>
      <c r="O16" s="55"/>
      <c r="P16" s="55"/>
      <c r="Q16" s="55"/>
      <c r="R16" s="13">
        <f t="shared" si="4"/>
        <v>556</v>
      </c>
      <c r="S16" s="14" t="str">
        <f t="shared" si="0"/>
        <v>OK</v>
      </c>
      <c r="T16" s="250"/>
      <c r="U16" s="250"/>
      <c r="V16" s="250"/>
      <c r="W16" s="251"/>
      <c r="X16" s="253"/>
      <c r="Y16" s="254">
        <v>144</v>
      </c>
      <c r="Z16" s="251"/>
      <c r="AA16" s="250"/>
      <c r="AB16" s="250"/>
      <c r="AC16" s="250"/>
      <c r="AD16" s="28"/>
      <c r="AE16" s="28"/>
      <c r="AF16" s="29"/>
      <c r="AG16" s="29"/>
      <c r="AH16" s="29"/>
      <c r="AI16" s="29"/>
      <c r="AJ16" s="29"/>
      <c r="AK16" s="29"/>
    </row>
    <row r="17" spans="1:37" ht="40" customHeight="1" x14ac:dyDescent="0.35">
      <c r="A17" s="90">
        <v>14</v>
      </c>
      <c r="B17" s="91" t="s">
        <v>116</v>
      </c>
      <c r="C17" s="167" t="s">
        <v>250</v>
      </c>
      <c r="D17" s="97" t="s">
        <v>130</v>
      </c>
      <c r="E17" s="101">
        <v>1801</v>
      </c>
      <c r="F17" s="105" t="s">
        <v>151</v>
      </c>
      <c r="G17" s="106" t="s">
        <v>176</v>
      </c>
      <c r="H17" s="106" t="s">
        <v>181</v>
      </c>
      <c r="I17" s="108">
        <v>2.2000000000000002</v>
      </c>
      <c r="J17" s="8">
        <v>350</v>
      </c>
      <c r="K17" s="45">
        <f t="shared" si="1"/>
        <v>0</v>
      </c>
      <c r="L17" s="45">
        <f t="shared" si="2"/>
        <v>0</v>
      </c>
      <c r="M17" s="55"/>
      <c r="N17" s="54">
        <f t="shared" si="3"/>
        <v>87</v>
      </c>
      <c r="O17" s="55"/>
      <c r="P17" s="55"/>
      <c r="Q17" s="55"/>
      <c r="R17" s="13">
        <f t="shared" si="4"/>
        <v>350</v>
      </c>
      <c r="S17" s="14" t="str">
        <f t="shared" si="0"/>
        <v>OK</v>
      </c>
      <c r="T17" s="250"/>
      <c r="U17" s="250"/>
      <c r="V17" s="250"/>
      <c r="W17" s="251"/>
      <c r="X17" s="253"/>
      <c r="Y17" s="251"/>
      <c r="Z17" s="251"/>
      <c r="AA17" s="250"/>
      <c r="AB17" s="250"/>
      <c r="AC17" s="250"/>
      <c r="AD17" s="28"/>
      <c r="AE17" s="28"/>
      <c r="AF17" s="29"/>
      <c r="AG17" s="29"/>
      <c r="AH17" s="29"/>
      <c r="AI17" s="29"/>
      <c r="AJ17" s="29"/>
      <c r="AK17" s="29"/>
    </row>
    <row r="18" spans="1:37" ht="40" customHeight="1" x14ac:dyDescent="0.35">
      <c r="A18" s="88">
        <v>15</v>
      </c>
      <c r="B18" s="89" t="s">
        <v>114</v>
      </c>
      <c r="C18" s="166" t="s">
        <v>251</v>
      </c>
      <c r="D18" s="96" t="s">
        <v>125</v>
      </c>
      <c r="E18" s="100">
        <v>1801</v>
      </c>
      <c r="F18" s="104" t="s">
        <v>152</v>
      </c>
      <c r="G18" s="35" t="s">
        <v>176</v>
      </c>
      <c r="H18" s="35" t="s">
        <v>181</v>
      </c>
      <c r="I18" s="107">
        <v>3.99</v>
      </c>
      <c r="J18" s="8">
        <v>20</v>
      </c>
      <c r="K18" s="45">
        <f t="shared" si="1"/>
        <v>0</v>
      </c>
      <c r="L18" s="45">
        <f t="shared" si="2"/>
        <v>0</v>
      </c>
      <c r="M18" s="55"/>
      <c r="N18" s="54">
        <f t="shared" si="3"/>
        <v>5</v>
      </c>
      <c r="O18" s="55"/>
      <c r="P18" s="55"/>
      <c r="Q18" s="55"/>
      <c r="R18" s="13">
        <f t="shared" si="4"/>
        <v>20</v>
      </c>
      <c r="S18" s="14" t="str">
        <f t="shared" si="0"/>
        <v>OK</v>
      </c>
      <c r="T18" s="250"/>
      <c r="U18" s="250"/>
      <c r="V18" s="250"/>
      <c r="W18" s="251"/>
      <c r="X18" s="253"/>
      <c r="Y18" s="251"/>
      <c r="Z18" s="251"/>
      <c r="AA18" s="250"/>
      <c r="AB18" s="250"/>
      <c r="AC18" s="250"/>
      <c r="AD18" s="28"/>
      <c r="AE18" s="28"/>
      <c r="AF18" s="29"/>
      <c r="AG18" s="29"/>
      <c r="AH18" s="29"/>
      <c r="AI18" s="29"/>
      <c r="AJ18" s="29"/>
      <c r="AK18" s="29"/>
    </row>
    <row r="19" spans="1:37" ht="40" customHeight="1" x14ac:dyDescent="0.35">
      <c r="A19" s="90">
        <v>16</v>
      </c>
      <c r="B19" s="91" t="s">
        <v>114</v>
      </c>
      <c r="C19" s="167" t="s">
        <v>252</v>
      </c>
      <c r="D19" s="97" t="s">
        <v>125</v>
      </c>
      <c r="E19" s="101">
        <v>1801</v>
      </c>
      <c r="F19" s="105" t="s">
        <v>153</v>
      </c>
      <c r="G19" s="106" t="s">
        <v>176</v>
      </c>
      <c r="H19" s="106" t="s">
        <v>181</v>
      </c>
      <c r="I19" s="108">
        <v>3.6</v>
      </c>
      <c r="J19" s="8">
        <v>160</v>
      </c>
      <c r="K19" s="45">
        <f t="shared" si="1"/>
        <v>0</v>
      </c>
      <c r="L19" s="45">
        <f t="shared" si="2"/>
        <v>0</v>
      </c>
      <c r="M19" s="55"/>
      <c r="N19" s="54">
        <f t="shared" si="3"/>
        <v>40</v>
      </c>
      <c r="O19" s="55"/>
      <c r="P19" s="55"/>
      <c r="Q19" s="55"/>
      <c r="R19" s="13">
        <f t="shared" si="4"/>
        <v>160</v>
      </c>
      <c r="S19" s="14" t="str">
        <f t="shared" si="0"/>
        <v>OK</v>
      </c>
      <c r="T19" s="250"/>
      <c r="U19" s="250"/>
      <c r="V19" s="250"/>
      <c r="W19" s="251"/>
      <c r="X19" s="253"/>
      <c r="Y19" s="251"/>
      <c r="Z19" s="251"/>
      <c r="AA19" s="250"/>
      <c r="AB19" s="250"/>
      <c r="AC19" s="250"/>
      <c r="AD19" s="28"/>
      <c r="AE19" s="28"/>
      <c r="AF19" s="29"/>
      <c r="AG19" s="29"/>
      <c r="AH19" s="29"/>
      <c r="AI19" s="29"/>
      <c r="AJ19" s="29"/>
      <c r="AK19" s="29"/>
    </row>
    <row r="20" spans="1:37" ht="40" customHeight="1" x14ac:dyDescent="0.35">
      <c r="A20" s="88">
        <v>17</v>
      </c>
      <c r="B20" s="89" t="s">
        <v>114</v>
      </c>
      <c r="C20" s="166" t="s">
        <v>253</v>
      </c>
      <c r="D20" s="96" t="s">
        <v>131</v>
      </c>
      <c r="E20" s="100">
        <v>1801</v>
      </c>
      <c r="F20" s="104" t="s">
        <v>154</v>
      </c>
      <c r="G20" s="35" t="s">
        <v>173</v>
      </c>
      <c r="H20" s="35" t="s">
        <v>181</v>
      </c>
      <c r="I20" s="107">
        <v>8.5299999999999994</v>
      </c>
      <c r="J20" s="8">
        <v>55</v>
      </c>
      <c r="K20" s="45">
        <f t="shared" si="1"/>
        <v>0</v>
      </c>
      <c r="L20" s="45">
        <f t="shared" si="2"/>
        <v>0</v>
      </c>
      <c r="M20" s="55"/>
      <c r="N20" s="54">
        <f t="shared" si="3"/>
        <v>13</v>
      </c>
      <c r="O20" s="55"/>
      <c r="P20" s="55"/>
      <c r="Q20" s="55"/>
      <c r="R20" s="13">
        <f t="shared" si="4"/>
        <v>55</v>
      </c>
      <c r="S20" s="14" t="str">
        <f t="shared" si="0"/>
        <v>OK</v>
      </c>
      <c r="T20" s="250"/>
      <c r="U20" s="250"/>
      <c r="V20" s="250"/>
      <c r="W20" s="251"/>
      <c r="X20" s="253"/>
      <c r="Y20" s="251"/>
      <c r="Z20" s="251"/>
      <c r="AA20" s="250"/>
      <c r="AB20" s="250"/>
      <c r="AC20" s="250"/>
      <c r="AD20" s="28"/>
      <c r="AE20" s="28"/>
      <c r="AF20" s="29"/>
      <c r="AG20" s="29"/>
      <c r="AH20" s="29"/>
      <c r="AI20" s="29"/>
      <c r="AJ20" s="29"/>
      <c r="AK20" s="29"/>
    </row>
    <row r="21" spans="1:37" ht="40" customHeight="1" x14ac:dyDescent="0.35">
      <c r="A21" s="90">
        <v>18</v>
      </c>
      <c r="B21" s="91" t="s">
        <v>117</v>
      </c>
      <c r="C21" s="167" t="s">
        <v>254</v>
      </c>
      <c r="D21" s="97" t="s">
        <v>130</v>
      </c>
      <c r="E21" s="101">
        <v>1801</v>
      </c>
      <c r="F21" s="105" t="s">
        <v>155</v>
      </c>
      <c r="G21" s="106" t="s">
        <v>173</v>
      </c>
      <c r="H21" s="106" t="s">
        <v>181</v>
      </c>
      <c r="I21" s="108">
        <v>1.69</v>
      </c>
      <c r="J21" s="8">
        <v>100</v>
      </c>
      <c r="K21" s="45">
        <f t="shared" si="1"/>
        <v>0</v>
      </c>
      <c r="L21" s="45">
        <f t="shared" si="2"/>
        <v>0</v>
      </c>
      <c r="M21" s="55"/>
      <c r="N21" s="54">
        <f t="shared" si="3"/>
        <v>25</v>
      </c>
      <c r="O21" s="55"/>
      <c r="P21" s="55"/>
      <c r="Q21" s="55"/>
      <c r="R21" s="13">
        <f t="shared" si="4"/>
        <v>100</v>
      </c>
      <c r="S21" s="14" t="str">
        <f t="shared" si="0"/>
        <v>OK</v>
      </c>
      <c r="T21" s="250"/>
      <c r="U21" s="250"/>
      <c r="V21" s="250"/>
      <c r="W21" s="251"/>
      <c r="X21" s="253"/>
      <c r="Y21" s="251"/>
      <c r="Z21" s="251"/>
      <c r="AA21" s="250"/>
      <c r="AB21" s="250"/>
      <c r="AC21" s="250"/>
      <c r="AD21" s="28"/>
      <c r="AE21" s="28"/>
      <c r="AF21" s="29"/>
      <c r="AG21" s="29"/>
      <c r="AH21" s="29"/>
      <c r="AI21" s="29"/>
      <c r="AJ21" s="29"/>
      <c r="AK21" s="29"/>
    </row>
    <row r="22" spans="1:37" ht="40" customHeight="1" x14ac:dyDescent="0.35">
      <c r="A22" s="88">
        <v>19</v>
      </c>
      <c r="B22" s="89" t="s">
        <v>118</v>
      </c>
      <c r="C22" s="166" t="s">
        <v>255</v>
      </c>
      <c r="D22" s="96" t="s">
        <v>132</v>
      </c>
      <c r="E22" s="100">
        <v>1808</v>
      </c>
      <c r="F22" s="104" t="s">
        <v>156</v>
      </c>
      <c r="G22" s="35" t="s">
        <v>173</v>
      </c>
      <c r="H22" s="35" t="s">
        <v>181</v>
      </c>
      <c r="I22" s="107">
        <v>4</v>
      </c>
      <c r="J22" s="8">
        <v>60</v>
      </c>
      <c r="K22" s="45">
        <f t="shared" si="1"/>
        <v>0</v>
      </c>
      <c r="L22" s="45">
        <f t="shared" si="2"/>
        <v>0</v>
      </c>
      <c r="M22" s="55"/>
      <c r="N22" s="54">
        <f t="shared" si="3"/>
        <v>15</v>
      </c>
      <c r="O22" s="55"/>
      <c r="P22" s="55"/>
      <c r="Q22" s="55"/>
      <c r="R22" s="13">
        <f t="shared" si="4"/>
        <v>60</v>
      </c>
      <c r="S22" s="14" t="str">
        <f t="shared" si="0"/>
        <v>OK</v>
      </c>
      <c r="T22" s="250"/>
      <c r="U22" s="250"/>
      <c r="V22" s="250"/>
      <c r="W22" s="251"/>
      <c r="X22" s="253"/>
      <c r="Y22" s="251"/>
      <c r="Z22" s="251"/>
      <c r="AA22" s="250"/>
      <c r="AB22" s="250"/>
      <c r="AC22" s="250"/>
      <c r="AD22" s="28"/>
      <c r="AE22" s="28"/>
      <c r="AF22" s="29"/>
      <c r="AG22" s="29"/>
      <c r="AH22" s="29"/>
      <c r="AI22" s="29"/>
      <c r="AJ22" s="29"/>
      <c r="AK22" s="29"/>
    </row>
    <row r="23" spans="1:37" ht="40" customHeight="1" x14ac:dyDescent="0.35">
      <c r="A23" s="90">
        <v>20</v>
      </c>
      <c r="B23" s="91" t="s">
        <v>114</v>
      </c>
      <c r="C23" s="167" t="s">
        <v>256</v>
      </c>
      <c r="D23" s="97" t="s">
        <v>125</v>
      </c>
      <c r="E23" s="101">
        <v>1801</v>
      </c>
      <c r="F23" s="105" t="s">
        <v>157</v>
      </c>
      <c r="G23" s="106" t="s">
        <v>176</v>
      </c>
      <c r="H23" s="106" t="s">
        <v>181</v>
      </c>
      <c r="I23" s="108">
        <v>3.49</v>
      </c>
      <c r="J23" s="8">
        <v>160</v>
      </c>
      <c r="K23" s="45">
        <f t="shared" si="1"/>
        <v>160</v>
      </c>
      <c r="L23" s="45">
        <f t="shared" si="2"/>
        <v>160</v>
      </c>
      <c r="M23" s="55"/>
      <c r="N23" s="54">
        <f t="shared" si="3"/>
        <v>40</v>
      </c>
      <c r="O23" s="55"/>
      <c r="P23" s="55"/>
      <c r="Q23" s="55"/>
      <c r="R23" s="13">
        <f t="shared" si="4"/>
        <v>0</v>
      </c>
      <c r="S23" s="14" t="str">
        <f t="shared" si="0"/>
        <v>OK</v>
      </c>
      <c r="T23" s="250"/>
      <c r="U23" s="250"/>
      <c r="V23" s="249">
        <v>160</v>
      </c>
      <c r="W23" s="251"/>
      <c r="X23" s="253"/>
      <c r="Y23" s="251"/>
      <c r="Z23" s="251"/>
      <c r="AA23" s="250"/>
      <c r="AB23" s="250"/>
      <c r="AC23" s="250"/>
      <c r="AD23" s="28"/>
      <c r="AE23" s="28"/>
      <c r="AF23" s="29"/>
      <c r="AG23" s="29"/>
      <c r="AH23" s="29"/>
      <c r="AI23" s="29"/>
      <c r="AJ23" s="29"/>
      <c r="AK23" s="29"/>
    </row>
    <row r="24" spans="1:37" ht="40" customHeight="1" x14ac:dyDescent="0.35">
      <c r="A24" s="88">
        <v>21</v>
      </c>
      <c r="B24" s="89" t="s">
        <v>119</v>
      </c>
      <c r="C24" s="166" t="s">
        <v>257</v>
      </c>
      <c r="D24" s="96" t="s">
        <v>133</v>
      </c>
      <c r="E24" s="100">
        <v>2502</v>
      </c>
      <c r="F24" s="104" t="s">
        <v>158</v>
      </c>
      <c r="G24" s="35" t="s">
        <v>177</v>
      </c>
      <c r="H24" s="35" t="s">
        <v>181</v>
      </c>
      <c r="I24" s="107">
        <v>48.9</v>
      </c>
      <c r="J24" s="8">
        <v>70</v>
      </c>
      <c r="K24" s="45">
        <f t="shared" si="1"/>
        <v>20</v>
      </c>
      <c r="L24" s="45">
        <f t="shared" si="2"/>
        <v>20</v>
      </c>
      <c r="M24" s="55"/>
      <c r="N24" s="54">
        <f t="shared" si="3"/>
        <v>17</v>
      </c>
      <c r="O24" s="55"/>
      <c r="P24" s="55"/>
      <c r="Q24" s="55"/>
      <c r="R24" s="13">
        <f t="shared" si="4"/>
        <v>50</v>
      </c>
      <c r="S24" s="14" t="str">
        <f t="shared" si="0"/>
        <v>OK</v>
      </c>
      <c r="T24" s="250"/>
      <c r="U24" s="250"/>
      <c r="V24" s="250"/>
      <c r="W24" s="255"/>
      <c r="X24" s="256">
        <v>20</v>
      </c>
      <c r="Y24" s="251"/>
      <c r="Z24" s="251"/>
      <c r="AA24" s="250"/>
      <c r="AB24" s="250"/>
      <c r="AC24" s="250"/>
      <c r="AD24" s="28"/>
      <c r="AE24" s="28"/>
      <c r="AF24" s="29"/>
      <c r="AG24" s="29"/>
      <c r="AH24" s="29"/>
      <c r="AI24" s="29"/>
      <c r="AJ24" s="29"/>
      <c r="AK24" s="29"/>
    </row>
    <row r="25" spans="1:37" ht="40" customHeight="1" x14ac:dyDescent="0.35">
      <c r="A25" s="90">
        <v>22</v>
      </c>
      <c r="B25" s="91" t="s">
        <v>116</v>
      </c>
      <c r="C25" s="167" t="s">
        <v>258</v>
      </c>
      <c r="D25" s="97" t="s">
        <v>133</v>
      </c>
      <c r="E25" s="101">
        <v>2502</v>
      </c>
      <c r="F25" s="105" t="s">
        <v>159</v>
      </c>
      <c r="G25" s="106" t="s">
        <v>173</v>
      </c>
      <c r="H25" s="106" t="s">
        <v>181</v>
      </c>
      <c r="I25" s="108">
        <v>21.89</v>
      </c>
      <c r="J25" s="8">
        <v>70</v>
      </c>
      <c r="K25" s="45">
        <f t="shared" si="1"/>
        <v>50</v>
      </c>
      <c r="L25" s="45">
        <f t="shared" si="2"/>
        <v>50</v>
      </c>
      <c r="M25" s="55"/>
      <c r="N25" s="54">
        <f t="shared" si="3"/>
        <v>17</v>
      </c>
      <c r="O25" s="55"/>
      <c r="P25" s="55"/>
      <c r="Q25" s="55"/>
      <c r="R25" s="13">
        <f t="shared" si="4"/>
        <v>20</v>
      </c>
      <c r="S25" s="14" t="str">
        <f t="shared" si="0"/>
        <v>OK</v>
      </c>
      <c r="T25" s="250"/>
      <c r="U25" s="250"/>
      <c r="V25" s="250"/>
      <c r="W25" s="256">
        <v>50</v>
      </c>
      <c r="X25" s="253"/>
      <c r="Y25" s="251"/>
      <c r="Z25" s="251"/>
      <c r="AA25" s="250"/>
      <c r="AB25" s="250"/>
      <c r="AC25" s="250"/>
      <c r="AD25" s="28"/>
      <c r="AE25" s="28"/>
      <c r="AF25" s="29"/>
      <c r="AG25" s="29"/>
      <c r="AH25" s="29"/>
      <c r="AI25" s="29"/>
      <c r="AJ25" s="29"/>
      <c r="AK25" s="29"/>
    </row>
    <row r="26" spans="1:37" ht="40" customHeight="1" x14ac:dyDescent="0.35">
      <c r="A26" s="88">
        <v>23</v>
      </c>
      <c r="B26" s="89" t="s">
        <v>119</v>
      </c>
      <c r="C26" s="166" t="s">
        <v>259</v>
      </c>
      <c r="D26" s="96" t="s">
        <v>133</v>
      </c>
      <c r="E26" s="100">
        <v>2502</v>
      </c>
      <c r="F26" s="104" t="s">
        <v>160</v>
      </c>
      <c r="G26" s="35" t="s">
        <v>178</v>
      </c>
      <c r="H26" s="35" t="s">
        <v>181</v>
      </c>
      <c r="I26" s="107">
        <v>103.99</v>
      </c>
      <c r="J26" s="8">
        <v>10</v>
      </c>
      <c r="K26" s="45">
        <f t="shared" si="1"/>
        <v>0</v>
      </c>
      <c r="L26" s="45">
        <f t="shared" si="2"/>
        <v>0</v>
      </c>
      <c r="M26" s="55"/>
      <c r="N26" s="54">
        <f t="shared" si="3"/>
        <v>2</v>
      </c>
      <c r="O26" s="55"/>
      <c r="P26" s="55"/>
      <c r="Q26" s="55"/>
      <c r="R26" s="13">
        <f t="shared" si="4"/>
        <v>10</v>
      </c>
      <c r="S26" s="14" t="str">
        <f t="shared" si="0"/>
        <v>OK</v>
      </c>
      <c r="T26" s="250"/>
      <c r="U26" s="250"/>
      <c r="V26" s="250"/>
      <c r="W26" s="251"/>
      <c r="X26" s="253"/>
      <c r="Y26" s="251"/>
      <c r="Z26" s="251"/>
      <c r="AA26" s="250"/>
      <c r="AB26" s="250"/>
      <c r="AC26" s="250"/>
      <c r="AD26" s="28"/>
      <c r="AE26" s="28"/>
      <c r="AF26" s="29"/>
      <c r="AG26" s="29"/>
      <c r="AH26" s="29"/>
      <c r="AI26" s="29"/>
      <c r="AJ26" s="29"/>
      <c r="AK26" s="29"/>
    </row>
    <row r="27" spans="1:37" ht="57.25" customHeight="1" x14ac:dyDescent="0.35">
      <c r="A27" s="90">
        <v>24</v>
      </c>
      <c r="B27" s="91" t="s">
        <v>119</v>
      </c>
      <c r="C27" s="167" t="s">
        <v>260</v>
      </c>
      <c r="D27" s="97" t="s">
        <v>133</v>
      </c>
      <c r="E27" s="101">
        <v>2502</v>
      </c>
      <c r="F27" s="105" t="s">
        <v>161</v>
      </c>
      <c r="G27" s="106" t="s">
        <v>173</v>
      </c>
      <c r="H27" s="106" t="s">
        <v>181</v>
      </c>
      <c r="I27" s="108">
        <v>9.09</v>
      </c>
      <c r="J27" s="8">
        <v>35</v>
      </c>
      <c r="K27" s="45">
        <f t="shared" si="1"/>
        <v>0</v>
      </c>
      <c r="L27" s="45">
        <f t="shared" si="2"/>
        <v>0</v>
      </c>
      <c r="M27" s="55"/>
      <c r="N27" s="54">
        <f t="shared" si="3"/>
        <v>8</v>
      </c>
      <c r="O27" s="55"/>
      <c r="P27" s="55"/>
      <c r="Q27" s="55"/>
      <c r="R27" s="13">
        <f t="shared" si="4"/>
        <v>35</v>
      </c>
      <c r="S27" s="14" t="str">
        <f t="shared" si="0"/>
        <v>OK</v>
      </c>
      <c r="T27" s="250"/>
      <c r="U27" s="250"/>
      <c r="V27" s="250"/>
      <c r="W27" s="253"/>
      <c r="X27" s="251"/>
      <c r="Y27" s="251"/>
      <c r="Z27" s="251"/>
      <c r="AA27" s="250"/>
      <c r="AB27" s="250"/>
      <c r="AC27" s="250"/>
      <c r="AD27" s="28"/>
      <c r="AE27" s="28"/>
      <c r="AF27" s="29"/>
      <c r="AG27" s="29"/>
      <c r="AH27" s="29"/>
      <c r="AI27" s="29"/>
      <c r="AJ27" s="29"/>
      <c r="AK27" s="29"/>
    </row>
    <row r="28" spans="1:37" ht="57.25" customHeight="1" x14ac:dyDescent="0.35">
      <c r="A28" s="88">
        <v>25</v>
      </c>
      <c r="B28" s="89" t="s">
        <v>119</v>
      </c>
      <c r="C28" s="166" t="s">
        <v>261</v>
      </c>
      <c r="D28" s="96" t="s">
        <v>133</v>
      </c>
      <c r="E28" s="100">
        <v>2502</v>
      </c>
      <c r="F28" s="104" t="s">
        <v>162</v>
      </c>
      <c r="G28" s="35" t="s">
        <v>177</v>
      </c>
      <c r="H28" s="35" t="s">
        <v>181</v>
      </c>
      <c r="I28" s="107">
        <v>17</v>
      </c>
      <c r="J28" s="8">
        <v>60</v>
      </c>
      <c r="K28" s="45">
        <f t="shared" si="1"/>
        <v>0</v>
      </c>
      <c r="L28" s="45">
        <f t="shared" si="2"/>
        <v>0</v>
      </c>
      <c r="M28" s="55"/>
      <c r="N28" s="54">
        <f t="shared" si="3"/>
        <v>15</v>
      </c>
      <c r="O28" s="55"/>
      <c r="P28" s="55"/>
      <c r="Q28" s="55"/>
      <c r="R28" s="13">
        <f t="shared" si="4"/>
        <v>60</v>
      </c>
      <c r="S28" s="14" t="str">
        <f t="shared" si="0"/>
        <v>OK</v>
      </c>
      <c r="T28" s="250"/>
      <c r="U28" s="250"/>
      <c r="V28" s="250"/>
      <c r="W28" s="253"/>
      <c r="X28" s="251"/>
      <c r="Y28" s="251"/>
      <c r="Z28" s="251"/>
      <c r="AA28" s="250"/>
      <c r="AB28" s="250"/>
      <c r="AC28" s="250"/>
      <c r="AD28" s="28"/>
      <c r="AE28" s="28"/>
      <c r="AF28" s="29"/>
      <c r="AG28" s="29"/>
      <c r="AH28" s="29"/>
      <c r="AI28" s="29"/>
      <c r="AJ28" s="29"/>
      <c r="AK28" s="29"/>
    </row>
    <row r="29" spans="1:37" ht="57.25" customHeight="1" x14ac:dyDescent="0.35">
      <c r="A29" s="90">
        <v>26</v>
      </c>
      <c r="B29" s="91" t="s">
        <v>116</v>
      </c>
      <c r="C29" s="167" t="s">
        <v>262</v>
      </c>
      <c r="D29" s="97" t="s">
        <v>128</v>
      </c>
      <c r="E29" s="101">
        <v>6201</v>
      </c>
      <c r="F29" s="105" t="s">
        <v>163</v>
      </c>
      <c r="G29" s="106" t="s">
        <v>174</v>
      </c>
      <c r="H29" s="106" t="s">
        <v>182</v>
      </c>
      <c r="I29" s="108">
        <v>64.5</v>
      </c>
      <c r="J29" s="8">
        <v>6</v>
      </c>
      <c r="K29" s="45">
        <f t="shared" si="1"/>
        <v>0</v>
      </c>
      <c r="L29" s="45">
        <f t="shared" si="2"/>
        <v>0</v>
      </c>
      <c r="M29" s="55"/>
      <c r="N29" s="54">
        <f t="shared" si="3"/>
        <v>1</v>
      </c>
      <c r="O29" s="55"/>
      <c r="P29" s="55"/>
      <c r="Q29" s="55"/>
      <c r="R29" s="13">
        <f t="shared" si="4"/>
        <v>6</v>
      </c>
      <c r="S29" s="14" t="str">
        <f t="shared" si="0"/>
        <v>OK</v>
      </c>
      <c r="T29" s="250"/>
      <c r="U29" s="250"/>
      <c r="V29" s="250"/>
      <c r="W29" s="253"/>
      <c r="X29" s="251"/>
      <c r="Y29" s="251"/>
      <c r="Z29" s="251"/>
      <c r="AA29" s="250"/>
      <c r="AB29" s="250"/>
      <c r="AC29" s="250"/>
      <c r="AD29" s="28"/>
      <c r="AE29" s="28"/>
      <c r="AF29" s="29"/>
      <c r="AG29" s="29"/>
      <c r="AH29" s="29"/>
      <c r="AI29" s="29"/>
      <c r="AJ29" s="29"/>
      <c r="AK29" s="29"/>
    </row>
    <row r="30" spans="1:37" ht="69" customHeight="1" x14ac:dyDescent="0.35">
      <c r="A30" s="88">
        <v>27</v>
      </c>
      <c r="B30" s="89" t="s">
        <v>116</v>
      </c>
      <c r="C30" s="166" t="s">
        <v>263</v>
      </c>
      <c r="D30" s="96" t="s">
        <v>134</v>
      </c>
      <c r="E30" s="100">
        <v>6202</v>
      </c>
      <c r="F30" s="104" t="s">
        <v>164</v>
      </c>
      <c r="G30" s="35" t="s">
        <v>175</v>
      </c>
      <c r="H30" s="35" t="s">
        <v>181</v>
      </c>
      <c r="I30" s="107">
        <v>4.99</v>
      </c>
      <c r="J30" s="8">
        <v>600</v>
      </c>
      <c r="K30" s="45">
        <f t="shared" si="1"/>
        <v>0</v>
      </c>
      <c r="L30" s="45">
        <f t="shared" si="2"/>
        <v>0</v>
      </c>
      <c r="M30" s="55"/>
      <c r="N30" s="54">
        <f t="shared" si="3"/>
        <v>150</v>
      </c>
      <c r="O30" s="55"/>
      <c r="P30" s="55"/>
      <c r="Q30" s="55"/>
      <c r="R30" s="13">
        <f t="shared" si="4"/>
        <v>600</v>
      </c>
      <c r="S30" s="14" t="str">
        <f t="shared" si="0"/>
        <v>OK</v>
      </c>
      <c r="T30" s="250"/>
      <c r="U30" s="250"/>
      <c r="V30" s="250"/>
      <c r="W30" s="251"/>
      <c r="X30" s="251"/>
      <c r="Y30" s="251"/>
      <c r="Z30" s="251"/>
      <c r="AA30" s="250"/>
      <c r="AB30" s="250"/>
      <c r="AC30" s="250"/>
      <c r="AD30" s="28"/>
      <c r="AE30" s="28"/>
      <c r="AF30" s="29"/>
      <c r="AG30" s="29"/>
      <c r="AH30" s="29"/>
      <c r="AI30" s="29"/>
      <c r="AJ30" s="29"/>
      <c r="AK30" s="29"/>
    </row>
    <row r="31" spans="1:37" ht="40" customHeight="1" x14ac:dyDescent="0.35">
      <c r="A31" s="90">
        <v>28</v>
      </c>
      <c r="B31" s="91" t="s">
        <v>118</v>
      </c>
      <c r="C31" s="167" t="s">
        <v>264</v>
      </c>
      <c r="D31" s="97" t="s">
        <v>135</v>
      </c>
      <c r="E31" s="101">
        <v>6202</v>
      </c>
      <c r="F31" s="105" t="s">
        <v>165</v>
      </c>
      <c r="G31" s="106" t="s">
        <v>174</v>
      </c>
      <c r="H31" s="106" t="s">
        <v>181</v>
      </c>
      <c r="I31" s="108">
        <v>40</v>
      </c>
      <c r="J31" s="8">
        <v>32</v>
      </c>
      <c r="K31" s="45">
        <f t="shared" si="1"/>
        <v>0</v>
      </c>
      <c r="L31" s="45">
        <f t="shared" si="2"/>
        <v>0</v>
      </c>
      <c r="M31" s="55"/>
      <c r="N31" s="54">
        <f t="shared" si="3"/>
        <v>8</v>
      </c>
      <c r="O31" s="55"/>
      <c r="P31" s="55"/>
      <c r="Q31" s="55"/>
      <c r="R31" s="13">
        <f t="shared" si="4"/>
        <v>32</v>
      </c>
      <c r="S31" s="14" t="str">
        <f t="shared" si="0"/>
        <v>OK</v>
      </c>
      <c r="T31" s="250"/>
      <c r="U31" s="250"/>
      <c r="V31" s="250"/>
      <c r="W31" s="251"/>
      <c r="X31" s="251"/>
      <c r="Y31" s="251"/>
      <c r="Z31" s="251"/>
      <c r="AA31" s="250"/>
      <c r="AB31" s="250"/>
      <c r="AC31" s="250"/>
      <c r="AD31" s="28"/>
      <c r="AE31" s="28"/>
      <c r="AF31" s="29"/>
      <c r="AG31" s="29"/>
      <c r="AH31" s="29"/>
      <c r="AI31" s="29"/>
      <c r="AJ31" s="29"/>
      <c r="AK31" s="29"/>
    </row>
    <row r="32" spans="1:37" ht="40" customHeight="1" x14ac:dyDescent="0.35">
      <c r="A32" s="88">
        <v>29</v>
      </c>
      <c r="B32" s="89" t="s">
        <v>120</v>
      </c>
      <c r="C32" s="166" t="s">
        <v>265</v>
      </c>
      <c r="D32" s="96" t="s">
        <v>125</v>
      </c>
      <c r="E32" s="100">
        <v>6202</v>
      </c>
      <c r="F32" s="104" t="s">
        <v>166</v>
      </c>
      <c r="G32" s="35" t="s">
        <v>173</v>
      </c>
      <c r="H32" s="35" t="s">
        <v>181</v>
      </c>
      <c r="I32" s="107">
        <v>5.87</v>
      </c>
      <c r="J32" s="8">
        <v>124</v>
      </c>
      <c r="K32" s="45">
        <f t="shared" si="1"/>
        <v>0</v>
      </c>
      <c r="L32" s="45">
        <f t="shared" si="2"/>
        <v>0</v>
      </c>
      <c r="M32" s="55"/>
      <c r="N32" s="54">
        <f t="shared" si="3"/>
        <v>31</v>
      </c>
      <c r="O32" s="55"/>
      <c r="P32" s="55"/>
      <c r="Q32" s="55"/>
      <c r="R32" s="13">
        <f t="shared" si="4"/>
        <v>124</v>
      </c>
      <c r="S32" s="14" t="str">
        <f t="shared" si="0"/>
        <v>OK</v>
      </c>
      <c r="T32" s="250"/>
      <c r="U32" s="250"/>
      <c r="V32" s="250"/>
      <c r="W32" s="251"/>
      <c r="X32" s="251"/>
      <c r="Y32" s="251"/>
      <c r="Z32" s="251"/>
      <c r="AA32" s="250"/>
      <c r="AB32" s="250"/>
      <c r="AC32" s="250"/>
      <c r="AD32" s="28"/>
      <c r="AE32" s="28"/>
      <c r="AF32" s="29"/>
      <c r="AG32" s="29"/>
      <c r="AH32" s="29"/>
      <c r="AI32" s="29"/>
      <c r="AJ32" s="29"/>
      <c r="AK32" s="29"/>
    </row>
    <row r="33" spans="1:38" ht="40" customHeight="1" x14ac:dyDescent="0.35">
      <c r="A33" s="90">
        <v>30</v>
      </c>
      <c r="B33" s="91" t="s">
        <v>118</v>
      </c>
      <c r="C33" s="147" t="s">
        <v>231</v>
      </c>
      <c r="D33" s="98" t="s">
        <v>136</v>
      </c>
      <c r="E33" s="101">
        <v>1504</v>
      </c>
      <c r="F33" s="105" t="s">
        <v>167</v>
      </c>
      <c r="G33" s="106" t="s">
        <v>179</v>
      </c>
      <c r="H33" s="106" t="s">
        <v>183</v>
      </c>
      <c r="I33" s="108">
        <v>5</v>
      </c>
      <c r="J33" s="8">
        <v>300</v>
      </c>
      <c r="K33" s="45">
        <f t="shared" si="1"/>
        <v>0</v>
      </c>
      <c r="L33" s="45">
        <f t="shared" si="2"/>
        <v>0</v>
      </c>
      <c r="M33" s="55"/>
      <c r="N33" s="54">
        <f t="shared" si="3"/>
        <v>75</v>
      </c>
      <c r="O33" s="55"/>
      <c r="P33" s="55"/>
      <c r="Q33" s="55"/>
      <c r="R33" s="13">
        <f t="shared" si="4"/>
        <v>300</v>
      </c>
      <c r="S33" s="14" t="str">
        <f t="shared" si="0"/>
        <v>OK</v>
      </c>
      <c r="T33" s="250"/>
      <c r="U33" s="250"/>
      <c r="V33" s="250"/>
      <c r="W33" s="251"/>
      <c r="X33" s="251"/>
      <c r="Y33" s="254"/>
      <c r="Z33" s="251"/>
      <c r="AA33" s="250"/>
      <c r="AB33" s="250"/>
      <c r="AC33" s="250"/>
      <c r="AD33" s="28"/>
      <c r="AE33" s="28"/>
      <c r="AF33" s="29"/>
      <c r="AG33" s="29"/>
      <c r="AH33" s="29"/>
      <c r="AI33" s="29"/>
      <c r="AJ33" s="29"/>
      <c r="AK33" s="29"/>
    </row>
    <row r="34" spans="1:38" ht="40" customHeight="1" x14ac:dyDescent="0.35">
      <c r="A34" s="88">
        <v>31</v>
      </c>
      <c r="B34" s="89" t="s">
        <v>121</v>
      </c>
      <c r="C34" s="166" t="s">
        <v>266</v>
      </c>
      <c r="D34" s="96" t="s">
        <v>137</v>
      </c>
      <c r="E34" s="100">
        <v>1504</v>
      </c>
      <c r="F34" s="104" t="s">
        <v>168</v>
      </c>
      <c r="G34" s="35" t="s">
        <v>180</v>
      </c>
      <c r="H34" s="35" t="s">
        <v>183</v>
      </c>
      <c r="I34" s="107">
        <v>5.14</v>
      </c>
      <c r="J34" s="8">
        <v>145</v>
      </c>
      <c r="K34" s="45">
        <f t="shared" si="1"/>
        <v>0</v>
      </c>
      <c r="L34" s="45">
        <f t="shared" si="2"/>
        <v>0</v>
      </c>
      <c r="M34" s="55"/>
      <c r="N34" s="54">
        <f t="shared" si="3"/>
        <v>36</v>
      </c>
      <c r="O34" s="55"/>
      <c r="P34" s="55"/>
      <c r="Q34" s="55"/>
      <c r="R34" s="13">
        <f t="shared" si="4"/>
        <v>145</v>
      </c>
      <c r="S34" s="14" t="str">
        <f t="shared" si="0"/>
        <v>OK</v>
      </c>
      <c r="T34" s="250"/>
      <c r="U34" s="250"/>
      <c r="V34" s="250"/>
      <c r="W34" s="251"/>
      <c r="X34" s="251"/>
      <c r="Y34" s="251"/>
      <c r="Z34" s="251"/>
      <c r="AA34" s="250"/>
      <c r="AB34" s="250"/>
      <c r="AC34" s="250"/>
      <c r="AD34" s="28"/>
      <c r="AE34" s="28"/>
      <c r="AF34" s="29"/>
      <c r="AG34" s="29"/>
      <c r="AH34" s="29"/>
      <c r="AI34" s="29"/>
      <c r="AJ34" s="29"/>
      <c r="AK34" s="29"/>
    </row>
    <row r="35" spans="1:38" ht="40" customHeight="1" x14ac:dyDescent="0.35">
      <c r="A35" s="90">
        <v>32</v>
      </c>
      <c r="B35" s="91" t="s">
        <v>122</v>
      </c>
      <c r="C35" s="167" t="s">
        <v>267</v>
      </c>
      <c r="D35" s="97" t="s">
        <v>138</v>
      </c>
      <c r="E35" s="101">
        <v>1602</v>
      </c>
      <c r="F35" s="105" t="s">
        <v>169</v>
      </c>
      <c r="G35" s="106" t="s">
        <v>173</v>
      </c>
      <c r="H35" s="106" t="s">
        <v>184</v>
      </c>
      <c r="I35" s="108">
        <v>150</v>
      </c>
      <c r="J35" s="8">
        <v>10</v>
      </c>
      <c r="K35" s="45">
        <f t="shared" si="1"/>
        <v>0</v>
      </c>
      <c r="L35" s="45">
        <f t="shared" si="2"/>
        <v>0</v>
      </c>
      <c r="M35" s="55"/>
      <c r="N35" s="54">
        <f t="shared" si="3"/>
        <v>2</v>
      </c>
      <c r="O35" s="55"/>
      <c r="P35" s="55"/>
      <c r="Q35" s="55"/>
      <c r="R35" s="13">
        <f t="shared" si="4"/>
        <v>10</v>
      </c>
      <c r="S35" s="14" t="str">
        <f t="shared" si="0"/>
        <v>OK</v>
      </c>
      <c r="T35" s="250"/>
      <c r="U35" s="250"/>
      <c r="V35" s="250"/>
      <c r="W35" s="251"/>
      <c r="X35" s="251"/>
      <c r="Y35" s="251"/>
      <c r="Z35" s="251"/>
      <c r="AA35" s="250"/>
      <c r="AB35" s="250"/>
      <c r="AC35" s="250"/>
      <c r="AD35" s="28"/>
      <c r="AE35" s="28"/>
      <c r="AF35" s="29"/>
      <c r="AG35" s="29"/>
      <c r="AH35" s="29"/>
      <c r="AI35" s="29"/>
      <c r="AJ35" s="29"/>
      <c r="AK35" s="29"/>
    </row>
    <row r="36" spans="1:38" ht="40" customHeight="1" x14ac:dyDescent="0.35">
      <c r="A36" s="88">
        <v>33</v>
      </c>
      <c r="B36" s="89" t="s">
        <v>122</v>
      </c>
      <c r="C36" s="166" t="s">
        <v>268</v>
      </c>
      <c r="D36" s="96" t="s">
        <v>138</v>
      </c>
      <c r="E36" s="100">
        <v>1602</v>
      </c>
      <c r="F36" s="104" t="s">
        <v>170</v>
      </c>
      <c r="G36" s="35" t="s">
        <v>173</v>
      </c>
      <c r="H36" s="35" t="s">
        <v>184</v>
      </c>
      <c r="I36" s="107">
        <v>315</v>
      </c>
      <c r="J36" s="8">
        <v>5</v>
      </c>
      <c r="K36" s="45">
        <f t="shared" si="1"/>
        <v>0</v>
      </c>
      <c r="L36" s="45">
        <f t="shared" si="2"/>
        <v>0</v>
      </c>
      <c r="M36" s="55"/>
      <c r="N36" s="54">
        <f t="shared" si="3"/>
        <v>1</v>
      </c>
      <c r="O36" s="55"/>
      <c r="P36" s="55"/>
      <c r="Q36" s="55"/>
      <c r="R36" s="13">
        <f t="shared" si="4"/>
        <v>5</v>
      </c>
      <c r="S36" s="14" t="str">
        <f t="shared" si="0"/>
        <v>OK</v>
      </c>
      <c r="T36" s="250"/>
      <c r="U36" s="250"/>
      <c r="V36" s="250"/>
      <c r="W36" s="251"/>
      <c r="X36" s="251"/>
      <c r="Y36" s="251"/>
      <c r="Z36" s="251"/>
      <c r="AA36" s="250"/>
      <c r="AB36" s="250"/>
      <c r="AC36" s="250"/>
      <c r="AD36" s="28"/>
      <c r="AE36" s="28"/>
      <c r="AF36" s="29"/>
      <c r="AG36" s="29"/>
      <c r="AH36" s="29"/>
      <c r="AI36" s="29"/>
      <c r="AJ36" s="29"/>
      <c r="AK36" s="29"/>
    </row>
    <row r="37" spans="1:38" ht="40" customHeight="1" x14ac:dyDescent="0.35">
      <c r="A37" s="94">
        <v>34</v>
      </c>
      <c r="B37" s="95" t="s">
        <v>122</v>
      </c>
      <c r="C37" s="167" t="s">
        <v>269</v>
      </c>
      <c r="D37" s="99" t="s">
        <v>138</v>
      </c>
      <c r="E37" s="103">
        <v>1806</v>
      </c>
      <c r="F37" s="105" t="s">
        <v>171</v>
      </c>
      <c r="G37" s="106" t="s">
        <v>173</v>
      </c>
      <c r="H37" s="106" t="s">
        <v>184</v>
      </c>
      <c r="I37" s="109">
        <v>780</v>
      </c>
      <c r="J37" s="8">
        <v>6</v>
      </c>
      <c r="K37" s="45">
        <f t="shared" si="1"/>
        <v>0</v>
      </c>
      <c r="L37" s="45">
        <f t="shared" si="2"/>
        <v>0</v>
      </c>
      <c r="M37" s="55"/>
      <c r="N37" s="54">
        <f t="shared" si="3"/>
        <v>1</v>
      </c>
      <c r="O37" s="55"/>
      <c r="P37" s="55"/>
      <c r="Q37" s="55"/>
      <c r="R37" s="13">
        <f t="shared" si="4"/>
        <v>6</v>
      </c>
      <c r="S37" s="14" t="str">
        <f t="shared" si="0"/>
        <v>OK</v>
      </c>
      <c r="T37" s="250"/>
      <c r="U37" s="250"/>
      <c r="V37" s="250"/>
      <c r="W37" s="251"/>
      <c r="X37" s="251"/>
      <c r="Y37" s="251"/>
      <c r="Z37" s="251"/>
      <c r="AA37" s="250"/>
      <c r="AB37" s="250"/>
      <c r="AC37" s="250"/>
      <c r="AD37" s="115"/>
      <c r="AE37" s="115"/>
      <c r="AF37" s="117"/>
      <c r="AG37" s="117"/>
      <c r="AH37" s="117"/>
      <c r="AI37" s="117"/>
      <c r="AJ37" s="117"/>
      <c r="AK37" s="117"/>
    </row>
    <row r="38" spans="1:38" ht="40" customHeight="1" x14ac:dyDescent="0.35">
      <c r="J38" s="4">
        <f>SUM(J4:J37)</f>
        <v>9567</v>
      </c>
      <c r="R38" s="16">
        <f>SUM(R4:R37)</f>
        <v>6599</v>
      </c>
      <c r="S38" s="5" t="str">
        <f t="shared" si="0"/>
        <v>OK</v>
      </c>
      <c r="T38" s="257">
        <f>SUMPRODUCT($I$4:$I$37,T4:T37)</f>
        <v>3600</v>
      </c>
      <c r="U38" s="257">
        <f t="shared" ref="U38:AK38" si="5">SUMPRODUCT($I$4:$I$37,U4:U37)</f>
        <v>7454</v>
      </c>
      <c r="V38" s="257">
        <f t="shared" si="5"/>
        <v>960.16000000000008</v>
      </c>
      <c r="W38" s="257">
        <f t="shared" si="5"/>
        <v>1094.5</v>
      </c>
      <c r="X38" s="257">
        <f t="shared" si="5"/>
        <v>978</v>
      </c>
      <c r="Y38" s="257">
        <f t="shared" si="5"/>
        <v>429.12</v>
      </c>
      <c r="Z38" s="257">
        <f t="shared" si="5"/>
        <v>310.79999999999995</v>
      </c>
      <c r="AA38" s="257">
        <f t="shared" si="5"/>
        <v>3000</v>
      </c>
      <c r="AB38" s="257">
        <f t="shared" si="5"/>
        <v>2360</v>
      </c>
      <c r="AC38" s="257">
        <f t="shared" si="5"/>
        <v>621.59999999999991</v>
      </c>
      <c r="AD38" s="257">
        <f t="shared" si="5"/>
        <v>0</v>
      </c>
      <c r="AE38" s="257">
        <f t="shared" si="5"/>
        <v>0</v>
      </c>
      <c r="AF38" s="257">
        <f t="shared" si="5"/>
        <v>0</v>
      </c>
      <c r="AG38" s="257">
        <f t="shared" si="5"/>
        <v>0</v>
      </c>
      <c r="AH38" s="257">
        <f t="shared" si="5"/>
        <v>0</v>
      </c>
      <c r="AI38" s="257">
        <f t="shared" si="5"/>
        <v>0</v>
      </c>
      <c r="AJ38" s="257">
        <f t="shared" si="5"/>
        <v>0</v>
      </c>
      <c r="AK38" s="257">
        <f t="shared" si="5"/>
        <v>0</v>
      </c>
      <c r="AL38" s="165"/>
    </row>
    <row r="39" spans="1:38" ht="40" customHeight="1" x14ac:dyDescent="0.35">
      <c r="J39" s="83">
        <f>SUMPRODUCT($I$4:$I$37,J4:J37)</f>
        <v>76762.480000000025</v>
      </c>
      <c r="K39" s="83">
        <f>SUMPRODUCT($I$4:$I$37,K4:K37)</f>
        <v>20808.18</v>
      </c>
      <c r="L39" s="83">
        <f>SUMPRODUCT($I$4:$I$37,L4:L37)</f>
        <v>20808.18</v>
      </c>
      <c r="T39" s="5"/>
      <c r="U39" s="5"/>
      <c r="V39" s="5"/>
      <c r="W39" s="5"/>
      <c r="X39" s="5"/>
      <c r="Y39" s="5"/>
      <c r="Z39" s="5"/>
      <c r="AA39" s="5"/>
      <c r="AB39" s="5"/>
      <c r="AC39" s="5"/>
      <c r="AD39" s="5"/>
      <c r="AE39" s="5"/>
      <c r="AF39" s="5"/>
      <c r="AG39" s="5"/>
      <c r="AH39" s="5"/>
      <c r="AI39" s="5"/>
      <c r="AJ39" s="5"/>
      <c r="AK39" s="5"/>
      <c r="AL39" s="5"/>
    </row>
    <row r="40" spans="1:38" ht="40" customHeight="1" x14ac:dyDescent="0.35">
      <c r="T40" s="5"/>
      <c r="U40" s="5"/>
      <c r="V40" s="5"/>
      <c r="W40" s="5"/>
      <c r="X40" s="5"/>
      <c r="Y40" s="5"/>
      <c r="Z40" s="5"/>
      <c r="AA40" s="5"/>
      <c r="AB40" s="5"/>
      <c r="AC40" s="5"/>
      <c r="AD40" s="5"/>
      <c r="AE40" s="5"/>
      <c r="AF40" s="5"/>
      <c r="AG40" s="5"/>
      <c r="AH40" s="5"/>
      <c r="AI40" s="5"/>
      <c r="AJ40" s="5"/>
      <c r="AK40" s="5"/>
    </row>
    <row r="41" spans="1:38" ht="40" customHeight="1" x14ac:dyDescent="0.35">
      <c r="T41" s="5"/>
      <c r="U41" s="5"/>
      <c r="V41" s="5"/>
      <c r="W41" s="5"/>
      <c r="X41" s="5"/>
      <c r="Y41" s="5"/>
      <c r="Z41" s="5"/>
      <c r="AA41" s="5"/>
      <c r="AB41" s="5"/>
      <c r="AC41" s="5"/>
      <c r="AD41" s="5"/>
      <c r="AE41" s="5"/>
      <c r="AF41" s="5"/>
      <c r="AG41" s="5"/>
      <c r="AH41" s="5"/>
      <c r="AI41" s="5"/>
      <c r="AJ41" s="5"/>
      <c r="AK41" s="5"/>
    </row>
    <row r="42" spans="1:38" ht="40" customHeight="1" x14ac:dyDescent="0.35">
      <c r="T42" s="5"/>
      <c r="U42" s="5"/>
      <c r="V42" s="5"/>
      <c r="W42" s="5"/>
      <c r="X42" s="5"/>
      <c r="Y42" s="5"/>
      <c r="Z42" s="5"/>
      <c r="AA42" s="5"/>
      <c r="AB42" s="5"/>
      <c r="AC42" s="5"/>
      <c r="AD42" s="5"/>
      <c r="AE42" s="5"/>
      <c r="AF42" s="5"/>
      <c r="AG42" s="5"/>
      <c r="AH42" s="5"/>
      <c r="AI42" s="5"/>
      <c r="AJ42" s="5"/>
      <c r="AK42" s="5"/>
    </row>
    <row r="43" spans="1:38" ht="40" customHeight="1" x14ac:dyDescent="0.35">
      <c r="T43" s="5"/>
      <c r="U43" s="5"/>
      <c r="V43" s="5"/>
      <c r="W43" s="5"/>
      <c r="X43" s="5"/>
      <c r="Y43" s="5"/>
      <c r="Z43" s="5"/>
      <c r="AA43" s="5"/>
      <c r="AB43" s="5"/>
      <c r="AC43" s="5"/>
      <c r="AD43" s="5"/>
      <c r="AE43" s="5"/>
      <c r="AF43" s="5"/>
      <c r="AG43" s="5"/>
      <c r="AH43" s="5"/>
      <c r="AI43" s="5"/>
      <c r="AJ43" s="5"/>
      <c r="AK43" s="5"/>
    </row>
    <row r="44" spans="1:38" ht="40" customHeight="1" x14ac:dyDescent="0.35">
      <c r="T44" s="5"/>
      <c r="U44" s="5"/>
      <c r="V44" s="5"/>
      <c r="W44" s="5"/>
      <c r="X44" s="5"/>
      <c r="Y44" s="5"/>
      <c r="Z44" s="5"/>
      <c r="AA44" s="5"/>
      <c r="AB44" s="5"/>
      <c r="AC44" s="5"/>
      <c r="AD44" s="5"/>
      <c r="AE44" s="5"/>
      <c r="AF44" s="5"/>
      <c r="AG44" s="5"/>
      <c r="AH44" s="5"/>
      <c r="AI44" s="5"/>
      <c r="AJ44" s="5"/>
      <c r="AK44" s="5"/>
    </row>
    <row r="45" spans="1:38" ht="40" customHeight="1" x14ac:dyDescent="0.35">
      <c r="T45" s="5"/>
      <c r="U45" s="5"/>
      <c r="V45" s="5"/>
      <c r="W45" s="5"/>
      <c r="X45" s="5"/>
      <c r="Y45" s="5"/>
      <c r="Z45" s="5"/>
      <c r="AA45" s="5"/>
      <c r="AB45" s="5"/>
      <c r="AC45" s="5"/>
      <c r="AD45" s="5"/>
      <c r="AE45" s="5"/>
      <c r="AF45" s="5"/>
      <c r="AG45" s="5"/>
      <c r="AH45" s="5"/>
      <c r="AI45" s="5"/>
      <c r="AJ45" s="5"/>
      <c r="AK45" s="5"/>
    </row>
    <row r="46" spans="1:38" ht="40" customHeight="1" x14ac:dyDescent="0.35">
      <c r="T46" s="5"/>
      <c r="U46" s="5"/>
      <c r="V46" s="5"/>
      <c r="W46" s="5"/>
      <c r="X46" s="5"/>
      <c r="Y46" s="5"/>
      <c r="Z46" s="5"/>
      <c r="AA46" s="5"/>
      <c r="AB46" s="5"/>
      <c r="AC46" s="5"/>
      <c r="AD46" s="5"/>
      <c r="AE46" s="5"/>
      <c r="AF46" s="5"/>
      <c r="AG46" s="5"/>
      <c r="AH46" s="5"/>
      <c r="AI46" s="5"/>
      <c r="AJ46" s="5"/>
      <c r="AK46" s="5"/>
    </row>
    <row r="47" spans="1:38" ht="40" customHeight="1" x14ac:dyDescent="0.35">
      <c r="T47" s="5"/>
      <c r="U47" s="5"/>
      <c r="V47" s="5"/>
      <c r="W47" s="5"/>
      <c r="X47" s="5"/>
      <c r="Y47" s="5"/>
      <c r="Z47" s="5"/>
      <c r="AA47" s="5"/>
      <c r="AB47" s="5"/>
      <c r="AC47" s="5"/>
      <c r="AD47" s="5"/>
      <c r="AE47" s="5"/>
      <c r="AF47" s="5"/>
      <c r="AG47" s="5"/>
      <c r="AH47" s="5"/>
      <c r="AI47" s="5"/>
      <c r="AJ47" s="5"/>
      <c r="AK47" s="5"/>
    </row>
    <row r="48" spans="1:38" ht="40" customHeight="1" x14ac:dyDescent="0.35">
      <c r="T48" s="5"/>
      <c r="U48" s="5"/>
      <c r="V48" s="5"/>
      <c r="W48" s="5"/>
      <c r="X48" s="5"/>
      <c r="Y48" s="5"/>
      <c r="Z48" s="5"/>
      <c r="AA48" s="5"/>
      <c r="AB48" s="5"/>
      <c r="AC48" s="5"/>
      <c r="AD48" s="5"/>
      <c r="AE48" s="5"/>
      <c r="AF48" s="5"/>
      <c r="AG48" s="5"/>
      <c r="AH48" s="5"/>
      <c r="AI48" s="5"/>
      <c r="AJ48" s="5"/>
      <c r="AK48" s="5"/>
    </row>
    <row r="49" spans="20:37" ht="40" customHeight="1" x14ac:dyDescent="0.35">
      <c r="T49" s="5"/>
      <c r="U49" s="5"/>
      <c r="V49" s="5"/>
      <c r="W49" s="5"/>
      <c r="X49" s="5"/>
      <c r="Y49" s="5"/>
      <c r="Z49" s="5"/>
      <c r="AA49" s="5"/>
      <c r="AB49" s="5"/>
      <c r="AC49" s="5"/>
      <c r="AD49" s="5"/>
      <c r="AE49" s="5"/>
      <c r="AF49" s="5"/>
      <c r="AG49" s="5"/>
      <c r="AH49" s="5"/>
      <c r="AI49" s="5"/>
      <c r="AJ49" s="5"/>
      <c r="AK49" s="5"/>
    </row>
    <row r="50" spans="20:37" ht="40" customHeight="1" x14ac:dyDescent="0.35">
      <c r="T50" s="5"/>
      <c r="U50" s="5"/>
      <c r="V50" s="5"/>
      <c r="W50" s="5"/>
      <c r="X50" s="5"/>
      <c r="Y50" s="5"/>
      <c r="Z50" s="5"/>
      <c r="AA50" s="5"/>
      <c r="AB50" s="5"/>
      <c r="AC50" s="5"/>
      <c r="AD50" s="5"/>
      <c r="AE50" s="5"/>
      <c r="AF50" s="5"/>
      <c r="AG50" s="5"/>
      <c r="AH50" s="5"/>
      <c r="AI50" s="5"/>
      <c r="AJ50" s="5"/>
      <c r="AK50" s="5"/>
    </row>
    <row r="51" spans="20:37" ht="40" customHeight="1" x14ac:dyDescent="0.35">
      <c r="T51" s="5"/>
      <c r="U51" s="5"/>
      <c r="V51" s="5"/>
      <c r="W51" s="5"/>
      <c r="X51" s="5"/>
      <c r="Y51" s="5"/>
      <c r="Z51" s="5"/>
      <c r="AA51" s="5"/>
      <c r="AB51" s="5"/>
      <c r="AC51" s="5"/>
      <c r="AD51" s="5"/>
      <c r="AE51" s="5"/>
      <c r="AF51" s="5"/>
      <c r="AG51" s="5"/>
      <c r="AH51" s="5"/>
      <c r="AI51" s="5"/>
      <c r="AJ51" s="5"/>
      <c r="AK51" s="5"/>
    </row>
    <row r="52" spans="20:37" ht="40" customHeight="1" x14ac:dyDescent="0.35">
      <c r="T52" s="5"/>
      <c r="U52" s="5"/>
      <c r="V52" s="5"/>
      <c r="W52" s="5"/>
      <c r="X52" s="5"/>
      <c r="Y52" s="5"/>
      <c r="Z52" s="5"/>
      <c r="AA52" s="5"/>
      <c r="AB52" s="5"/>
      <c r="AC52" s="5"/>
      <c r="AD52" s="5"/>
      <c r="AE52" s="5"/>
      <c r="AF52" s="5"/>
      <c r="AG52" s="5"/>
      <c r="AH52" s="5"/>
      <c r="AI52" s="5"/>
      <c r="AJ52" s="5"/>
      <c r="AK52" s="5"/>
    </row>
    <row r="53" spans="20:37" ht="40" customHeight="1" x14ac:dyDescent="0.35">
      <c r="T53" s="5"/>
      <c r="U53" s="5"/>
      <c r="V53" s="5"/>
      <c r="W53" s="5"/>
      <c r="X53" s="5"/>
      <c r="Y53" s="5"/>
      <c r="Z53" s="5"/>
      <c r="AA53" s="5"/>
      <c r="AB53" s="5"/>
      <c r="AC53" s="5"/>
      <c r="AD53" s="5"/>
      <c r="AE53" s="5"/>
      <c r="AF53" s="5"/>
      <c r="AG53" s="5"/>
      <c r="AH53" s="5"/>
      <c r="AI53" s="5"/>
      <c r="AJ53" s="5"/>
      <c r="AK53" s="5"/>
    </row>
    <row r="54" spans="20:37" ht="40" customHeight="1" x14ac:dyDescent="0.35">
      <c r="T54" s="5"/>
      <c r="U54" s="5"/>
      <c r="V54" s="5"/>
      <c r="W54" s="5"/>
      <c r="X54" s="5"/>
      <c r="Y54" s="5"/>
      <c r="Z54" s="5"/>
      <c r="AA54" s="5"/>
      <c r="AB54" s="5"/>
      <c r="AC54" s="5"/>
      <c r="AD54" s="5"/>
      <c r="AE54" s="5"/>
      <c r="AF54" s="5"/>
      <c r="AG54" s="5"/>
      <c r="AH54" s="5"/>
      <c r="AI54" s="5"/>
      <c r="AJ54" s="5"/>
      <c r="AK54" s="5"/>
    </row>
    <row r="55" spans="20:37" ht="40" customHeight="1" x14ac:dyDescent="0.35">
      <c r="T55" s="5"/>
      <c r="U55" s="5"/>
      <c r="V55" s="5"/>
      <c r="W55" s="5"/>
      <c r="X55" s="5"/>
      <c r="Y55" s="5"/>
      <c r="Z55" s="5"/>
      <c r="AA55" s="5"/>
      <c r="AB55" s="5"/>
      <c r="AC55" s="5"/>
      <c r="AD55" s="5"/>
      <c r="AE55" s="5"/>
      <c r="AF55" s="5"/>
      <c r="AG55" s="5"/>
      <c r="AH55" s="5"/>
      <c r="AI55" s="5"/>
      <c r="AJ55" s="5"/>
      <c r="AK55" s="5"/>
    </row>
    <row r="56" spans="20:37" ht="40" customHeight="1" x14ac:dyDescent="0.35">
      <c r="T56" s="5"/>
      <c r="U56" s="5"/>
      <c r="V56" s="5"/>
      <c r="W56" s="5"/>
      <c r="X56" s="5"/>
      <c r="Y56" s="5"/>
      <c r="Z56" s="5"/>
      <c r="AA56" s="5"/>
      <c r="AB56" s="5"/>
      <c r="AC56" s="5"/>
      <c r="AD56" s="5"/>
      <c r="AE56" s="5"/>
      <c r="AF56" s="5"/>
      <c r="AG56" s="5"/>
      <c r="AH56" s="5"/>
      <c r="AI56" s="5"/>
      <c r="AJ56" s="5"/>
      <c r="AK56" s="5"/>
    </row>
    <row r="57" spans="20:37" ht="40" customHeight="1" x14ac:dyDescent="0.35">
      <c r="T57" s="5"/>
      <c r="U57" s="5"/>
      <c r="V57" s="5"/>
      <c r="W57" s="5"/>
      <c r="X57" s="5"/>
      <c r="Y57" s="5"/>
      <c r="Z57" s="5"/>
      <c r="AA57" s="5"/>
      <c r="AB57" s="5"/>
      <c r="AC57" s="5"/>
      <c r="AD57" s="5"/>
      <c r="AE57" s="5"/>
      <c r="AF57" s="5"/>
      <c r="AG57" s="5"/>
      <c r="AH57" s="5"/>
      <c r="AI57" s="5"/>
      <c r="AJ57" s="5"/>
      <c r="AK57" s="5"/>
    </row>
    <row r="58" spans="20:37" ht="40" customHeight="1" x14ac:dyDescent="0.35">
      <c r="T58" s="5"/>
      <c r="U58" s="5"/>
      <c r="V58" s="5"/>
      <c r="W58" s="5"/>
      <c r="X58" s="5"/>
      <c r="Y58" s="5"/>
      <c r="Z58" s="5"/>
      <c r="AA58" s="5"/>
      <c r="AB58" s="5"/>
      <c r="AC58" s="5"/>
      <c r="AD58" s="5"/>
      <c r="AE58" s="5"/>
      <c r="AF58" s="5"/>
      <c r="AG58" s="5"/>
      <c r="AH58" s="5"/>
      <c r="AI58" s="5"/>
      <c r="AJ58" s="5"/>
      <c r="AK58" s="5"/>
    </row>
    <row r="59" spans="20:37" ht="40" customHeight="1" x14ac:dyDescent="0.35">
      <c r="T59" s="5"/>
      <c r="U59" s="5"/>
      <c r="V59" s="5"/>
      <c r="W59" s="5"/>
      <c r="X59" s="5"/>
      <c r="Y59" s="5"/>
      <c r="Z59" s="5"/>
      <c r="AA59" s="5"/>
      <c r="AB59" s="5"/>
      <c r="AC59" s="5"/>
      <c r="AD59" s="5"/>
      <c r="AE59" s="5"/>
      <c r="AF59" s="5"/>
      <c r="AG59" s="5"/>
      <c r="AH59" s="5"/>
      <c r="AI59" s="5"/>
      <c r="AJ59" s="5"/>
      <c r="AK59" s="5"/>
    </row>
    <row r="60" spans="20:37" ht="40" customHeight="1" x14ac:dyDescent="0.35">
      <c r="T60" s="5"/>
      <c r="U60" s="5"/>
      <c r="V60" s="5"/>
      <c r="W60" s="5"/>
      <c r="X60" s="5"/>
      <c r="Y60" s="5"/>
      <c r="Z60" s="5"/>
      <c r="AA60" s="5"/>
      <c r="AB60" s="5"/>
      <c r="AC60" s="5"/>
      <c r="AD60" s="5"/>
      <c r="AE60" s="5"/>
      <c r="AF60" s="5"/>
      <c r="AG60" s="5"/>
      <c r="AH60" s="5"/>
      <c r="AI60" s="5"/>
      <c r="AJ60" s="5"/>
      <c r="AK60" s="5"/>
    </row>
  </sheetData>
  <mergeCells count="22">
    <mergeCell ref="U1:U2"/>
    <mergeCell ref="V1:V2"/>
    <mergeCell ref="W1:W2"/>
    <mergeCell ref="X1:X2"/>
    <mergeCell ref="A1:B1"/>
    <mergeCell ref="C1:I1"/>
    <mergeCell ref="AK1:AK2"/>
    <mergeCell ref="A2:S2"/>
    <mergeCell ref="Y1:Y2"/>
    <mergeCell ref="AJ1:AJ2"/>
    <mergeCell ref="AE1:AE2"/>
    <mergeCell ref="AF1:AF2"/>
    <mergeCell ref="AG1:AG2"/>
    <mergeCell ref="AH1:AH2"/>
    <mergeCell ref="AI1:AI2"/>
    <mergeCell ref="Z1:Z2"/>
    <mergeCell ref="AD1:AD2"/>
    <mergeCell ref="AB1:AB2"/>
    <mergeCell ref="K1:S1"/>
    <mergeCell ref="AC1:AC2"/>
    <mergeCell ref="AA1:AA2"/>
    <mergeCell ref="T1:T2"/>
  </mergeCells>
  <conditionalFormatting sqref="AD4:AE37">
    <cfRule type="cellIs" dxfId="63" priority="2" stopIfTrue="1" operator="greaterThan">
      <formula>0</formula>
    </cfRule>
    <cfRule type="cellIs" dxfId="62" priority="3" stopIfTrue="1" operator="greaterThan">
      <formula>0</formula>
    </cfRule>
    <cfRule type="cellIs" dxfId="61" priority="4" stopIfTrue="1" operator="greaterThan">
      <formula>0</formula>
    </cfRule>
  </conditionalFormatting>
  <conditionalFormatting sqref="T4:AK37">
    <cfRule type="cellIs" dxfId="60" priority="1" operator="greaterThan">
      <formula>0</formula>
    </cfRule>
  </conditionalFormatting>
  <hyperlinks>
    <hyperlink ref="D478" r:id="rId1" display="https://www.havan.com.br/mangueira-para-gas-de-cozinha-glp-1-20m-durin-05207.html" xr:uid="{76A63E59-E944-408D-BE88-D380D7E76F6B}"/>
  </hyperlinks>
  <pageMargins left="0.511811024" right="0.511811024" top="0.78740157499999996" bottom="0.78740157499999996" header="0.31496062000000002" footer="0.31496062000000002"/>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80B7-F7A0-4CCE-9945-1297BBF86082}">
  <sheetPr>
    <tabColor rgb="FF92D050"/>
  </sheetPr>
  <dimension ref="A1:AN649"/>
  <sheetViews>
    <sheetView zoomScale="80" zoomScaleNormal="80" workbookViewId="0">
      <pane xSplit="1" ySplit="3" topLeftCell="F35" activePane="bottomRight" state="frozen"/>
      <selection pane="topRight" activeCell="M1" sqref="M1"/>
      <selection pane="bottomLeft" activeCell="A4" sqref="A4"/>
      <selection pane="bottomRight" activeCell="Y40" sqref="Y40"/>
    </sheetView>
  </sheetViews>
  <sheetFormatPr defaultColWidth="9.7265625" defaultRowHeight="26" x14ac:dyDescent="0.35"/>
  <cols>
    <col min="1" max="1" width="10.7265625" style="1" customWidth="1"/>
    <col min="2" max="2" width="32.54296875" style="19" customWidth="1"/>
    <col min="3" max="3" width="38.1796875" style="23" customWidth="1"/>
    <col min="4" max="4" width="13.6328125" style="24" customWidth="1"/>
    <col min="5" max="5" width="11.6328125" style="24" customWidth="1"/>
    <col min="6" max="6" width="14.81640625" style="1" customWidth="1"/>
    <col min="7" max="7" width="10" style="1" customWidth="1"/>
    <col min="8" max="8" width="16.7265625" style="1" customWidth="1"/>
    <col min="9" max="9" width="16.1796875" style="17" bestFit="1" customWidth="1"/>
    <col min="10" max="13" width="13.81640625" style="4" customWidth="1"/>
    <col min="14" max="14" width="18.54296875" style="4" customWidth="1"/>
    <col min="15" max="17" width="13.81640625" style="4" customWidth="1"/>
    <col min="18" max="18" width="13.26953125" style="16" customWidth="1"/>
    <col min="19" max="19" width="12.54296875" style="5" customWidth="1"/>
    <col min="20" max="31" width="13.7265625" style="6" customWidth="1"/>
    <col min="32" max="37" width="13.7265625" style="2" customWidth="1"/>
    <col min="38" max="16384" width="9.7265625" style="2"/>
  </cols>
  <sheetData>
    <row r="1" spans="1:37" ht="40" customHeight="1" x14ac:dyDescent="0.35">
      <c r="A1" s="322" t="s">
        <v>109</v>
      </c>
      <c r="B1" s="323"/>
      <c r="C1" s="322" t="s">
        <v>186</v>
      </c>
      <c r="D1" s="322"/>
      <c r="E1" s="322"/>
      <c r="F1" s="322"/>
      <c r="G1" s="322"/>
      <c r="H1" s="322"/>
      <c r="I1" s="322"/>
      <c r="J1" s="82"/>
      <c r="K1" s="322" t="s">
        <v>110</v>
      </c>
      <c r="L1" s="323"/>
      <c r="M1" s="323"/>
      <c r="N1" s="323"/>
      <c r="O1" s="323"/>
      <c r="P1" s="323"/>
      <c r="Q1" s="323"/>
      <c r="R1" s="323"/>
      <c r="S1" s="322"/>
      <c r="T1" s="328" t="s">
        <v>506</v>
      </c>
      <c r="U1" s="328" t="s">
        <v>507</v>
      </c>
      <c r="V1" s="328" t="s">
        <v>508</v>
      </c>
      <c r="W1" s="328" t="s">
        <v>509</v>
      </c>
      <c r="X1" s="328" t="s">
        <v>510</v>
      </c>
      <c r="Y1" s="328" t="s">
        <v>511</v>
      </c>
      <c r="Z1" s="328" t="s">
        <v>512</v>
      </c>
      <c r="AA1" s="328" t="s">
        <v>513</v>
      </c>
      <c r="AB1" s="328" t="s">
        <v>514</v>
      </c>
      <c r="AC1" s="328" t="s">
        <v>515</v>
      </c>
      <c r="AD1" s="328" t="s">
        <v>516</v>
      </c>
      <c r="AE1" s="327" t="s">
        <v>22</v>
      </c>
      <c r="AF1" s="327" t="s">
        <v>22</v>
      </c>
      <c r="AG1" s="327" t="s">
        <v>22</v>
      </c>
      <c r="AH1" s="327" t="s">
        <v>22</v>
      </c>
      <c r="AI1" s="327" t="s">
        <v>22</v>
      </c>
      <c r="AJ1" s="327" t="s">
        <v>22</v>
      </c>
      <c r="AK1" s="327" t="s">
        <v>22</v>
      </c>
    </row>
    <row r="2" spans="1:37" ht="40" customHeight="1" x14ac:dyDescent="0.35">
      <c r="A2" s="322" t="s">
        <v>272</v>
      </c>
      <c r="B2" s="323"/>
      <c r="C2" s="322"/>
      <c r="D2" s="322"/>
      <c r="E2" s="322"/>
      <c r="F2" s="322"/>
      <c r="G2" s="322"/>
      <c r="H2" s="322"/>
      <c r="I2" s="322"/>
      <c r="J2" s="322"/>
      <c r="K2" s="322"/>
      <c r="L2" s="323"/>
      <c r="M2" s="323"/>
      <c r="N2" s="323"/>
      <c r="O2" s="323"/>
      <c r="P2" s="323"/>
      <c r="Q2" s="323"/>
      <c r="R2" s="323"/>
      <c r="S2" s="323"/>
      <c r="T2" s="329"/>
      <c r="U2" s="329"/>
      <c r="V2" s="329"/>
      <c r="W2" s="329"/>
      <c r="X2" s="329"/>
      <c r="Y2" s="329"/>
      <c r="Z2" s="329"/>
      <c r="AA2" s="329"/>
      <c r="AB2" s="329"/>
      <c r="AC2" s="329"/>
      <c r="AD2" s="329"/>
      <c r="AE2" s="327"/>
      <c r="AF2" s="327"/>
      <c r="AG2" s="327"/>
      <c r="AH2" s="327"/>
      <c r="AI2" s="327"/>
      <c r="AJ2" s="327"/>
      <c r="AK2" s="327"/>
    </row>
    <row r="3" spans="1:37" s="3" customFormat="1" ht="57.25" customHeight="1" x14ac:dyDescent="0.25">
      <c r="A3" s="20" t="s">
        <v>10</v>
      </c>
      <c r="B3" s="21" t="s">
        <v>6</v>
      </c>
      <c r="C3" s="20" t="s">
        <v>21</v>
      </c>
      <c r="D3" s="20" t="s">
        <v>13</v>
      </c>
      <c r="E3" s="21" t="s">
        <v>14</v>
      </c>
      <c r="F3" s="21" t="s">
        <v>15</v>
      </c>
      <c r="G3" s="21" t="s">
        <v>16</v>
      </c>
      <c r="H3" s="21" t="s">
        <v>7</v>
      </c>
      <c r="I3" s="22" t="s">
        <v>11</v>
      </c>
      <c r="J3" s="21" t="s">
        <v>12</v>
      </c>
      <c r="K3" s="39" t="s">
        <v>104</v>
      </c>
      <c r="L3" s="39" t="s">
        <v>105</v>
      </c>
      <c r="M3" s="39" t="s">
        <v>100</v>
      </c>
      <c r="N3" s="39" t="s">
        <v>28</v>
      </c>
      <c r="O3" s="39" t="s">
        <v>101</v>
      </c>
      <c r="P3" s="39" t="s">
        <v>102</v>
      </c>
      <c r="Q3" s="39" t="s">
        <v>103</v>
      </c>
      <c r="R3" s="25" t="s">
        <v>0</v>
      </c>
      <c r="S3" s="26" t="s">
        <v>2</v>
      </c>
      <c r="T3" s="193">
        <v>45699</v>
      </c>
      <c r="U3" s="193">
        <v>45714</v>
      </c>
      <c r="V3" s="193">
        <v>45726</v>
      </c>
      <c r="W3" s="193">
        <v>45728</v>
      </c>
      <c r="X3" s="193">
        <v>45728</v>
      </c>
      <c r="Y3" s="193">
        <v>45776</v>
      </c>
      <c r="Z3" s="193">
        <v>45777</v>
      </c>
      <c r="AA3" s="193">
        <v>45821</v>
      </c>
      <c r="AB3" s="193">
        <v>45832</v>
      </c>
      <c r="AC3" s="193">
        <v>45863</v>
      </c>
      <c r="AD3" s="193">
        <v>45863</v>
      </c>
      <c r="AE3" s="27" t="s">
        <v>1</v>
      </c>
      <c r="AF3" s="27" t="s">
        <v>1</v>
      </c>
      <c r="AG3" s="27" t="s">
        <v>1</v>
      </c>
      <c r="AH3" s="27" t="s">
        <v>1</v>
      </c>
      <c r="AI3" s="27" t="s">
        <v>1</v>
      </c>
      <c r="AJ3" s="27" t="s">
        <v>1</v>
      </c>
      <c r="AK3" s="27" t="s">
        <v>1</v>
      </c>
    </row>
    <row r="4" spans="1:37" ht="40" customHeight="1" x14ac:dyDescent="0.35">
      <c r="A4" s="88">
        <v>1</v>
      </c>
      <c r="B4" s="89" t="s">
        <v>111</v>
      </c>
      <c r="C4" s="166" t="s">
        <v>237</v>
      </c>
      <c r="D4" s="96" t="s">
        <v>123</v>
      </c>
      <c r="E4" s="100">
        <v>1703</v>
      </c>
      <c r="F4" s="104">
        <v>504220643</v>
      </c>
      <c r="G4" s="35" t="s">
        <v>172</v>
      </c>
      <c r="H4" s="35" t="s">
        <v>181</v>
      </c>
      <c r="I4" s="107">
        <v>7.5</v>
      </c>
      <c r="J4" s="8">
        <v>1536</v>
      </c>
      <c r="K4" s="45">
        <f>IF(SUM(T4:AK4)&gt;J4+M4,J4+M4,SUM(T4:AK4))</f>
        <v>640</v>
      </c>
      <c r="L4" s="45">
        <f>(SUM(T4:AK4))</f>
        <v>640</v>
      </c>
      <c r="M4" s="55"/>
      <c r="N4" s="54">
        <f>ROUND(IF(J4*0.25-0.5&lt;0,0,J4*0.25-0.5),0)-Q4-O4</f>
        <v>384</v>
      </c>
      <c r="O4" s="55"/>
      <c r="P4" s="55"/>
      <c r="Q4" s="55"/>
      <c r="R4" s="13">
        <f>J4+M4+O4+P4-L4</f>
        <v>896</v>
      </c>
      <c r="S4" s="14" t="str">
        <f t="shared" ref="S4:S38" si="0">IF(R4&lt;0,"ATENÇÃO","OK")</f>
        <v>OK</v>
      </c>
      <c r="T4" s="194"/>
      <c r="U4" s="194"/>
      <c r="V4" s="194"/>
      <c r="W4" s="195"/>
      <c r="X4" s="206">
        <v>400</v>
      </c>
      <c r="Y4" s="195"/>
      <c r="Z4" s="195"/>
      <c r="AA4" s="194"/>
      <c r="AB4" s="194"/>
      <c r="AC4" s="194"/>
      <c r="AD4" s="196">
        <v>240</v>
      </c>
      <c r="AE4" s="28"/>
      <c r="AF4" s="29"/>
      <c r="AG4" s="29"/>
      <c r="AH4" s="29"/>
      <c r="AI4" s="29"/>
      <c r="AJ4" s="29"/>
      <c r="AK4" s="29"/>
    </row>
    <row r="5" spans="1:37" ht="40" customHeight="1" x14ac:dyDescent="0.35">
      <c r="A5" s="90">
        <v>2</v>
      </c>
      <c r="B5" s="91" t="s">
        <v>112</v>
      </c>
      <c r="C5" s="167" t="s">
        <v>238</v>
      </c>
      <c r="D5" s="97" t="s">
        <v>124</v>
      </c>
      <c r="E5" s="101">
        <v>1703</v>
      </c>
      <c r="F5" s="105" t="s">
        <v>139</v>
      </c>
      <c r="G5" s="106" t="s">
        <v>173</v>
      </c>
      <c r="H5" s="106" t="s">
        <v>181</v>
      </c>
      <c r="I5" s="108">
        <v>16.600000000000001</v>
      </c>
      <c r="J5" s="8">
        <v>1400</v>
      </c>
      <c r="K5" s="45">
        <f t="shared" ref="K5:K37" si="1">IF(SUM(T5:AK5)&gt;J5+M5,J5+M5,SUM(T5:AK5))</f>
        <v>1050</v>
      </c>
      <c r="L5" s="45">
        <f t="shared" ref="L5:L37" si="2">(SUM(T5:AK5))</f>
        <v>1050</v>
      </c>
      <c r="M5" s="55"/>
      <c r="N5" s="54">
        <f t="shared" ref="N5:N37" si="3">ROUND(IF(J5*0.25-0.5&lt;0,0,J5*0.25-0.5),0)-Q5-O5</f>
        <v>350</v>
      </c>
      <c r="O5" s="55"/>
      <c r="P5" s="55"/>
      <c r="Q5" s="55"/>
      <c r="R5" s="13">
        <f t="shared" ref="R5:R37" si="4">J5+M5+O5+P5-L5</f>
        <v>350</v>
      </c>
      <c r="S5" s="14" t="str">
        <f>IF(R5&lt;0,"ATENÇÃO","OK")</f>
        <v>OK</v>
      </c>
      <c r="T5" s="196">
        <v>350</v>
      </c>
      <c r="U5" s="194"/>
      <c r="V5" s="194"/>
      <c r="W5" s="195"/>
      <c r="X5" s="195"/>
      <c r="Y5" s="195"/>
      <c r="Z5" s="197">
        <v>350</v>
      </c>
      <c r="AA5" s="194"/>
      <c r="AB5" s="194"/>
      <c r="AC5" s="196">
        <v>350</v>
      </c>
      <c r="AD5" s="194"/>
      <c r="AE5" s="28"/>
      <c r="AF5" s="29"/>
      <c r="AG5" s="29"/>
      <c r="AH5" s="29"/>
      <c r="AI5" s="29"/>
      <c r="AJ5" s="29"/>
      <c r="AK5" s="29"/>
    </row>
    <row r="6" spans="1:37" ht="40" customHeight="1" x14ac:dyDescent="0.35">
      <c r="A6" s="92">
        <v>3</v>
      </c>
      <c r="B6" s="93" t="s">
        <v>113</v>
      </c>
      <c r="C6" s="166" t="s">
        <v>239</v>
      </c>
      <c r="D6" s="96" t="s">
        <v>124</v>
      </c>
      <c r="E6" s="102">
        <v>1703</v>
      </c>
      <c r="F6" s="104" t="s">
        <v>140</v>
      </c>
      <c r="G6" s="35" t="s">
        <v>172</v>
      </c>
      <c r="H6" s="35" t="s">
        <v>181</v>
      </c>
      <c r="I6" s="107">
        <v>5.9</v>
      </c>
      <c r="J6" s="8"/>
      <c r="K6" s="45">
        <f t="shared" si="1"/>
        <v>0</v>
      </c>
      <c r="L6" s="45">
        <f t="shared" si="2"/>
        <v>0</v>
      </c>
      <c r="M6" s="55"/>
      <c r="N6" s="54">
        <f t="shared" si="3"/>
        <v>0</v>
      </c>
      <c r="O6" s="55"/>
      <c r="P6" s="55"/>
      <c r="Q6" s="55"/>
      <c r="R6" s="13">
        <f t="shared" si="4"/>
        <v>0</v>
      </c>
      <c r="S6" s="14" t="str">
        <f t="shared" si="0"/>
        <v>OK</v>
      </c>
      <c r="T6" s="194"/>
      <c r="U6" s="194"/>
      <c r="V6" s="194"/>
      <c r="W6" s="195"/>
      <c r="X6" s="195"/>
      <c r="Y6" s="195"/>
      <c r="Z6" s="195"/>
      <c r="AA6" s="194"/>
      <c r="AB6" s="194"/>
      <c r="AC6" s="194"/>
      <c r="AD6" s="194"/>
      <c r="AE6" s="28"/>
      <c r="AF6" s="29"/>
      <c r="AG6" s="29"/>
      <c r="AH6" s="29"/>
      <c r="AI6" s="29"/>
      <c r="AJ6" s="29"/>
      <c r="AK6" s="29"/>
    </row>
    <row r="7" spans="1:37" ht="40" customHeight="1" x14ac:dyDescent="0.35">
      <c r="A7" s="90">
        <v>4</v>
      </c>
      <c r="B7" s="91" t="s">
        <v>114</v>
      </c>
      <c r="C7" s="167" t="s">
        <v>240</v>
      </c>
      <c r="D7" s="97" t="s">
        <v>125</v>
      </c>
      <c r="E7" s="101">
        <v>1701</v>
      </c>
      <c r="F7" s="105" t="s">
        <v>141</v>
      </c>
      <c r="G7" s="106" t="s">
        <v>173</v>
      </c>
      <c r="H7" s="106" t="s">
        <v>181</v>
      </c>
      <c r="I7" s="108">
        <v>7.7</v>
      </c>
      <c r="J7" s="8"/>
      <c r="K7" s="45">
        <f t="shared" si="1"/>
        <v>0</v>
      </c>
      <c r="L7" s="45">
        <f t="shared" si="2"/>
        <v>0</v>
      </c>
      <c r="M7" s="55"/>
      <c r="N7" s="54">
        <f t="shared" si="3"/>
        <v>0</v>
      </c>
      <c r="O7" s="55"/>
      <c r="P7" s="55"/>
      <c r="Q7" s="55"/>
      <c r="R7" s="13">
        <f t="shared" si="4"/>
        <v>0</v>
      </c>
      <c r="S7" s="14" t="str">
        <f t="shared" si="0"/>
        <v>OK</v>
      </c>
      <c r="T7" s="194"/>
      <c r="U7" s="194"/>
      <c r="V7" s="194"/>
      <c r="W7" s="195"/>
      <c r="X7" s="195"/>
      <c r="Y7" s="195"/>
      <c r="Z7" s="195"/>
      <c r="AA7" s="194"/>
      <c r="AB7" s="194"/>
      <c r="AC7" s="194"/>
      <c r="AD7" s="194"/>
      <c r="AE7" s="28"/>
      <c r="AF7" s="29"/>
      <c r="AG7" s="29"/>
      <c r="AH7" s="29"/>
      <c r="AI7" s="29"/>
      <c r="AJ7" s="29"/>
      <c r="AK7" s="29"/>
    </row>
    <row r="8" spans="1:37" ht="40" customHeight="1" x14ac:dyDescent="0.35">
      <c r="A8" s="92">
        <v>5</v>
      </c>
      <c r="B8" s="93" t="s">
        <v>114</v>
      </c>
      <c r="C8" s="166" t="s">
        <v>241</v>
      </c>
      <c r="D8" s="96" t="s">
        <v>125</v>
      </c>
      <c r="E8" s="102">
        <v>1701</v>
      </c>
      <c r="F8" s="104" t="s">
        <v>142</v>
      </c>
      <c r="G8" s="35" t="s">
        <v>174</v>
      </c>
      <c r="H8" s="35" t="s">
        <v>181</v>
      </c>
      <c r="I8" s="107">
        <v>15.99</v>
      </c>
      <c r="J8" s="8">
        <v>85</v>
      </c>
      <c r="K8" s="45">
        <f t="shared" si="1"/>
        <v>24</v>
      </c>
      <c r="L8" s="45">
        <f t="shared" si="2"/>
        <v>24</v>
      </c>
      <c r="M8" s="55"/>
      <c r="N8" s="54">
        <f t="shared" si="3"/>
        <v>21</v>
      </c>
      <c r="O8" s="55"/>
      <c r="P8" s="55"/>
      <c r="Q8" s="55"/>
      <c r="R8" s="13">
        <f t="shared" si="4"/>
        <v>61</v>
      </c>
      <c r="S8" s="14" t="str">
        <f t="shared" si="0"/>
        <v>OK</v>
      </c>
      <c r="T8" s="194"/>
      <c r="U8" s="194"/>
      <c r="V8" s="194"/>
      <c r="W8" s="195"/>
      <c r="X8" s="195"/>
      <c r="Y8" s="195"/>
      <c r="Z8" s="195"/>
      <c r="AA8" s="196">
        <v>24</v>
      </c>
      <c r="AB8" s="194"/>
      <c r="AC8" s="194"/>
      <c r="AD8" s="194"/>
      <c r="AE8" s="28"/>
      <c r="AF8" s="29"/>
      <c r="AG8" s="29"/>
      <c r="AH8" s="29"/>
      <c r="AI8" s="29"/>
      <c r="AJ8" s="29"/>
      <c r="AK8" s="29"/>
    </row>
    <row r="9" spans="1:37" ht="40" customHeight="1" x14ac:dyDescent="0.35">
      <c r="A9" s="90">
        <v>6</v>
      </c>
      <c r="B9" s="91" t="s">
        <v>114</v>
      </c>
      <c r="C9" s="167" t="s">
        <v>242</v>
      </c>
      <c r="D9" s="97" t="s">
        <v>125</v>
      </c>
      <c r="E9" s="101">
        <v>1701</v>
      </c>
      <c r="F9" s="105" t="s">
        <v>143</v>
      </c>
      <c r="G9" s="106" t="s">
        <v>173</v>
      </c>
      <c r="H9" s="106" t="s">
        <v>181</v>
      </c>
      <c r="I9" s="108">
        <v>6.85</v>
      </c>
      <c r="J9" s="8"/>
      <c r="K9" s="45">
        <f t="shared" si="1"/>
        <v>0</v>
      </c>
      <c r="L9" s="45">
        <f t="shared" si="2"/>
        <v>0</v>
      </c>
      <c r="M9" s="55"/>
      <c r="N9" s="54">
        <f t="shared" si="3"/>
        <v>0</v>
      </c>
      <c r="O9" s="55"/>
      <c r="P9" s="55"/>
      <c r="Q9" s="55"/>
      <c r="R9" s="13">
        <f t="shared" si="4"/>
        <v>0</v>
      </c>
      <c r="S9" s="14" t="str">
        <f t="shared" si="0"/>
        <v>OK</v>
      </c>
      <c r="T9" s="194"/>
      <c r="U9" s="194"/>
      <c r="V9" s="194"/>
      <c r="W9" s="195"/>
      <c r="X9" s="195"/>
      <c r="Y9" s="195"/>
      <c r="Z9" s="195"/>
      <c r="AA9" s="194"/>
      <c r="AB9" s="194"/>
      <c r="AC9" s="194"/>
      <c r="AD9" s="194"/>
      <c r="AE9" s="28"/>
      <c r="AF9" s="29"/>
      <c r="AG9" s="29"/>
      <c r="AH9" s="29"/>
      <c r="AI9" s="29"/>
      <c r="AJ9" s="29"/>
      <c r="AK9" s="29"/>
    </row>
    <row r="10" spans="1:37" ht="40" customHeight="1" x14ac:dyDescent="0.35">
      <c r="A10" s="92">
        <v>7</v>
      </c>
      <c r="B10" s="93" t="s">
        <v>115</v>
      </c>
      <c r="C10" s="166" t="s">
        <v>243</v>
      </c>
      <c r="D10" s="96" t="s">
        <v>126</v>
      </c>
      <c r="E10" s="102">
        <v>1801</v>
      </c>
      <c r="F10" s="104" t="s">
        <v>144</v>
      </c>
      <c r="G10" s="35" t="s">
        <v>175</v>
      </c>
      <c r="H10" s="35" t="s">
        <v>181</v>
      </c>
      <c r="I10" s="107">
        <v>2.59</v>
      </c>
      <c r="J10" s="8">
        <v>816</v>
      </c>
      <c r="K10" s="45">
        <f t="shared" si="1"/>
        <v>300</v>
      </c>
      <c r="L10" s="45">
        <f t="shared" si="2"/>
        <v>300</v>
      </c>
      <c r="M10" s="55"/>
      <c r="N10" s="54">
        <f t="shared" si="3"/>
        <v>204</v>
      </c>
      <c r="O10" s="55"/>
      <c r="P10" s="55"/>
      <c r="Q10" s="55"/>
      <c r="R10" s="13">
        <f t="shared" si="4"/>
        <v>516</v>
      </c>
      <c r="S10" s="14" t="str">
        <f t="shared" si="0"/>
        <v>OK</v>
      </c>
      <c r="T10" s="194"/>
      <c r="U10" s="194"/>
      <c r="V10" s="196">
        <v>144</v>
      </c>
      <c r="W10" s="195"/>
      <c r="X10" s="195"/>
      <c r="Y10" s="195"/>
      <c r="Z10" s="195"/>
      <c r="AA10" s="194"/>
      <c r="AB10" s="196">
        <v>156</v>
      </c>
      <c r="AC10" s="194"/>
      <c r="AD10" s="194"/>
      <c r="AE10" s="28"/>
      <c r="AF10" s="29"/>
      <c r="AG10" s="29"/>
      <c r="AH10" s="29"/>
      <c r="AI10" s="29"/>
      <c r="AJ10" s="29"/>
      <c r="AK10" s="29"/>
    </row>
    <row r="11" spans="1:37" ht="40" customHeight="1" x14ac:dyDescent="0.35">
      <c r="A11" s="90">
        <v>8</v>
      </c>
      <c r="B11" s="91" t="s">
        <v>116</v>
      </c>
      <c r="C11" s="167" t="s">
        <v>244</v>
      </c>
      <c r="D11" s="97" t="s">
        <v>127</v>
      </c>
      <c r="E11" s="101">
        <v>1807</v>
      </c>
      <c r="F11" s="105" t="s">
        <v>145</v>
      </c>
      <c r="G11" s="106" t="s">
        <v>174</v>
      </c>
      <c r="H11" s="106" t="s">
        <v>181</v>
      </c>
      <c r="I11" s="108">
        <v>51.7</v>
      </c>
      <c r="J11" s="8"/>
      <c r="K11" s="45">
        <f t="shared" si="1"/>
        <v>0</v>
      </c>
      <c r="L11" s="45">
        <f t="shared" si="2"/>
        <v>0</v>
      </c>
      <c r="M11" s="55"/>
      <c r="N11" s="54">
        <f t="shared" si="3"/>
        <v>0</v>
      </c>
      <c r="O11" s="55"/>
      <c r="P11" s="55"/>
      <c r="Q11" s="55"/>
      <c r="R11" s="13">
        <f t="shared" si="4"/>
        <v>0</v>
      </c>
      <c r="S11" s="14" t="str">
        <f t="shared" si="0"/>
        <v>OK</v>
      </c>
      <c r="T11" s="194"/>
      <c r="U11" s="194"/>
      <c r="V11" s="194"/>
      <c r="W11" s="195"/>
      <c r="X11" s="195"/>
      <c r="Y11" s="195"/>
      <c r="Z11" s="194"/>
      <c r="AA11" s="194"/>
      <c r="AB11" s="194"/>
      <c r="AC11" s="194"/>
      <c r="AD11" s="194"/>
      <c r="AE11" s="28"/>
      <c r="AF11" s="29"/>
      <c r="AG11" s="29"/>
      <c r="AH11" s="29"/>
      <c r="AI11" s="29"/>
      <c r="AJ11" s="29"/>
      <c r="AK11" s="29"/>
    </row>
    <row r="12" spans="1:37" ht="40" customHeight="1" x14ac:dyDescent="0.35">
      <c r="A12" s="88">
        <v>9</v>
      </c>
      <c r="B12" s="89" t="s">
        <v>116</v>
      </c>
      <c r="C12" s="166" t="s">
        <v>245</v>
      </c>
      <c r="D12" s="96" t="s">
        <v>128</v>
      </c>
      <c r="E12" s="100">
        <v>1807</v>
      </c>
      <c r="F12" s="104" t="s">
        <v>146</v>
      </c>
      <c r="G12" s="35" t="s">
        <v>174</v>
      </c>
      <c r="H12" s="35" t="s">
        <v>181</v>
      </c>
      <c r="I12" s="107">
        <v>77</v>
      </c>
      <c r="J12" s="8"/>
      <c r="K12" s="45">
        <f t="shared" si="1"/>
        <v>0</v>
      </c>
      <c r="L12" s="45">
        <f t="shared" si="2"/>
        <v>0</v>
      </c>
      <c r="M12" s="55"/>
      <c r="N12" s="54">
        <f t="shared" si="3"/>
        <v>0</v>
      </c>
      <c r="O12" s="55"/>
      <c r="P12" s="55"/>
      <c r="Q12" s="55"/>
      <c r="R12" s="13">
        <f t="shared" si="4"/>
        <v>0</v>
      </c>
      <c r="S12" s="14" t="str">
        <f t="shared" si="0"/>
        <v>OK</v>
      </c>
      <c r="T12" s="194"/>
      <c r="U12" s="194"/>
      <c r="V12" s="194"/>
      <c r="W12" s="195"/>
      <c r="X12" s="195"/>
      <c r="Y12" s="195"/>
      <c r="Z12" s="195"/>
      <c r="AA12" s="194"/>
      <c r="AB12" s="194"/>
      <c r="AC12" s="194"/>
      <c r="AD12" s="194"/>
      <c r="AE12" s="28"/>
      <c r="AF12" s="29"/>
      <c r="AG12" s="29"/>
      <c r="AH12" s="29"/>
      <c r="AI12" s="29"/>
      <c r="AJ12" s="29"/>
      <c r="AK12" s="29"/>
    </row>
    <row r="13" spans="1:37" ht="40" customHeight="1" x14ac:dyDescent="0.35">
      <c r="A13" s="90">
        <v>10</v>
      </c>
      <c r="B13" s="91" t="s">
        <v>116</v>
      </c>
      <c r="C13" s="167" t="s">
        <v>246</v>
      </c>
      <c r="D13" s="97" t="s">
        <v>129</v>
      </c>
      <c r="E13" s="101">
        <v>1801</v>
      </c>
      <c r="F13" s="105" t="s">
        <v>147</v>
      </c>
      <c r="G13" s="106" t="s">
        <v>174</v>
      </c>
      <c r="H13" s="106" t="s">
        <v>181</v>
      </c>
      <c r="I13" s="108">
        <v>22.26</v>
      </c>
      <c r="J13" s="8">
        <v>10</v>
      </c>
      <c r="K13" s="45">
        <f t="shared" si="1"/>
        <v>4</v>
      </c>
      <c r="L13" s="45">
        <f t="shared" si="2"/>
        <v>4</v>
      </c>
      <c r="M13" s="55"/>
      <c r="N13" s="54">
        <f t="shared" si="3"/>
        <v>2</v>
      </c>
      <c r="O13" s="55"/>
      <c r="P13" s="55"/>
      <c r="Q13" s="55"/>
      <c r="R13" s="13">
        <f t="shared" si="4"/>
        <v>6</v>
      </c>
      <c r="S13" s="14" t="str">
        <f t="shared" si="0"/>
        <v>OK</v>
      </c>
      <c r="T13" s="194"/>
      <c r="U13" s="194"/>
      <c r="V13" s="194"/>
      <c r="W13" s="205">
        <v>4</v>
      </c>
      <c r="X13" s="360" t="s">
        <v>517</v>
      </c>
      <c r="Y13" s="360"/>
      <c r="Z13" s="360"/>
      <c r="AA13" s="361"/>
      <c r="AB13" s="361"/>
      <c r="AC13" s="361"/>
      <c r="AD13" s="361"/>
      <c r="AE13" s="28"/>
      <c r="AF13" s="29"/>
      <c r="AG13" s="29"/>
      <c r="AH13" s="29"/>
      <c r="AI13" s="29"/>
      <c r="AJ13" s="29"/>
      <c r="AK13" s="29"/>
    </row>
    <row r="14" spans="1:37" ht="45" customHeight="1" x14ac:dyDescent="0.35">
      <c r="A14" s="88">
        <v>11</v>
      </c>
      <c r="B14" s="89" t="s">
        <v>114</v>
      </c>
      <c r="C14" s="166" t="s">
        <v>247</v>
      </c>
      <c r="D14" s="96" t="s">
        <v>125</v>
      </c>
      <c r="E14" s="100">
        <v>1801</v>
      </c>
      <c r="F14" s="104" t="s">
        <v>148</v>
      </c>
      <c r="G14" s="35" t="s">
        <v>174</v>
      </c>
      <c r="H14" s="35" t="s">
        <v>181</v>
      </c>
      <c r="I14" s="107">
        <v>13.49</v>
      </c>
      <c r="J14" s="8"/>
      <c r="K14" s="45">
        <f t="shared" si="1"/>
        <v>0</v>
      </c>
      <c r="L14" s="45">
        <f t="shared" si="2"/>
        <v>0</v>
      </c>
      <c r="M14" s="55"/>
      <c r="N14" s="54">
        <f t="shared" si="3"/>
        <v>0</v>
      </c>
      <c r="O14" s="55"/>
      <c r="P14" s="55"/>
      <c r="Q14" s="55"/>
      <c r="R14" s="13">
        <f t="shared" si="4"/>
        <v>0</v>
      </c>
      <c r="S14" s="14" t="str">
        <f t="shared" si="0"/>
        <v>OK</v>
      </c>
      <c r="T14" s="194"/>
      <c r="U14" s="194"/>
      <c r="V14" s="194"/>
      <c r="W14" s="195"/>
      <c r="X14" s="198"/>
      <c r="Y14" s="195"/>
      <c r="Z14" s="195"/>
      <c r="AA14" s="194"/>
      <c r="AB14" s="194"/>
      <c r="AC14" s="194"/>
      <c r="AD14" s="194"/>
      <c r="AE14" s="28"/>
      <c r="AF14" s="29"/>
      <c r="AG14" s="29"/>
      <c r="AH14" s="29"/>
      <c r="AI14" s="29"/>
      <c r="AJ14" s="29"/>
      <c r="AK14" s="29"/>
    </row>
    <row r="15" spans="1:37" ht="40" customHeight="1" x14ac:dyDescent="0.35">
      <c r="A15" s="90">
        <v>12</v>
      </c>
      <c r="B15" s="91" t="s">
        <v>114</v>
      </c>
      <c r="C15" s="167" t="s">
        <v>248</v>
      </c>
      <c r="D15" s="97" t="s">
        <v>125</v>
      </c>
      <c r="E15" s="101">
        <v>1801</v>
      </c>
      <c r="F15" s="105" t="s">
        <v>149</v>
      </c>
      <c r="G15" s="106" t="s">
        <v>173</v>
      </c>
      <c r="H15" s="106" t="s">
        <v>181</v>
      </c>
      <c r="I15" s="108">
        <v>2.79</v>
      </c>
      <c r="J15" s="8">
        <v>456</v>
      </c>
      <c r="K15" s="45">
        <f t="shared" si="1"/>
        <v>216</v>
      </c>
      <c r="L15" s="45">
        <f t="shared" si="2"/>
        <v>216</v>
      </c>
      <c r="M15" s="55"/>
      <c r="N15" s="54">
        <f t="shared" si="3"/>
        <v>114</v>
      </c>
      <c r="O15" s="55"/>
      <c r="P15" s="55"/>
      <c r="Q15" s="55"/>
      <c r="R15" s="13">
        <f t="shared" si="4"/>
        <v>240</v>
      </c>
      <c r="S15" s="14" t="str">
        <f t="shared" si="0"/>
        <v>OK</v>
      </c>
      <c r="T15" s="194"/>
      <c r="U15" s="196">
        <v>120</v>
      </c>
      <c r="V15" s="194"/>
      <c r="W15" s="195"/>
      <c r="X15" s="198"/>
      <c r="Y15" s="195"/>
      <c r="Z15" s="195"/>
      <c r="AA15" s="196">
        <v>96</v>
      </c>
      <c r="AB15" s="194"/>
      <c r="AC15" s="194"/>
      <c r="AD15" s="194"/>
      <c r="AE15" s="28"/>
      <c r="AF15" s="29"/>
      <c r="AG15" s="29"/>
      <c r="AH15" s="29"/>
      <c r="AI15" s="29"/>
      <c r="AJ15" s="29"/>
      <c r="AK15" s="29"/>
    </row>
    <row r="16" spans="1:37" ht="40" customHeight="1" x14ac:dyDescent="0.35">
      <c r="A16" s="88">
        <v>13</v>
      </c>
      <c r="B16" s="89" t="s">
        <v>114</v>
      </c>
      <c r="C16" s="166" t="s">
        <v>249</v>
      </c>
      <c r="D16" s="96" t="s">
        <v>125</v>
      </c>
      <c r="E16" s="100">
        <v>1801</v>
      </c>
      <c r="F16" s="104" t="s">
        <v>150</v>
      </c>
      <c r="G16" s="35" t="s">
        <v>173</v>
      </c>
      <c r="H16" s="35" t="s">
        <v>181</v>
      </c>
      <c r="I16" s="107">
        <v>2.98</v>
      </c>
      <c r="J16" s="8">
        <v>358</v>
      </c>
      <c r="K16" s="45">
        <f t="shared" si="1"/>
        <v>96</v>
      </c>
      <c r="L16" s="45">
        <f t="shared" si="2"/>
        <v>96</v>
      </c>
      <c r="M16" s="55"/>
      <c r="N16" s="54">
        <f t="shared" si="3"/>
        <v>89</v>
      </c>
      <c r="O16" s="55"/>
      <c r="P16" s="55"/>
      <c r="Q16" s="55"/>
      <c r="R16" s="13">
        <f t="shared" si="4"/>
        <v>262</v>
      </c>
      <c r="S16" s="14" t="str">
        <f t="shared" si="0"/>
        <v>OK</v>
      </c>
      <c r="T16" s="194"/>
      <c r="U16" s="194"/>
      <c r="V16" s="194"/>
      <c r="W16" s="195"/>
      <c r="X16" s="198"/>
      <c r="Y16" s="195"/>
      <c r="Z16" s="195"/>
      <c r="AA16" s="196">
        <v>96</v>
      </c>
      <c r="AB16" s="194"/>
      <c r="AC16" s="194"/>
      <c r="AD16" s="194"/>
      <c r="AE16" s="28"/>
      <c r="AF16" s="29"/>
      <c r="AG16" s="29"/>
      <c r="AH16" s="29"/>
      <c r="AI16" s="29"/>
      <c r="AJ16" s="29"/>
      <c r="AK16" s="29"/>
    </row>
    <row r="17" spans="1:37" ht="40" customHeight="1" x14ac:dyDescent="0.35">
      <c r="A17" s="90">
        <v>14</v>
      </c>
      <c r="B17" s="91" t="s">
        <v>116</v>
      </c>
      <c r="C17" s="167" t="s">
        <v>250</v>
      </c>
      <c r="D17" s="97" t="s">
        <v>130</v>
      </c>
      <c r="E17" s="101">
        <v>1801</v>
      </c>
      <c r="F17" s="105" t="s">
        <v>151</v>
      </c>
      <c r="G17" s="106" t="s">
        <v>176</v>
      </c>
      <c r="H17" s="106" t="s">
        <v>181</v>
      </c>
      <c r="I17" s="108">
        <v>2.2000000000000002</v>
      </c>
      <c r="J17" s="8">
        <v>200</v>
      </c>
      <c r="K17" s="45">
        <f t="shared" si="1"/>
        <v>48</v>
      </c>
      <c r="L17" s="45">
        <f t="shared" si="2"/>
        <v>48</v>
      </c>
      <c r="M17" s="55"/>
      <c r="N17" s="54">
        <f t="shared" si="3"/>
        <v>50</v>
      </c>
      <c r="O17" s="55"/>
      <c r="P17" s="55"/>
      <c r="Q17" s="55"/>
      <c r="R17" s="13">
        <f t="shared" si="4"/>
        <v>152</v>
      </c>
      <c r="S17" s="14" t="str">
        <f t="shared" si="0"/>
        <v>OK</v>
      </c>
      <c r="T17" s="194"/>
      <c r="U17" s="194"/>
      <c r="V17" s="194"/>
      <c r="W17" s="206">
        <v>48</v>
      </c>
      <c r="X17" s="198"/>
      <c r="Y17" s="195"/>
      <c r="Z17" s="195"/>
      <c r="AA17" s="194"/>
      <c r="AB17" s="194"/>
      <c r="AC17" s="194"/>
      <c r="AD17" s="194"/>
      <c r="AE17" s="28"/>
      <c r="AF17" s="29"/>
      <c r="AG17" s="29"/>
      <c r="AH17" s="29"/>
      <c r="AI17" s="29"/>
      <c r="AJ17" s="29"/>
      <c r="AK17" s="29"/>
    </row>
    <row r="18" spans="1:37" ht="40" customHeight="1" x14ac:dyDescent="0.35">
      <c r="A18" s="88">
        <v>15</v>
      </c>
      <c r="B18" s="89" t="s">
        <v>114</v>
      </c>
      <c r="C18" s="166" t="s">
        <v>251</v>
      </c>
      <c r="D18" s="96" t="s">
        <v>125</v>
      </c>
      <c r="E18" s="100">
        <v>1801</v>
      </c>
      <c r="F18" s="104" t="s">
        <v>152</v>
      </c>
      <c r="G18" s="35" t="s">
        <v>176</v>
      </c>
      <c r="H18" s="35" t="s">
        <v>181</v>
      </c>
      <c r="I18" s="107">
        <v>3.99</v>
      </c>
      <c r="J18" s="8">
        <v>24</v>
      </c>
      <c r="K18" s="45">
        <f t="shared" si="1"/>
        <v>0</v>
      </c>
      <c r="L18" s="45">
        <f t="shared" si="2"/>
        <v>0</v>
      </c>
      <c r="M18" s="55"/>
      <c r="N18" s="54">
        <f t="shared" si="3"/>
        <v>6</v>
      </c>
      <c r="O18" s="55"/>
      <c r="P18" s="55"/>
      <c r="Q18" s="55"/>
      <c r="R18" s="13">
        <f t="shared" si="4"/>
        <v>24</v>
      </c>
      <c r="S18" s="14" t="str">
        <f t="shared" si="0"/>
        <v>OK</v>
      </c>
      <c r="T18" s="194"/>
      <c r="U18" s="194"/>
      <c r="V18" s="194"/>
      <c r="W18" s="195"/>
      <c r="X18" s="198"/>
      <c r="Y18" s="195"/>
      <c r="Z18" s="195"/>
      <c r="AA18" s="194"/>
      <c r="AB18" s="194"/>
      <c r="AC18" s="194"/>
      <c r="AD18" s="194"/>
      <c r="AE18" s="28"/>
      <c r="AF18" s="29"/>
      <c r="AG18" s="29"/>
      <c r="AH18" s="29"/>
      <c r="AI18" s="29"/>
      <c r="AJ18" s="29"/>
      <c r="AK18" s="29"/>
    </row>
    <row r="19" spans="1:37" ht="40" customHeight="1" x14ac:dyDescent="0.35">
      <c r="A19" s="90">
        <v>16</v>
      </c>
      <c r="B19" s="91" t="s">
        <v>114</v>
      </c>
      <c r="C19" s="167" t="s">
        <v>252</v>
      </c>
      <c r="D19" s="97" t="s">
        <v>125</v>
      </c>
      <c r="E19" s="101">
        <v>1801</v>
      </c>
      <c r="F19" s="105" t="s">
        <v>153</v>
      </c>
      <c r="G19" s="106" t="s">
        <v>176</v>
      </c>
      <c r="H19" s="106" t="s">
        <v>181</v>
      </c>
      <c r="I19" s="108">
        <v>3.6</v>
      </c>
      <c r="J19" s="8">
        <v>48</v>
      </c>
      <c r="K19" s="45">
        <f t="shared" si="1"/>
        <v>48</v>
      </c>
      <c r="L19" s="45">
        <f t="shared" si="2"/>
        <v>48</v>
      </c>
      <c r="M19" s="55"/>
      <c r="N19" s="54">
        <f t="shared" si="3"/>
        <v>12</v>
      </c>
      <c r="O19" s="55"/>
      <c r="P19" s="55"/>
      <c r="Q19" s="55"/>
      <c r="R19" s="13">
        <f t="shared" si="4"/>
        <v>0</v>
      </c>
      <c r="S19" s="14" t="str">
        <f t="shared" si="0"/>
        <v>OK</v>
      </c>
      <c r="T19" s="194"/>
      <c r="U19" s="196">
        <v>24</v>
      </c>
      <c r="V19" s="194"/>
      <c r="W19" s="195"/>
      <c r="X19" s="198"/>
      <c r="Y19" s="195"/>
      <c r="Z19" s="195"/>
      <c r="AA19" s="196">
        <v>24</v>
      </c>
      <c r="AB19" s="194"/>
      <c r="AC19" s="194"/>
      <c r="AD19" s="194"/>
      <c r="AE19" s="28"/>
      <c r="AF19" s="29"/>
      <c r="AG19" s="29"/>
      <c r="AH19" s="29"/>
      <c r="AI19" s="29"/>
      <c r="AJ19" s="29"/>
      <c r="AK19" s="29"/>
    </row>
    <row r="20" spans="1:37" ht="40" customHeight="1" x14ac:dyDescent="0.35">
      <c r="A20" s="88">
        <v>17</v>
      </c>
      <c r="B20" s="89" t="s">
        <v>114</v>
      </c>
      <c r="C20" s="166" t="s">
        <v>253</v>
      </c>
      <c r="D20" s="96" t="s">
        <v>131</v>
      </c>
      <c r="E20" s="100">
        <v>1801</v>
      </c>
      <c r="F20" s="104" t="s">
        <v>154</v>
      </c>
      <c r="G20" s="35" t="s">
        <v>173</v>
      </c>
      <c r="H20" s="35" t="s">
        <v>181</v>
      </c>
      <c r="I20" s="107">
        <v>8.5299999999999994</v>
      </c>
      <c r="J20" s="8">
        <v>54</v>
      </c>
      <c r="K20" s="45">
        <f t="shared" si="1"/>
        <v>24</v>
      </c>
      <c r="L20" s="45">
        <f t="shared" si="2"/>
        <v>24</v>
      </c>
      <c r="M20" s="55"/>
      <c r="N20" s="54">
        <f t="shared" si="3"/>
        <v>13</v>
      </c>
      <c r="O20" s="55"/>
      <c r="P20" s="55"/>
      <c r="Q20" s="55"/>
      <c r="R20" s="13">
        <f t="shared" si="4"/>
        <v>30</v>
      </c>
      <c r="S20" s="14" t="str">
        <f t="shared" si="0"/>
        <v>OK</v>
      </c>
      <c r="T20" s="194"/>
      <c r="U20" s="196">
        <v>24</v>
      </c>
      <c r="V20" s="194"/>
      <c r="W20" s="195"/>
      <c r="X20" s="198"/>
      <c r="Y20" s="195"/>
      <c r="Z20" s="195"/>
      <c r="AA20" s="194"/>
      <c r="AB20" s="194"/>
      <c r="AC20" s="194"/>
      <c r="AD20" s="194"/>
      <c r="AE20" s="28"/>
      <c r="AF20" s="29"/>
      <c r="AG20" s="29"/>
      <c r="AH20" s="29"/>
      <c r="AI20" s="29"/>
      <c r="AJ20" s="29"/>
      <c r="AK20" s="29"/>
    </row>
    <row r="21" spans="1:37" ht="40" customHeight="1" x14ac:dyDescent="0.35">
      <c r="A21" s="90">
        <v>18</v>
      </c>
      <c r="B21" s="91" t="s">
        <v>117</v>
      </c>
      <c r="C21" s="167" t="s">
        <v>254</v>
      </c>
      <c r="D21" s="97" t="s">
        <v>130</v>
      </c>
      <c r="E21" s="101">
        <v>1801</v>
      </c>
      <c r="F21" s="105" t="s">
        <v>155</v>
      </c>
      <c r="G21" s="106" t="s">
        <v>173</v>
      </c>
      <c r="H21" s="106" t="s">
        <v>181</v>
      </c>
      <c r="I21" s="108">
        <v>1.69</v>
      </c>
      <c r="J21" s="8">
        <v>40</v>
      </c>
      <c r="K21" s="45">
        <f t="shared" si="1"/>
        <v>40</v>
      </c>
      <c r="L21" s="45">
        <f t="shared" si="2"/>
        <v>40</v>
      </c>
      <c r="M21" s="55"/>
      <c r="N21" s="54">
        <f t="shared" si="3"/>
        <v>10</v>
      </c>
      <c r="O21" s="55"/>
      <c r="P21" s="55"/>
      <c r="Q21" s="55"/>
      <c r="R21" s="13">
        <f t="shared" si="4"/>
        <v>0</v>
      </c>
      <c r="S21" s="14" t="str">
        <f t="shared" si="0"/>
        <v>OK</v>
      </c>
      <c r="T21" s="194"/>
      <c r="U21" s="196">
        <v>20</v>
      </c>
      <c r="V21" s="194"/>
      <c r="W21" s="195"/>
      <c r="X21" s="198"/>
      <c r="Y21" s="195"/>
      <c r="Z21" s="195"/>
      <c r="AA21" s="196">
        <v>20</v>
      </c>
      <c r="AB21" s="194"/>
      <c r="AC21" s="194"/>
      <c r="AD21" s="194"/>
      <c r="AE21" s="28"/>
      <c r="AF21" s="29"/>
      <c r="AG21" s="29"/>
      <c r="AH21" s="29"/>
      <c r="AI21" s="29"/>
      <c r="AJ21" s="29"/>
      <c r="AK21" s="29"/>
    </row>
    <row r="22" spans="1:37" ht="40" customHeight="1" x14ac:dyDescent="0.35">
      <c r="A22" s="88">
        <v>19</v>
      </c>
      <c r="B22" s="89" t="s">
        <v>118</v>
      </c>
      <c r="C22" s="166" t="s">
        <v>255</v>
      </c>
      <c r="D22" s="96" t="s">
        <v>132</v>
      </c>
      <c r="E22" s="100">
        <v>1808</v>
      </c>
      <c r="F22" s="104" t="s">
        <v>156</v>
      </c>
      <c r="G22" s="35" t="s">
        <v>173</v>
      </c>
      <c r="H22" s="35" t="s">
        <v>181</v>
      </c>
      <c r="I22" s="107">
        <v>4</v>
      </c>
      <c r="J22" s="8">
        <v>36</v>
      </c>
      <c r="K22" s="45">
        <f t="shared" si="1"/>
        <v>0</v>
      </c>
      <c r="L22" s="45">
        <f t="shared" si="2"/>
        <v>0</v>
      </c>
      <c r="M22" s="55"/>
      <c r="N22" s="54">
        <f t="shared" si="3"/>
        <v>9</v>
      </c>
      <c r="O22" s="55"/>
      <c r="P22" s="55"/>
      <c r="Q22" s="55"/>
      <c r="R22" s="13">
        <f t="shared" si="4"/>
        <v>36</v>
      </c>
      <c r="S22" s="14" t="str">
        <f t="shared" si="0"/>
        <v>OK</v>
      </c>
      <c r="T22" s="194"/>
      <c r="U22" s="194"/>
      <c r="V22" s="194"/>
      <c r="W22" s="195"/>
      <c r="X22" s="198"/>
      <c r="Y22" s="195"/>
      <c r="Z22" s="195"/>
      <c r="AA22" s="194"/>
      <c r="AB22" s="194"/>
      <c r="AC22" s="194"/>
      <c r="AD22" s="194"/>
      <c r="AE22" s="28"/>
      <c r="AF22" s="29"/>
      <c r="AG22" s="29"/>
      <c r="AH22" s="29"/>
      <c r="AI22" s="29"/>
      <c r="AJ22" s="29"/>
      <c r="AK22" s="29"/>
    </row>
    <row r="23" spans="1:37" ht="40" customHeight="1" x14ac:dyDescent="0.35">
      <c r="A23" s="90">
        <v>20</v>
      </c>
      <c r="B23" s="91" t="s">
        <v>114</v>
      </c>
      <c r="C23" s="167" t="s">
        <v>256</v>
      </c>
      <c r="D23" s="97" t="s">
        <v>125</v>
      </c>
      <c r="E23" s="101">
        <v>1801</v>
      </c>
      <c r="F23" s="105" t="s">
        <v>157</v>
      </c>
      <c r="G23" s="106" t="s">
        <v>176</v>
      </c>
      <c r="H23" s="106" t="s">
        <v>181</v>
      </c>
      <c r="I23" s="108">
        <v>3.49</v>
      </c>
      <c r="J23" s="8">
        <v>130</v>
      </c>
      <c r="K23" s="45">
        <f t="shared" si="1"/>
        <v>130</v>
      </c>
      <c r="L23" s="45">
        <f t="shared" si="2"/>
        <v>130</v>
      </c>
      <c r="M23" s="55"/>
      <c r="N23" s="54">
        <f t="shared" si="3"/>
        <v>32</v>
      </c>
      <c r="O23" s="55"/>
      <c r="P23" s="55"/>
      <c r="Q23" s="55"/>
      <c r="R23" s="13">
        <f t="shared" si="4"/>
        <v>0</v>
      </c>
      <c r="S23" s="14" t="str">
        <f t="shared" si="0"/>
        <v>OK</v>
      </c>
      <c r="T23" s="194"/>
      <c r="U23" s="196">
        <v>48</v>
      </c>
      <c r="V23" s="194"/>
      <c r="W23" s="195"/>
      <c r="X23" s="198"/>
      <c r="Y23" s="195"/>
      <c r="Z23" s="195"/>
      <c r="AA23" s="196">
        <v>82</v>
      </c>
      <c r="AB23" s="194"/>
      <c r="AC23" s="194"/>
      <c r="AD23" s="194"/>
      <c r="AE23" s="28"/>
      <c r="AF23" s="29"/>
      <c r="AG23" s="29"/>
      <c r="AH23" s="29"/>
      <c r="AI23" s="29"/>
      <c r="AJ23" s="29"/>
      <c r="AK23" s="29"/>
    </row>
    <row r="24" spans="1:37" ht="40" customHeight="1" x14ac:dyDescent="0.35">
      <c r="A24" s="88">
        <v>21</v>
      </c>
      <c r="B24" s="89" t="s">
        <v>119</v>
      </c>
      <c r="C24" s="166" t="s">
        <v>257</v>
      </c>
      <c r="D24" s="96" t="s">
        <v>133</v>
      </c>
      <c r="E24" s="100">
        <v>2502</v>
      </c>
      <c r="F24" s="104" t="s">
        <v>158</v>
      </c>
      <c r="G24" s="35" t="s">
        <v>177</v>
      </c>
      <c r="H24" s="35" t="s">
        <v>181</v>
      </c>
      <c r="I24" s="107">
        <v>48.9</v>
      </c>
      <c r="J24" s="8">
        <v>30</v>
      </c>
      <c r="K24" s="45">
        <f t="shared" si="1"/>
        <v>0</v>
      </c>
      <c r="L24" s="45">
        <f t="shared" si="2"/>
        <v>0</v>
      </c>
      <c r="M24" s="55"/>
      <c r="N24" s="54">
        <f t="shared" si="3"/>
        <v>7</v>
      </c>
      <c r="O24" s="55"/>
      <c r="P24" s="55"/>
      <c r="Q24" s="55"/>
      <c r="R24" s="13">
        <f t="shared" si="4"/>
        <v>30</v>
      </c>
      <c r="S24" s="14" t="str">
        <f t="shared" si="0"/>
        <v>OK</v>
      </c>
      <c r="T24" s="194"/>
      <c r="U24" s="194"/>
      <c r="V24" s="194"/>
      <c r="W24" s="195"/>
      <c r="X24" s="198"/>
      <c r="Y24" s="195"/>
      <c r="Z24" s="195"/>
      <c r="AA24" s="194"/>
      <c r="AB24" s="194"/>
      <c r="AC24" s="194"/>
      <c r="AD24" s="194"/>
      <c r="AE24" s="28"/>
      <c r="AF24" s="29"/>
      <c r="AG24" s="29"/>
      <c r="AH24" s="29"/>
      <c r="AI24" s="29"/>
      <c r="AJ24" s="29"/>
      <c r="AK24" s="29"/>
    </row>
    <row r="25" spans="1:37" ht="40" customHeight="1" x14ac:dyDescent="0.35">
      <c r="A25" s="90">
        <v>22</v>
      </c>
      <c r="B25" s="91" t="s">
        <v>116</v>
      </c>
      <c r="C25" s="167" t="s">
        <v>258</v>
      </c>
      <c r="D25" s="97" t="s">
        <v>133</v>
      </c>
      <c r="E25" s="101">
        <v>2502</v>
      </c>
      <c r="F25" s="105" t="s">
        <v>159</v>
      </c>
      <c r="G25" s="106" t="s">
        <v>173</v>
      </c>
      <c r="H25" s="106" t="s">
        <v>181</v>
      </c>
      <c r="I25" s="108">
        <v>21.89</v>
      </c>
      <c r="J25" s="8">
        <v>75</v>
      </c>
      <c r="K25" s="45">
        <f t="shared" si="1"/>
        <v>25</v>
      </c>
      <c r="L25" s="45">
        <f t="shared" si="2"/>
        <v>25</v>
      </c>
      <c r="M25" s="55"/>
      <c r="N25" s="54">
        <f t="shared" si="3"/>
        <v>18</v>
      </c>
      <c r="O25" s="55"/>
      <c r="P25" s="55"/>
      <c r="Q25" s="55"/>
      <c r="R25" s="13">
        <f t="shared" si="4"/>
        <v>50</v>
      </c>
      <c r="S25" s="14" t="str">
        <f t="shared" si="0"/>
        <v>OK</v>
      </c>
      <c r="T25" s="194"/>
      <c r="U25" s="194"/>
      <c r="V25" s="194"/>
      <c r="W25" s="206">
        <v>25</v>
      </c>
      <c r="X25" s="198"/>
      <c r="Y25" s="195"/>
      <c r="Z25" s="195"/>
      <c r="AA25" s="194"/>
      <c r="AB25" s="194"/>
      <c r="AC25" s="194"/>
      <c r="AD25" s="194"/>
      <c r="AE25" s="28"/>
      <c r="AF25" s="29"/>
      <c r="AG25" s="29"/>
      <c r="AH25" s="29"/>
      <c r="AI25" s="29"/>
      <c r="AJ25" s="29"/>
      <c r="AK25" s="29"/>
    </row>
    <row r="26" spans="1:37" ht="40" customHeight="1" x14ac:dyDescent="0.35">
      <c r="A26" s="88">
        <v>23</v>
      </c>
      <c r="B26" s="89" t="s">
        <v>119</v>
      </c>
      <c r="C26" s="166" t="s">
        <v>259</v>
      </c>
      <c r="D26" s="96" t="s">
        <v>133</v>
      </c>
      <c r="E26" s="100">
        <v>2502</v>
      </c>
      <c r="F26" s="104" t="s">
        <v>160</v>
      </c>
      <c r="G26" s="35" t="s">
        <v>178</v>
      </c>
      <c r="H26" s="35" t="s">
        <v>181</v>
      </c>
      <c r="I26" s="107">
        <v>103.99</v>
      </c>
      <c r="J26" s="8">
        <v>3</v>
      </c>
      <c r="K26" s="45">
        <f t="shared" si="1"/>
        <v>0</v>
      </c>
      <c r="L26" s="45">
        <f t="shared" si="2"/>
        <v>0</v>
      </c>
      <c r="M26" s="55"/>
      <c r="N26" s="54">
        <f t="shared" si="3"/>
        <v>0</v>
      </c>
      <c r="O26" s="55"/>
      <c r="P26" s="55"/>
      <c r="Q26" s="55"/>
      <c r="R26" s="13">
        <f t="shared" si="4"/>
        <v>3</v>
      </c>
      <c r="S26" s="14" t="str">
        <f t="shared" si="0"/>
        <v>OK</v>
      </c>
      <c r="T26" s="194"/>
      <c r="U26" s="194"/>
      <c r="V26" s="194"/>
      <c r="W26" s="195"/>
      <c r="X26" s="198"/>
      <c r="Y26" s="195"/>
      <c r="Z26" s="195"/>
      <c r="AA26" s="194"/>
      <c r="AB26" s="194"/>
      <c r="AC26" s="194"/>
      <c r="AD26" s="194"/>
      <c r="AE26" s="28"/>
      <c r="AF26" s="29"/>
      <c r="AG26" s="29"/>
      <c r="AH26" s="29"/>
      <c r="AI26" s="29"/>
      <c r="AJ26" s="29"/>
      <c r="AK26" s="29"/>
    </row>
    <row r="27" spans="1:37" ht="57.25" customHeight="1" x14ac:dyDescent="0.35">
      <c r="A27" s="90">
        <v>24</v>
      </c>
      <c r="B27" s="91" t="s">
        <v>119</v>
      </c>
      <c r="C27" s="167" t="s">
        <v>260</v>
      </c>
      <c r="D27" s="97" t="s">
        <v>133</v>
      </c>
      <c r="E27" s="101">
        <v>2502</v>
      </c>
      <c r="F27" s="105" t="s">
        <v>161</v>
      </c>
      <c r="G27" s="106" t="s">
        <v>173</v>
      </c>
      <c r="H27" s="106" t="s">
        <v>181</v>
      </c>
      <c r="I27" s="108">
        <v>9.09</v>
      </c>
      <c r="J27" s="8">
        <v>32</v>
      </c>
      <c r="K27" s="45">
        <f t="shared" si="1"/>
        <v>0</v>
      </c>
      <c r="L27" s="45">
        <f t="shared" si="2"/>
        <v>0</v>
      </c>
      <c r="M27" s="55"/>
      <c r="N27" s="54">
        <f t="shared" si="3"/>
        <v>8</v>
      </c>
      <c r="O27" s="55"/>
      <c r="P27" s="55"/>
      <c r="Q27" s="55"/>
      <c r="R27" s="13">
        <f t="shared" si="4"/>
        <v>32</v>
      </c>
      <c r="S27" s="14" t="str">
        <f t="shared" si="0"/>
        <v>OK</v>
      </c>
      <c r="T27" s="194"/>
      <c r="U27" s="194"/>
      <c r="V27" s="194"/>
      <c r="W27" s="198"/>
      <c r="X27" s="195"/>
      <c r="Y27" s="195"/>
      <c r="Z27" s="195"/>
      <c r="AA27" s="194"/>
      <c r="AB27" s="194"/>
      <c r="AC27" s="194"/>
      <c r="AD27" s="194"/>
      <c r="AE27" s="28"/>
      <c r="AF27" s="29"/>
      <c r="AG27" s="29"/>
      <c r="AH27" s="29"/>
      <c r="AI27" s="29"/>
      <c r="AJ27" s="29"/>
      <c r="AK27" s="29"/>
    </row>
    <row r="28" spans="1:37" ht="57.25" customHeight="1" x14ac:dyDescent="0.35">
      <c r="A28" s="88">
        <v>25</v>
      </c>
      <c r="B28" s="89" t="s">
        <v>119</v>
      </c>
      <c r="C28" s="166" t="s">
        <v>261</v>
      </c>
      <c r="D28" s="96" t="s">
        <v>133</v>
      </c>
      <c r="E28" s="100">
        <v>2502</v>
      </c>
      <c r="F28" s="104" t="s">
        <v>162</v>
      </c>
      <c r="G28" s="35" t="s">
        <v>177</v>
      </c>
      <c r="H28" s="35" t="s">
        <v>181</v>
      </c>
      <c r="I28" s="107">
        <v>17</v>
      </c>
      <c r="J28" s="8">
        <v>24</v>
      </c>
      <c r="K28" s="45">
        <f t="shared" si="1"/>
        <v>0</v>
      </c>
      <c r="L28" s="45">
        <f t="shared" si="2"/>
        <v>0</v>
      </c>
      <c r="M28" s="55"/>
      <c r="N28" s="54">
        <f t="shared" si="3"/>
        <v>6</v>
      </c>
      <c r="O28" s="55"/>
      <c r="P28" s="55"/>
      <c r="Q28" s="55"/>
      <c r="R28" s="13">
        <f t="shared" si="4"/>
        <v>24</v>
      </c>
      <c r="S28" s="14" t="str">
        <f t="shared" si="0"/>
        <v>OK</v>
      </c>
      <c r="T28" s="194"/>
      <c r="U28" s="194"/>
      <c r="V28" s="194"/>
      <c r="W28" s="198"/>
      <c r="X28" s="195"/>
      <c r="Y28" s="195"/>
      <c r="Z28" s="195"/>
      <c r="AA28" s="194"/>
      <c r="AB28" s="194"/>
      <c r="AC28" s="194"/>
      <c r="AD28" s="194"/>
      <c r="AE28" s="28"/>
      <c r="AF28" s="29"/>
      <c r="AG28" s="29"/>
      <c r="AH28" s="29"/>
      <c r="AI28" s="29"/>
      <c r="AJ28" s="29"/>
      <c r="AK28" s="29"/>
    </row>
    <row r="29" spans="1:37" ht="57.25" customHeight="1" x14ac:dyDescent="0.35">
      <c r="A29" s="90">
        <v>26</v>
      </c>
      <c r="B29" s="91" t="s">
        <v>116</v>
      </c>
      <c r="C29" s="167" t="s">
        <v>262</v>
      </c>
      <c r="D29" s="97" t="s">
        <v>128</v>
      </c>
      <c r="E29" s="101">
        <v>6201</v>
      </c>
      <c r="F29" s="105" t="s">
        <v>163</v>
      </c>
      <c r="G29" s="106" t="s">
        <v>174</v>
      </c>
      <c r="H29" s="106" t="s">
        <v>182</v>
      </c>
      <c r="I29" s="108">
        <v>64.5</v>
      </c>
      <c r="J29" s="8">
        <v>4</v>
      </c>
      <c r="K29" s="45">
        <f t="shared" si="1"/>
        <v>2</v>
      </c>
      <c r="L29" s="45">
        <f t="shared" si="2"/>
        <v>2</v>
      </c>
      <c r="M29" s="55"/>
      <c r="N29" s="54">
        <f t="shared" si="3"/>
        <v>1</v>
      </c>
      <c r="O29" s="55"/>
      <c r="P29" s="55"/>
      <c r="Q29" s="55"/>
      <c r="R29" s="13">
        <f t="shared" si="4"/>
        <v>2</v>
      </c>
      <c r="S29" s="14" t="str">
        <f t="shared" si="0"/>
        <v>OK</v>
      </c>
      <c r="T29" s="194"/>
      <c r="U29" s="194"/>
      <c r="V29" s="194"/>
      <c r="W29" s="205">
        <v>2</v>
      </c>
      <c r="X29" s="195"/>
      <c r="Y29" s="195"/>
      <c r="Z29" s="195"/>
      <c r="AA29" s="194"/>
      <c r="AB29" s="194"/>
      <c r="AC29" s="194"/>
      <c r="AD29" s="194"/>
      <c r="AE29" s="28"/>
      <c r="AF29" s="29"/>
      <c r="AG29" s="29"/>
      <c r="AH29" s="29"/>
      <c r="AI29" s="29"/>
      <c r="AJ29" s="29"/>
      <c r="AK29" s="29"/>
    </row>
    <row r="30" spans="1:37" ht="69" customHeight="1" x14ac:dyDescent="0.35">
      <c r="A30" s="88">
        <v>27</v>
      </c>
      <c r="B30" s="89" t="s">
        <v>116</v>
      </c>
      <c r="C30" s="166" t="s">
        <v>263</v>
      </c>
      <c r="D30" s="96" t="s">
        <v>134</v>
      </c>
      <c r="E30" s="100">
        <v>6202</v>
      </c>
      <c r="F30" s="104" t="s">
        <v>164</v>
      </c>
      <c r="G30" s="35" t="s">
        <v>175</v>
      </c>
      <c r="H30" s="35" t="s">
        <v>181</v>
      </c>
      <c r="I30" s="107">
        <v>4.99</v>
      </c>
      <c r="J30" s="8">
        <v>435</v>
      </c>
      <c r="K30" s="45">
        <f t="shared" si="1"/>
        <v>120</v>
      </c>
      <c r="L30" s="45">
        <f t="shared" si="2"/>
        <v>120</v>
      </c>
      <c r="M30" s="55"/>
      <c r="N30" s="54">
        <f t="shared" si="3"/>
        <v>108</v>
      </c>
      <c r="O30" s="55"/>
      <c r="P30" s="55"/>
      <c r="Q30" s="55"/>
      <c r="R30" s="13">
        <f t="shared" si="4"/>
        <v>315</v>
      </c>
      <c r="S30" s="14" t="str">
        <f t="shared" si="0"/>
        <v>OK</v>
      </c>
      <c r="T30" s="194"/>
      <c r="U30" s="194"/>
      <c r="V30" s="194"/>
      <c r="W30" s="206">
        <v>120</v>
      </c>
      <c r="X30" s="195"/>
      <c r="Y30" s="195"/>
      <c r="Z30" s="195"/>
      <c r="AA30" s="194"/>
      <c r="AB30" s="194"/>
      <c r="AC30" s="194"/>
      <c r="AD30" s="194"/>
      <c r="AE30" s="28"/>
      <c r="AF30" s="29"/>
      <c r="AG30" s="29"/>
      <c r="AH30" s="29"/>
      <c r="AI30" s="29"/>
      <c r="AJ30" s="29"/>
      <c r="AK30" s="29"/>
    </row>
    <row r="31" spans="1:37" ht="40" customHeight="1" x14ac:dyDescent="0.35">
      <c r="A31" s="90">
        <v>28</v>
      </c>
      <c r="B31" s="91" t="s">
        <v>118</v>
      </c>
      <c r="C31" s="167" t="s">
        <v>264</v>
      </c>
      <c r="D31" s="97" t="s">
        <v>135</v>
      </c>
      <c r="E31" s="101">
        <v>6202</v>
      </c>
      <c r="F31" s="105" t="s">
        <v>165</v>
      </c>
      <c r="G31" s="106" t="s">
        <v>174</v>
      </c>
      <c r="H31" s="106" t="s">
        <v>181</v>
      </c>
      <c r="I31" s="108">
        <v>40</v>
      </c>
      <c r="J31" s="8"/>
      <c r="K31" s="45">
        <f t="shared" si="1"/>
        <v>0</v>
      </c>
      <c r="L31" s="45">
        <f t="shared" si="2"/>
        <v>0</v>
      </c>
      <c r="M31" s="55"/>
      <c r="N31" s="54">
        <f t="shared" si="3"/>
        <v>0</v>
      </c>
      <c r="O31" s="55"/>
      <c r="P31" s="55"/>
      <c r="Q31" s="55"/>
      <c r="R31" s="13">
        <f t="shared" si="4"/>
        <v>0</v>
      </c>
      <c r="S31" s="14" t="str">
        <f t="shared" si="0"/>
        <v>OK</v>
      </c>
      <c r="T31" s="194"/>
      <c r="U31" s="194"/>
      <c r="V31" s="194"/>
      <c r="W31" s="195"/>
      <c r="X31" s="195"/>
      <c r="Y31" s="195"/>
      <c r="Z31" s="195"/>
      <c r="AA31" s="194"/>
      <c r="AB31" s="194"/>
      <c r="AC31" s="194"/>
      <c r="AD31" s="194"/>
      <c r="AE31" s="28"/>
      <c r="AF31" s="29"/>
      <c r="AG31" s="29"/>
      <c r="AH31" s="29"/>
      <c r="AI31" s="29"/>
      <c r="AJ31" s="29"/>
      <c r="AK31" s="29"/>
    </row>
    <row r="32" spans="1:37" ht="40" customHeight="1" x14ac:dyDescent="0.35">
      <c r="A32" s="88">
        <v>29</v>
      </c>
      <c r="B32" s="89" t="s">
        <v>120</v>
      </c>
      <c r="C32" s="166" t="s">
        <v>265</v>
      </c>
      <c r="D32" s="96" t="s">
        <v>125</v>
      </c>
      <c r="E32" s="100">
        <v>6202</v>
      </c>
      <c r="F32" s="104" t="s">
        <v>166</v>
      </c>
      <c r="G32" s="35" t="s">
        <v>173</v>
      </c>
      <c r="H32" s="35" t="s">
        <v>181</v>
      </c>
      <c r="I32" s="107">
        <v>5.87</v>
      </c>
      <c r="J32" s="8">
        <v>46</v>
      </c>
      <c r="K32" s="45">
        <f t="shared" si="1"/>
        <v>24</v>
      </c>
      <c r="L32" s="45">
        <f t="shared" si="2"/>
        <v>24</v>
      </c>
      <c r="M32" s="55"/>
      <c r="N32" s="54">
        <f t="shared" si="3"/>
        <v>11</v>
      </c>
      <c r="O32" s="55"/>
      <c r="P32" s="55"/>
      <c r="Q32" s="55"/>
      <c r="R32" s="13">
        <f t="shared" si="4"/>
        <v>22</v>
      </c>
      <c r="S32" s="14" t="str">
        <f t="shared" si="0"/>
        <v>OK</v>
      </c>
      <c r="T32" s="194"/>
      <c r="U32" s="194"/>
      <c r="V32" s="194"/>
      <c r="W32" s="195"/>
      <c r="X32" s="195"/>
      <c r="Y32" s="195"/>
      <c r="Z32" s="195"/>
      <c r="AA32" s="196">
        <v>24</v>
      </c>
      <c r="AB32" s="194"/>
      <c r="AC32" s="194"/>
      <c r="AD32" s="194"/>
      <c r="AE32" s="28"/>
      <c r="AF32" s="29"/>
      <c r="AG32" s="29"/>
      <c r="AH32" s="29"/>
      <c r="AI32" s="29"/>
      <c r="AJ32" s="29"/>
      <c r="AK32" s="29"/>
    </row>
    <row r="33" spans="1:40" ht="40" customHeight="1" x14ac:dyDescent="0.35">
      <c r="A33" s="90">
        <v>30</v>
      </c>
      <c r="B33" s="91" t="s">
        <v>118</v>
      </c>
      <c r="C33" s="147" t="s">
        <v>231</v>
      </c>
      <c r="D33" s="98" t="s">
        <v>136</v>
      </c>
      <c r="E33" s="101">
        <v>1504</v>
      </c>
      <c r="F33" s="105" t="s">
        <v>167</v>
      </c>
      <c r="G33" s="106" t="s">
        <v>179</v>
      </c>
      <c r="H33" s="106" t="s">
        <v>183</v>
      </c>
      <c r="I33" s="108">
        <v>5</v>
      </c>
      <c r="J33" s="8"/>
      <c r="K33" s="45">
        <f t="shared" si="1"/>
        <v>0</v>
      </c>
      <c r="L33" s="45">
        <f t="shared" si="2"/>
        <v>0</v>
      </c>
      <c r="M33" s="55"/>
      <c r="N33" s="54">
        <f t="shared" si="3"/>
        <v>0</v>
      </c>
      <c r="O33" s="55"/>
      <c r="P33" s="55"/>
      <c r="Q33" s="55"/>
      <c r="R33" s="13">
        <f t="shared" si="4"/>
        <v>0</v>
      </c>
      <c r="S33" s="14" t="str">
        <f t="shared" si="0"/>
        <v>OK</v>
      </c>
      <c r="T33" s="194"/>
      <c r="U33" s="194"/>
      <c r="V33" s="194"/>
      <c r="W33" s="195"/>
      <c r="X33" s="195"/>
      <c r="Y33" s="195"/>
      <c r="Z33" s="195"/>
      <c r="AA33" s="194"/>
      <c r="AB33" s="194"/>
      <c r="AC33" s="194"/>
      <c r="AD33" s="194"/>
      <c r="AE33" s="28"/>
      <c r="AF33" s="29"/>
      <c r="AG33" s="29"/>
      <c r="AH33" s="29"/>
      <c r="AI33" s="29"/>
      <c r="AJ33" s="29"/>
      <c r="AK33" s="29"/>
    </row>
    <row r="34" spans="1:40" ht="40" customHeight="1" x14ac:dyDescent="0.35">
      <c r="A34" s="88">
        <v>31</v>
      </c>
      <c r="B34" s="89" t="s">
        <v>121</v>
      </c>
      <c r="C34" s="166" t="s">
        <v>266</v>
      </c>
      <c r="D34" s="96" t="s">
        <v>137</v>
      </c>
      <c r="E34" s="100">
        <v>1504</v>
      </c>
      <c r="F34" s="104" t="s">
        <v>168</v>
      </c>
      <c r="G34" s="35" t="s">
        <v>180</v>
      </c>
      <c r="H34" s="35" t="s">
        <v>183</v>
      </c>
      <c r="I34" s="107">
        <v>5.14</v>
      </c>
      <c r="J34" s="8">
        <v>350</v>
      </c>
      <c r="K34" s="45">
        <f t="shared" si="1"/>
        <v>150</v>
      </c>
      <c r="L34" s="45">
        <f t="shared" si="2"/>
        <v>150</v>
      </c>
      <c r="M34" s="55"/>
      <c r="N34" s="54">
        <f t="shared" si="3"/>
        <v>87</v>
      </c>
      <c r="O34" s="55"/>
      <c r="P34" s="55"/>
      <c r="Q34" s="55"/>
      <c r="R34" s="13">
        <f t="shared" si="4"/>
        <v>200</v>
      </c>
      <c r="S34" s="14" t="str">
        <f t="shared" si="0"/>
        <v>OK</v>
      </c>
      <c r="T34" s="194"/>
      <c r="U34" s="194"/>
      <c r="V34" s="194"/>
      <c r="W34" s="195"/>
      <c r="X34" s="195"/>
      <c r="Y34" s="206">
        <v>150</v>
      </c>
      <c r="Z34" s="195"/>
      <c r="AA34" s="194"/>
      <c r="AB34" s="194"/>
      <c r="AC34" s="194"/>
      <c r="AD34" s="194"/>
      <c r="AE34" s="28"/>
      <c r="AF34" s="29"/>
      <c r="AG34" s="29"/>
      <c r="AH34" s="29"/>
      <c r="AI34" s="29"/>
      <c r="AJ34" s="29"/>
      <c r="AK34" s="29"/>
    </row>
    <row r="35" spans="1:40" ht="40" customHeight="1" x14ac:dyDescent="0.35">
      <c r="A35" s="90">
        <v>32</v>
      </c>
      <c r="B35" s="91" t="s">
        <v>122</v>
      </c>
      <c r="C35" s="167" t="s">
        <v>267</v>
      </c>
      <c r="D35" s="97" t="s">
        <v>138</v>
      </c>
      <c r="E35" s="101">
        <v>1602</v>
      </c>
      <c r="F35" s="105" t="s">
        <v>169</v>
      </c>
      <c r="G35" s="106" t="s">
        <v>173</v>
      </c>
      <c r="H35" s="106" t="s">
        <v>184</v>
      </c>
      <c r="I35" s="108">
        <v>150</v>
      </c>
      <c r="J35" s="8">
        <v>5</v>
      </c>
      <c r="K35" s="45">
        <f t="shared" si="1"/>
        <v>0</v>
      </c>
      <c r="L35" s="45">
        <f t="shared" si="2"/>
        <v>0</v>
      </c>
      <c r="M35" s="55"/>
      <c r="N35" s="54">
        <f t="shared" si="3"/>
        <v>1</v>
      </c>
      <c r="O35" s="55"/>
      <c r="P35" s="55"/>
      <c r="Q35" s="55"/>
      <c r="R35" s="13">
        <f t="shared" si="4"/>
        <v>5</v>
      </c>
      <c r="S35" s="14" t="str">
        <f t="shared" si="0"/>
        <v>OK</v>
      </c>
      <c r="T35" s="194"/>
      <c r="U35" s="194"/>
      <c r="V35" s="194"/>
      <c r="W35" s="195"/>
      <c r="X35" s="195"/>
      <c r="Y35" s="195"/>
      <c r="Z35" s="195"/>
      <c r="AA35" s="194"/>
      <c r="AB35" s="194"/>
      <c r="AC35" s="194"/>
      <c r="AD35" s="194"/>
      <c r="AE35" s="28"/>
      <c r="AF35" s="29"/>
      <c r="AG35" s="29"/>
      <c r="AH35" s="29"/>
      <c r="AI35" s="29"/>
      <c r="AJ35" s="29"/>
      <c r="AK35" s="29"/>
    </row>
    <row r="36" spans="1:40" ht="40" customHeight="1" x14ac:dyDescent="0.35">
      <c r="A36" s="88">
        <v>33</v>
      </c>
      <c r="B36" s="89" t="s">
        <v>122</v>
      </c>
      <c r="C36" s="166" t="s">
        <v>268</v>
      </c>
      <c r="D36" s="96" t="s">
        <v>138</v>
      </c>
      <c r="E36" s="100">
        <v>1602</v>
      </c>
      <c r="F36" s="104" t="s">
        <v>170</v>
      </c>
      <c r="G36" s="35" t="s">
        <v>173</v>
      </c>
      <c r="H36" s="35" t="s">
        <v>184</v>
      </c>
      <c r="I36" s="107">
        <v>315</v>
      </c>
      <c r="J36" s="8">
        <v>7</v>
      </c>
      <c r="K36" s="45">
        <f t="shared" si="1"/>
        <v>0</v>
      </c>
      <c r="L36" s="45">
        <f t="shared" si="2"/>
        <v>0</v>
      </c>
      <c r="M36" s="55"/>
      <c r="N36" s="54">
        <f t="shared" si="3"/>
        <v>1</v>
      </c>
      <c r="O36" s="55"/>
      <c r="P36" s="55"/>
      <c r="Q36" s="55"/>
      <c r="R36" s="13">
        <f t="shared" si="4"/>
        <v>7</v>
      </c>
      <c r="S36" s="14" t="str">
        <f t="shared" si="0"/>
        <v>OK</v>
      </c>
      <c r="T36" s="194"/>
      <c r="U36" s="194"/>
      <c r="V36" s="194"/>
      <c r="W36" s="195"/>
      <c r="X36" s="195"/>
      <c r="Y36" s="195"/>
      <c r="Z36" s="195"/>
      <c r="AA36" s="194"/>
      <c r="AB36" s="194"/>
      <c r="AC36" s="194"/>
      <c r="AD36" s="194"/>
      <c r="AE36" s="28"/>
      <c r="AF36" s="29"/>
      <c r="AG36" s="29"/>
      <c r="AH36" s="29"/>
      <c r="AI36" s="29"/>
      <c r="AJ36" s="29"/>
      <c r="AK36" s="29"/>
    </row>
    <row r="37" spans="1:40" ht="40" customHeight="1" x14ac:dyDescent="0.35">
      <c r="A37" s="94">
        <v>34</v>
      </c>
      <c r="B37" s="95" t="s">
        <v>122</v>
      </c>
      <c r="C37" s="167" t="s">
        <v>269</v>
      </c>
      <c r="D37" s="99" t="s">
        <v>138</v>
      </c>
      <c r="E37" s="103">
        <v>1806</v>
      </c>
      <c r="F37" s="105" t="s">
        <v>171</v>
      </c>
      <c r="G37" s="106" t="s">
        <v>173</v>
      </c>
      <c r="H37" s="106" t="s">
        <v>184</v>
      </c>
      <c r="I37" s="109">
        <v>780</v>
      </c>
      <c r="J37" s="8">
        <v>3</v>
      </c>
      <c r="K37" s="45">
        <f t="shared" si="1"/>
        <v>0</v>
      </c>
      <c r="L37" s="45">
        <f t="shared" si="2"/>
        <v>0</v>
      </c>
      <c r="M37" s="55"/>
      <c r="N37" s="54">
        <f t="shared" si="3"/>
        <v>0</v>
      </c>
      <c r="O37" s="55"/>
      <c r="P37" s="55"/>
      <c r="Q37" s="55"/>
      <c r="R37" s="13">
        <f t="shared" si="4"/>
        <v>3</v>
      </c>
      <c r="S37" s="14" t="str">
        <f t="shared" si="0"/>
        <v>OK</v>
      </c>
      <c r="T37" s="194"/>
      <c r="U37" s="194"/>
      <c r="V37" s="194"/>
      <c r="W37" s="195"/>
      <c r="X37" s="195"/>
      <c r="Y37" s="195"/>
      <c r="Z37" s="195"/>
      <c r="AA37" s="194"/>
      <c r="AB37" s="194"/>
      <c r="AC37" s="194"/>
      <c r="AD37" s="194"/>
      <c r="AE37" s="115"/>
      <c r="AF37" s="117"/>
      <c r="AG37" s="117"/>
      <c r="AH37" s="117"/>
      <c r="AI37" s="117"/>
      <c r="AJ37" s="117"/>
      <c r="AK37" s="117"/>
    </row>
    <row r="38" spans="1:40" ht="40" customHeight="1" x14ac:dyDescent="0.35">
      <c r="J38" s="4">
        <f>SUM(J4:J37)</f>
        <v>6207</v>
      </c>
      <c r="R38" s="16">
        <f>SUM(R4:R37)</f>
        <v>3266</v>
      </c>
      <c r="S38" s="5" t="str">
        <f t="shared" si="0"/>
        <v>OK</v>
      </c>
      <c r="T38" s="362">
        <f>SUMPRODUCT($I$4:$I$37,T4:T37)</f>
        <v>5810.0000000000009</v>
      </c>
      <c r="U38" s="362">
        <f t="shared" ref="U38:AD38" si="5">SUMPRODUCT($I$4:$I$37,U4:U37)</f>
        <v>827.24</v>
      </c>
      <c r="V38" s="362">
        <f t="shared" si="5"/>
        <v>372.96</v>
      </c>
      <c r="W38" s="362">
        <f t="shared" si="5"/>
        <v>1469.69</v>
      </c>
      <c r="X38" s="362">
        <f t="shared" si="5"/>
        <v>3000</v>
      </c>
      <c r="Y38" s="362">
        <f t="shared" si="5"/>
        <v>771</v>
      </c>
      <c r="Z38" s="362">
        <f t="shared" si="5"/>
        <v>5810.0000000000009</v>
      </c>
      <c r="AA38" s="362">
        <f t="shared" si="5"/>
        <v>1484.94</v>
      </c>
      <c r="AB38" s="362">
        <f t="shared" si="5"/>
        <v>404.03999999999996</v>
      </c>
      <c r="AC38" s="362">
        <f t="shared" si="5"/>
        <v>5810.0000000000009</v>
      </c>
      <c r="AD38" s="362">
        <f t="shared" si="5"/>
        <v>1800</v>
      </c>
      <c r="AE38" s="112">
        <f t="shared" ref="U38:AK38" si="6">SUMPRODUCT($I$4:$I$37,AE4:AE37)</f>
        <v>0</v>
      </c>
      <c r="AF38" s="112">
        <f t="shared" si="6"/>
        <v>0</v>
      </c>
      <c r="AG38" s="112">
        <f t="shared" si="6"/>
        <v>0</v>
      </c>
      <c r="AH38" s="112">
        <f t="shared" si="6"/>
        <v>0</v>
      </c>
      <c r="AI38" s="112">
        <f t="shared" si="6"/>
        <v>0</v>
      </c>
      <c r="AJ38" s="112">
        <f t="shared" si="6"/>
        <v>0</v>
      </c>
      <c r="AK38" s="112">
        <f t="shared" si="6"/>
        <v>0</v>
      </c>
      <c r="AL38" s="165"/>
      <c r="AM38" s="165"/>
      <c r="AN38" s="165"/>
    </row>
    <row r="39" spans="1:40" ht="40" customHeight="1" x14ac:dyDescent="0.35">
      <c r="J39" s="83">
        <v>24</v>
      </c>
      <c r="K39" s="83">
        <f>SUMPRODUCT($I$4:$I$37,K4:K37)</f>
        <v>27559.87</v>
      </c>
      <c r="L39" s="83">
        <f>SUMPRODUCT($I$4:$I$37,L4:L37)</f>
        <v>27559.87</v>
      </c>
      <c r="T39" s="207"/>
      <c r="U39" s="207"/>
      <c r="V39" s="207"/>
      <c r="W39" s="200"/>
      <c r="X39" s="200"/>
      <c r="Y39" s="208"/>
      <c r="Z39" s="200"/>
      <c r="AA39" s="207"/>
      <c r="AB39" s="207"/>
      <c r="AC39" s="207"/>
      <c r="AD39" s="207"/>
      <c r="AE39" s="113"/>
      <c r="AF39" s="165"/>
      <c r="AG39" s="165"/>
      <c r="AH39" s="165"/>
      <c r="AI39" s="165"/>
      <c r="AJ39" s="165"/>
      <c r="AK39" s="165"/>
      <c r="AL39" s="165"/>
      <c r="AM39" s="165"/>
      <c r="AN39" s="165"/>
    </row>
    <row r="40" spans="1:40" ht="40" customHeight="1" x14ac:dyDescent="0.35">
      <c r="T40" s="207"/>
      <c r="U40" s="207"/>
      <c r="V40" s="207"/>
      <c r="W40" s="200"/>
      <c r="X40" s="200"/>
      <c r="Y40" s="208"/>
      <c r="Z40" s="200"/>
      <c r="AA40" s="207"/>
      <c r="AB40" s="207"/>
      <c r="AC40" s="207"/>
      <c r="AD40" s="207"/>
      <c r="AE40" s="113"/>
      <c r="AF40" s="165"/>
      <c r="AG40" s="165"/>
      <c r="AH40" s="165"/>
      <c r="AI40" s="165"/>
      <c r="AJ40" s="165"/>
      <c r="AK40" s="165"/>
      <c r="AL40" s="165"/>
      <c r="AM40" s="165"/>
      <c r="AN40" s="165"/>
    </row>
    <row r="41" spans="1:40" ht="40" customHeight="1" x14ac:dyDescent="0.35">
      <c r="T41" s="207"/>
      <c r="U41" s="207"/>
      <c r="V41" s="207"/>
      <c r="W41" s="200"/>
      <c r="X41" s="200"/>
      <c r="Y41" s="208"/>
      <c r="Z41" s="200"/>
      <c r="AA41" s="207"/>
      <c r="AB41" s="207"/>
      <c r="AC41" s="207"/>
      <c r="AD41" s="207"/>
      <c r="AE41" s="113"/>
      <c r="AF41" s="165"/>
      <c r="AG41" s="165"/>
      <c r="AH41" s="165"/>
      <c r="AI41" s="165"/>
      <c r="AJ41" s="165"/>
      <c r="AK41" s="165"/>
      <c r="AL41" s="165"/>
      <c r="AM41" s="165"/>
      <c r="AN41" s="165"/>
    </row>
    <row r="42" spans="1:40" ht="40" customHeight="1" x14ac:dyDescent="0.35">
      <c r="T42" s="207"/>
      <c r="U42" s="207"/>
      <c r="V42" s="207"/>
      <c r="W42" s="200"/>
      <c r="X42" s="200"/>
      <c r="Y42" s="208"/>
      <c r="Z42" s="200"/>
      <c r="AA42" s="207"/>
      <c r="AB42" s="207"/>
      <c r="AC42" s="207"/>
      <c r="AD42" s="207"/>
      <c r="AE42" s="113"/>
      <c r="AF42" s="165"/>
      <c r="AG42" s="165"/>
      <c r="AH42" s="165"/>
      <c r="AI42" s="165"/>
      <c r="AJ42" s="165"/>
      <c r="AK42" s="165"/>
      <c r="AL42" s="165"/>
      <c r="AM42" s="165"/>
      <c r="AN42" s="165"/>
    </row>
    <row r="43" spans="1:40" ht="40" customHeight="1" x14ac:dyDescent="0.35">
      <c r="T43" s="207"/>
      <c r="U43" s="207"/>
      <c r="V43" s="207"/>
      <c r="W43" s="200"/>
      <c r="X43" s="200"/>
      <c r="Y43" s="208"/>
      <c r="Z43" s="200"/>
      <c r="AA43" s="207"/>
      <c r="AB43" s="207"/>
      <c r="AC43" s="207"/>
      <c r="AD43" s="207"/>
      <c r="AE43" s="113"/>
      <c r="AF43" s="165"/>
      <c r="AG43" s="165"/>
      <c r="AH43" s="165"/>
      <c r="AI43" s="165"/>
      <c r="AJ43" s="165"/>
      <c r="AK43" s="165"/>
      <c r="AL43" s="165"/>
      <c r="AM43" s="165"/>
      <c r="AN43" s="165"/>
    </row>
    <row r="44" spans="1:40" ht="40" customHeight="1" x14ac:dyDescent="0.35">
      <c r="T44" s="207"/>
      <c r="U44" s="207"/>
      <c r="V44" s="207"/>
      <c r="W44" s="200"/>
      <c r="X44" s="200"/>
      <c r="Y44" s="208"/>
      <c r="Z44" s="200"/>
      <c r="AA44" s="207"/>
      <c r="AB44" s="207"/>
      <c r="AC44" s="207"/>
      <c r="AD44" s="207"/>
      <c r="AE44" s="113"/>
      <c r="AF44" s="165"/>
      <c r="AG44" s="165"/>
      <c r="AH44" s="165"/>
      <c r="AI44" s="165"/>
      <c r="AJ44" s="165"/>
      <c r="AK44" s="165"/>
      <c r="AL44" s="165"/>
      <c r="AM44" s="165"/>
      <c r="AN44" s="165"/>
    </row>
    <row r="45" spans="1:40" ht="40" customHeight="1" x14ac:dyDescent="0.35">
      <c r="T45" s="207"/>
      <c r="U45" s="207"/>
      <c r="V45" s="207"/>
      <c r="W45" s="200"/>
      <c r="X45" s="200"/>
      <c r="Y45" s="208"/>
      <c r="Z45" s="200"/>
      <c r="AA45" s="207"/>
      <c r="AB45" s="207"/>
      <c r="AC45" s="207"/>
      <c r="AD45" s="207"/>
      <c r="AE45" s="113"/>
      <c r="AF45" s="165"/>
      <c r="AG45" s="165"/>
      <c r="AH45" s="165"/>
      <c r="AI45" s="165"/>
      <c r="AJ45" s="165"/>
      <c r="AK45" s="165"/>
      <c r="AL45" s="165"/>
      <c r="AM45" s="165"/>
      <c r="AN45" s="165"/>
    </row>
    <row r="46" spans="1:40" ht="40" customHeight="1" x14ac:dyDescent="0.35">
      <c r="T46" s="207"/>
      <c r="U46" s="207"/>
      <c r="V46" s="207"/>
      <c r="W46" s="200"/>
      <c r="X46" s="200"/>
      <c r="Y46" s="208"/>
      <c r="Z46" s="200"/>
      <c r="AA46" s="207"/>
      <c r="AB46" s="207"/>
      <c r="AC46" s="207"/>
      <c r="AD46" s="207"/>
      <c r="AE46" s="113"/>
      <c r="AF46" s="165"/>
      <c r="AG46" s="165"/>
      <c r="AH46" s="165"/>
      <c r="AI46" s="165"/>
      <c r="AJ46" s="165"/>
      <c r="AK46" s="165"/>
      <c r="AL46" s="165"/>
      <c r="AM46" s="165"/>
      <c r="AN46" s="165"/>
    </row>
    <row r="47" spans="1:40" ht="40" customHeight="1" x14ac:dyDescent="0.35">
      <c r="T47" s="207"/>
      <c r="U47" s="207"/>
      <c r="V47" s="207"/>
      <c r="W47" s="200"/>
      <c r="X47" s="200"/>
      <c r="Y47" s="208"/>
      <c r="Z47" s="200"/>
      <c r="AA47" s="207"/>
      <c r="AB47" s="207"/>
      <c r="AC47" s="207"/>
      <c r="AD47" s="207"/>
      <c r="AE47" s="113"/>
      <c r="AF47" s="165"/>
      <c r="AG47" s="165"/>
      <c r="AH47" s="165"/>
      <c r="AI47" s="165"/>
      <c r="AJ47" s="165"/>
      <c r="AK47" s="165"/>
      <c r="AL47" s="165"/>
      <c r="AM47" s="165"/>
      <c r="AN47" s="165"/>
    </row>
    <row r="48" spans="1:40" ht="40" customHeight="1" x14ac:dyDescent="0.35">
      <c r="T48" s="207"/>
      <c r="U48" s="207"/>
      <c r="V48" s="207"/>
      <c r="W48" s="200"/>
      <c r="X48" s="200"/>
      <c r="Y48" s="208"/>
      <c r="Z48" s="200"/>
      <c r="AA48" s="207"/>
      <c r="AB48" s="207"/>
      <c r="AC48" s="207"/>
      <c r="AD48" s="207"/>
      <c r="AE48" s="113"/>
      <c r="AF48" s="165"/>
      <c r="AG48" s="165"/>
      <c r="AH48" s="165"/>
      <c r="AI48" s="165"/>
      <c r="AJ48" s="165"/>
      <c r="AK48" s="165"/>
      <c r="AL48" s="165"/>
      <c r="AM48" s="165"/>
      <c r="AN48" s="165"/>
    </row>
    <row r="49" spans="20:40" ht="40" customHeight="1" x14ac:dyDescent="0.35">
      <c r="T49" s="207"/>
      <c r="U49" s="207"/>
      <c r="V49" s="207"/>
      <c r="W49" s="200"/>
      <c r="X49" s="200"/>
      <c r="Y49" s="208"/>
      <c r="Z49" s="200"/>
      <c r="AA49" s="207"/>
      <c r="AB49" s="207"/>
      <c r="AC49" s="207"/>
      <c r="AD49" s="207"/>
      <c r="AE49" s="113"/>
      <c r="AF49" s="165"/>
      <c r="AG49" s="165"/>
      <c r="AH49" s="165"/>
      <c r="AI49" s="165"/>
      <c r="AJ49" s="165"/>
      <c r="AK49" s="165"/>
      <c r="AL49" s="165"/>
      <c r="AM49" s="165"/>
      <c r="AN49" s="165"/>
    </row>
    <row r="50" spans="20:40" ht="40" customHeight="1" x14ac:dyDescent="0.35">
      <c r="T50" s="207"/>
      <c r="U50" s="207"/>
      <c r="V50" s="207"/>
      <c r="W50" s="200"/>
      <c r="X50" s="200"/>
      <c r="Y50" s="208"/>
      <c r="Z50" s="200"/>
      <c r="AA50" s="207"/>
      <c r="AB50" s="207"/>
      <c r="AC50" s="207"/>
      <c r="AD50" s="207"/>
      <c r="AE50" s="113"/>
      <c r="AF50" s="165"/>
      <c r="AG50" s="165"/>
      <c r="AH50" s="165"/>
      <c r="AI50" s="165"/>
      <c r="AJ50" s="165"/>
      <c r="AK50" s="165"/>
      <c r="AL50" s="165"/>
      <c r="AM50" s="165"/>
      <c r="AN50" s="165"/>
    </row>
    <row r="51" spans="20:40" ht="40" customHeight="1" x14ac:dyDescent="0.35">
      <c r="T51" s="207"/>
      <c r="U51" s="207"/>
      <c r="V51" s="207"/>
      <c r="W51" s="200"/>
      <c r="X51" s="200"/>
      <c r="Y51" s="208"/>
      <c r="Z51" s="200"/>
      <c r="AA51" s="207"/>
      <c r="AB51" s="207"/>
      <c r="AC51" s="207"/>
      <c r="AD51" s="207"/>
      <c r="AE51" s="113"/>
      <c r="AF51" s="165"/>
      <c r="AG51" s="165"/>
      <c r="AH51" s="165"/>
      <c r="AI51" s="165"/>
      <c r="AJ51" s="165"/>
      <c r="AK51" s="165"/>
      <c r="AL51" s="165"/>
      <c r="AM51" s="165"/>
      <c r="AN51" s="165"/>
    </row>
    <row r="52" spans="20:40" ht="40" customHeight="1" x14ac:dyDescent="0.35">
      <c r="T52" s="207"/>
      <c r="U52" s="207"/>
      <c r="V52" s="207"/>
      <c r="W52" s="200"/>
      <c r="X52" s="200"/>
      <c r="Y52" s="208"/>
      <c r="Z52" s="200"/>
      <c r="AA52" s="207"/>
      <c r="AB52" s="207"/>
      <c r="AC52" s="207"/>
      <c r="AD52" s="207"/>
      <c r="AE52" s="113"/>
      <c r="AF52" s="165"/>
      <c r="AG52" s="165"/>
      <c r="AH52" s="165"/>
      <c r="AI52" s="165"/>
      <c r="AJ52" s="165"/>
      <c r="AK52" s="165"/>
      <c r="AL52" s="165"/>
      <c r="AM52" s="165"/>
      <c r="AN52" s="165"/>
    </row>
    <row r="53" spans="20:40" ht="40" customHeight="1" x14ac:dyDescent="0.35">
      <c r="T53" s="207"/>
      <c r="U53" s="207"/>
      <c r="V53" s="207"/>
      <c r="W53" s="200"/>
      <c r="X53" s="200"/>
      <c r="Y53" s="208"/>
      <c r="Z53" s="200"/>
      <c r="AA53" s="207"/>
      <c r="AB53" s="207"/>
      <c r="AC53" s="207"/>
      <c r="AD53" s="207"/>
      <c r="AE53" s="113"/>
      <c r="AF53" s="165"/>
      <c r="AG53" s="165"/>
      <c r="AH53" s="165"/>
      <c r="AI53" s="165"/>
      <c r="AJ53" s="165"/>
      <c r="AK53" s="165"/>
      <c r="AL53" s="165"/>
      <c r="AM53" s="165"/>
      <c r="AN53" s="165"/>
    </row>
    <row r="54" spans="20:40" ht="40" customHeight="1" x14ac:dyDescent="0.35">
      <c r="T54" s="207"/>
      <c r="U54" s="207"/>
      <c r="V54" s="207"/>
      <c r="W54" s="200"/>
      <c r="X54" s="200"/>
      <c r="Y54" s="208"/>
      <c r="Z54" s="200"/>
      <c r="AA54" s="207"/>
      <c r="AB54" s="207"/>
      <c r="AC54" s="207"/>
      <c r="AD54" s="207"/>
      <c r="AE54" s="113"/>
      <c r="AF54" s="165"/>
      <c r="AG54" s="165"/>
      <c r="AH54" s="165"/>
      <c r="AI54" s="165"/>
      <c r="AJ54" s="165"/>
      <c r="AK54" s="165"/>
      <c r="AL54" s="165"/>
      <c r="AM54" s="165"/>
      <c r="AN54" s="165"/>
    </row>
    <row r="55" spans="20:40" ht="40" customHeight="1" x14ac:dyDescent="0.35">
      <c r="T55" s="207"/>
      <c r="U55" s="207"/>
      <c r="V55" s="207"/>
      <c r="W55" s="200"/>
      <c r="X55" s="200"/>
      <c r="Y55" s="208"/>
      <c r="Z55" s="200"/>
      <c r="AA55" s="207"/>
      <c r="AB55" s="207"/>
      <c r="AC55" s="207"/>
      <c r="AD55" s="207"/>
      <c r="AE55" s="113"/>
      <c r="AF55" s="165"/>
      <c r="AG55" s="165"/>
      <c r="AH55" s="165"/>
      <c r="AI55" s="165"/>
      <c r="AJ55" s="165"/>
      <c r="AK55" s="165"/>
      <c r="AL55" s="165"/>
      <c r="AM55" s="165"/>
      <c r="AN55" s="165"/>
    </row>
    <row r="56" spans="20:40" ht="40" customHeight="1" x14ac:dyDescent="0.35">
      <c r="T56" s="207"/>
      <c r="U56" s="207"/>
      <c r="V56" s="207"/>
      <c r="W56" s="200"/>
      <c r="X56" s="200"/>
      <c r="Y56" s="208"/>
      <c r="Z56" s="200"/>
      <c r="AA56" s="207"/>
      <c r="AB56" s="207"/>
      <c r="AC56" s="207"/>
      <c r="AD56" s="207"/>
      <c r="AE56" s="113"/>
      <c r="AF56" s="165"/>
      <c r="AG56" s="165"/>
      <c r="AH56" s="165"/>
      <c r="AI56" s="165"/>
      <c r="AJ56" s="165"/>
      <c r="AK56" s="165"/>
      <c r="AL56" s="165"/>
      <c r="AM56" s="165"/>
      <c r="AN56" s="165"/>
    </row>
    <row r="57" spans="20:40" ht="40" customHeight="1" x14ac:dyDescent="0.35">
      <c r="T57" s="207"/>
      <c r="U57" s="207"/>
      <c r="V57" s="207"/>
      <c r="W57" s="200"/>
      <c r="X57" s="200"/>
      <c r="Y57" s="208"/>
      <c r="Z57" s="200"/>
      <c r="AA57" s="207"/>
      <c r="AB57" s="207"/>
      <c r="AC57" s="207"/>
      <c r="AD57" s="207"/>
      <c r="AE57" s="113"/>
      <c r="AF57" s="165"/>
      <c r="AG57" s="165"/>
      <c r="AH57" s="165"/>
      <c r="AI57" s="165"/>
      <c r="AJ57" s="165"/>
      <c r="AK57" s="165"/>
      <c r="AL57" s="165"/>
      <c r="AM57" s="165"/>
      <c r="AN57" s="165"/>
    </row>
    <row r="58" spans="20:40" ht="40" customHeight="1" x14ac:dyDescent="0.35">
      <c r="T58" s="207"/>
      <c r="U58" s="207"/>
      <c r="V58" s="207"/>
      <c r="W58" s="200"/>
      <c r="X58" s="200"/>
      <c r="Y58" s="208"/>
      <c r="Z58" s="200"/>
      <c r="AA58" s="207"/>
      <c r="AB58" s="207"/>
      <c r="AC58" s="207"/>
      <c r="AD58" s="207"/>
      <c r="AE58" s="113"/>
      <c r="AF58" s="165"/>
      <c r="AG58" s="165"/>
      <c r="AH58" s="165"/>
      <c r="AI58" s="165"/>
      <c r="AJ58" s="165"/>
      <c r="AK58" s="165"/>
      <c r="AL58" s="165"/>
      <c r="AM58" s="165"/>
      <c r="AN58" s="165"/>
    </row>
    <row r="59" spans="20:40" ht="40" customHeight="1" x14ac:dyDescent="0.35">
      <c r="T59" s="200"/>
      <c r="U59" s="200"/>
      <c r="V59" s="200"/>
      <c r="W59" s="200"/>
      <c r="X59" s="200"/>
      <c r="Y59" s="200"/>
      <c r="Z59" s="200"/>
      <c r="AA59" s="200"/>
      <c r="AB59" s="200"/>
      <c r="AC59" s="200"/>
      <c r="AD59" s="200"/>
      <c r="AE59" s="170"/>
      <c r="AF59" s="165"/>
      <c r="AG59" s="165"/>
      <c r="AH59" s="165"/>
      <c r="AI59" s="165"/>
      <c r="AJ59" s="165"/>
      <c r="AK59" s="165"/>
      <c r="AL59" s="165"/>
      <c r="AM59" s="165"/>
      <c r="AN59" s="165"/>
    </row>
    <row r="60" spans="20:40" ht="40" customHeight="1" x14ac:dyDescent="0.35">
      <c r="T60" s="200"/>
      <c r="U60" s="200"/>
      <c r="V60" s="200"/>
      <c r="W60" s="200"/>
      <c r="X60" s="200"/>
      <c r="Y60" s="200"/>
      <c r="Z60" s="200"/>
      <c r="AA60" s="200"/>
      <c r="AB60" s="200"/>
      <c r="AC60" s="200"/>
      <c r="AD60" s="200"/>
      <c r="AE60" s="170"/>
      <c r="AF60" s="165"/>
      <c r="AG60" s="165"/>
      <c r="AH60" s="165"/>
      <c r="AI60" s="165"/>
      <c r="AJ60" s="165"/>
      <c r="AK60" s="165"/>
      <c r="AL60" s="165"/>
      <c r="AM60" s="165"/>
      <c r="AN60" s="165"/>
    </row>
    <row r="61" spans="20:40" ht="40" customHeight="1" x14ac:dyDescent="0.35">
      <c r="T61" s="200"/>
      <c r="U61" s="200"/>
      <c r="V61" s="200"/>
      <c r="W61" s="200"/>
      <c r="X61" s="200"/>
      <c r="Y61" s="200"/>
      <c r="Z61" s="200"/>
      <c r="AA61" s="200"/>
      <c r="AB61" s="200"/>
      <c r="AC61" s="200"/>
      <c r="AD61" s="200"/>
      <c r="AE61" s="170"/>
      <c r="AF61" s="165"/>
      <c r="AG61" s="165"/>
      <c r="AH61" s="165"/>
      <c r="AI61" s="165"/>
      <c r="AJ61" s="165"/>
      <c r="AK61" s="165"/>
      <c r="AL61" s="165"/>
      <c r="AM61" s="165"/>
      <c r="AN61" s="165"/>
    </row>
    <row r="62" spans="20:40" ht="40" customHeight="1" x14ac:dyDescent="0.35">
      <c r="T62" s="200"/>
      <c r="U62" s="200"/>
      <c r="V62" s="200"/>
      <c r="W62" s="200"/>
      <c r="X62" s="200"/>
      <c r="Y62" s="200"/>
      <c r="Z62" s="200"/>
      <c r="AA62" s="200"/>
      <c r="AB62" s="200"/>
      <c r="AC62" s="200"/>
      <c r="AD62" s="200"/>
      <c r="AE62" s="170"/>
      <c r="AF62" s="165"/>
      <c r="AG62" s="165"/>
      <c r="AH62" s="165"/>
      <c r="AI62" s="165"/>
      <c r="AJ62" s="165"/>
      <c r="AK62" s="165"/>
      <c r="AL62" s="165"/>
      <c r="AM62" s="165"/>
      <c r="AN62" s="165"/>
    </row>
    <row r="63" spans="20:40" ht="40" customHeight="1" x14ac:dyDescent="0.35">
      <c r="T63" s="200"/>
      <c r="U63" s="200"/>
      <c r="V63" s="200"/>
      <c r="W63" s="200"/>
      <c r="X63" s="200"/>
      <c r="Y63" s="200"/>
      <c r="Z63" s="200"/>
      <c r="AA63" s="200"/>
      <c r="AB63" s="200"/>
      <c r="AC63" s="200"/>
      <c r="AD63" s="200"/>
      <c r="AE63" s="170"/>
      <c r="AF63" s="165"/>
      <c r="AG63" s="165"/>
      <c r="AH63" s="165"/>
      <c r="AI63" s="165"/>
      <c r="AJ63" s="165"/>
      <c r="AK63" s="165"/>
      <c r="AL63" s="165"/>
      <c r="AM63" s="165"/>
      <c r="AN63" s="165"/>
    </row>
    <row r="64" spans="20:40" ht="40" customHeight="1" x14ac:dyDescent="0.35">
      <c r="T64" s="200"/>
      <c r="U64" s="200"/>
      <c r="V64" s="200"/>
      <c r="W64" s="200"/>
      <c r="X64" s="200"/>
      <c r="Y64" s="200"/>
      <c r="Z64" s="200"/>
      <c r="AA64" s="200"/>
      <c r="AB64" s="200"/>
      <c r="AC64" s="200"/>
      <c r="AD64" s="200"/>
      <c r="AE64" s="170"/>
      <c r="AF64" s="165"/>
      <c r="AG64" s="165"/>
      <c r="AH64" s="165"/>
      <c r="AI64" s="165"/>
      <c r="AJ64" s="165"/>
      <c r="AK64" s="165"/>
      <c r="AL64" s="165"/>
      <c r="AM64" s="165"/>
      <c r="AN64" s="165"/>
    </row>
    <row r="65" spans="20:40" ht="40" customHeight="1" x14ac:dyDescent="0.35">
      <c r="T65" s="200"/>
      <c r="U65" s="200"/>
      <c r="V65" s="200"/>
      <c r="W65" s="200"/>
      <c r="X65" s="200"/>
      <c r="Y65" s="200"/>
      <c r="Z65" s="200"/>
      <c r="AA65" s="200"/>
      <c r="AB65" s="200"/>
      <c r="AC65" s="200"/>
      <c r="AD65" s="200"/>
      <c r="AE65" s="170"/>
      <c r="AF65" s="165"/>
      <c r="AG65" s="165"/>
      <c r="AH65" s="165"/>
      <c r="AI65" s="165"/>
      <c r="AJ65" s="165"/>
      <c r="AK65" s="165"/>
      <c r="AL65" s="165"/>
      <c r="AM65" s="165"/>
      <c r="AN65" s="165"/>
    </row>
    <row r="66" spans="20:40" ht="40" customHeight="1" x14ac:dyDescent="0.35">
      <c r="T66" s="200"/>
      <c r="U66" s="200"/>
      <c r="V66" s="200"/>
      <c r="W66" s="200"/>
      <c r="X66" s="200"/>
      <c r="Y66" s="200"/>
      <c r="Z66" s="200"/>
      <c r="AA66" s="200"/>
      <c r="AB66" s="200"/>
      <c r="AC66" s="200"/>
      <c r="AD66" s="200"/>
      <c r="AE66" s="170"/>
      <c r="AF66" s="165"/>
      <c r="AG66" s="165"/>
      <c r="AH66" s="165"/>
      <c r="AI66" s="165"/>
      <c r="AJ66" s="165"/>
      <c r="AK66" s="165"/>
      <c r="AL66" s="165"/>
      <c r="AM66" s="165"/>
      <c r="AN66" s="165"/>
    </row>
    <row r="67" spans="20:40" ht="40" customHeight="1" x14ac:dyDescent="0.35">
      <c r="T67" s="200"/>
      <c r="U67" s="200"/>
      <c r="V67" s="200"/>
      <c r="W67" s="200"/>
      <c r="X67" s="200"/>
      <c r="Y67" s="200"/>
      <c r="Z67" s="200"/>
      <c r="AA67" s="200"/>
      <c r="AB67" s="200"/>
      <c r="AC67" s="200"/>
      <c r="AD67" s="200"/>
      <c r="AE67" s="170"/>
      <c r="AF67" s="165"/>
      <c r="AG67" s="165"/>
      <c r="AH67" s="165"/>
      <c r="AI67" s="165"/>
      <c r="AJ67" s="165"/>
      <c r="AK67" s="165"/>
      <c r="AL67" s="165"/>
      <c r="AM67" s="165"/>
      <c r="AN67" s="165"/>
    </row>
    <row r="68" spans="20:40" ht="40" customHeight="1" x14ac:dyDescent="0.35">
      <c r="T68" s="200"/>
      <c r="U68" s="200"/>
      <c r="V68" s="200"/>
      <c r="W68" s="200"/>
      <c r="X68" s="200"/>
      <c r="Y68" s="200"/>
      <c r="Z68" s="200"/>
      <c r="AA68" s="200"/>
      <c r="AB68" s="200"/>
      <c r="AC68" s="200"/>
      <c r="AD68" s="200"/>
      <c r="AE68" s="170"/>
      <c r="AF68" s="165"/>
      <c r="AG68" s="165"/>
      <c r="AH68" s="165"/>
      <c r="AI68" s="165"/>
      <c r="AJ68" s="165"/>
      <c r="AK68" s="165"/>
      <c r="AL68" s="165"/>
      <c r="AM68" s="165"/>
      <c r="AN68" s="165"/>
    </row>
    <row r="69" spans="20:40" ht="40" customHeight="1" x14ac:dyDescent="0.35">
      <c r="T69" s="200"/>
      <c r="U69" s="200"/>
      <c r="V69" s="200"/>
      <c r="W69" s="200"/>
      <c r="X69" s="200"/>
      <c r="Y69" s="200"/>
      <c r="Z69" s="200"/>
      <c r="AA69" s="200"/>
      <c r="AB69" s="200"/>
      <c r="AC69" s="200"/>
      <c r="AD69" s="200"/>
      <c r="AE69" s="170"/>
      <c r="AF69" s="165"/>
      <c r="AG69" s="165"/>
      <c r="AH69" s="165"/>
      <c r="AI69" s="165"/>
      <c r="AJ69" s="165"/>
      <c r="AK69" s="165"/>
      <c r="AL69" s="165"/>
      <c r="AM69" s="165"/>
      <c r="AN69" s="165"/>
    </row>
    <row r="70" spans="20:40" ht="40" customHeight="1" x14ac:dyDescent="0.35">
      <c r="T70" s="200"/>
      <c r="U70" s="200"/>
      <c r="V70" s="200"/>
      <c r="W70" s="200"/>
      <c r="X70" s="200"/>
      <c r="Y70" s="200"/>
      <c r="Z70" s="200"/>
      <c r="AA70" s="200"/>
      <c r="AB70" s="200"/>
      <c r="AC70" s="200"/>
      <c r="AD70" s="200"/>
      <c r="AE70" s="170"/>
      <c r="AF70" s="165"/>
      <c r="AG70" s="165"/>
      <c r="AH70" s="165"/>
      <c r="AI70" s="165"/>
      <c r="AJ70" s="165"/>
      <c r="AK70" s="165"/>
      <c r="AL70" s="165"/>
      <c r="AM70" s="165"/>
      <c r="AN70" s="165"/>
    </row>
    <row r="71" spans="20:40" ht="40" customHeight="1" x14ac:dyDescent="0.35">
      <c r="T71" s="200"/>
      <c r="U71" s="200"/>
      <c r="V71" s="200"/>
      <c r="W71" s="200"/>
      <c r="X71" s="200"/>
      <c r="Y71" s="200"/>
      <c r="Z71" s="200"/>
      <c r="AA71" s="200"/>
      <c r="AB71" s="200"/>
      <c r="AC71" s="200"/>
      <c r="AD71" s="200"/>
      <c r="AE71" s="170"/>
      <c r="AF71" s="165"/>
      <c r="AG71" s="165"/>
      <c r="AH71" s="165"/>
      <c r="AI71" s="165"/>
      <c r="AJ71" s="165"/>
      <c r="AK71" s="165"/>
      <c r="AL71" s="165"/>
      <c r="AM71" s="165"/>
      <c r="AN71" s="165"/>
    </row>
    <row r="72" spans="20:40" ht="40" customHeight="1" x14ac:dyDescent="0.35">
      <c r="T72" s="200"/>
      <c r="U72" s="200"/>
      <c r="V72" s="200"/>
      <c r="W72" s="200"/>
      <c r="X72" s="200"/>
      <c r="Y72" s="200"/>
      <c r="Z72" s="200"/>
      <c r="AA72" s="200"/>
      <c r="AB72" s="200"/>
      <c r="AC72" s="200"/>
      <c r="AD72" s="200"/>
      <c r="AE72" s="170"/>
      <c r="AF72" s="165"/>
      <c r="AG72" s="165"/>
      <c r="AH72" s="165"/>
      <c r="AI72" s="165"/>
      <c r="AJ72" s="165"/>
      <c r="AK72" s="165"/>
      <c r="AL72" s="165"/>
      <c r="AM72" s="165"/>
      <c r="AN72" s="165"/>
    </row>
    <row r="73" spans="20:40" ht="40" customHeight="1" x14ac:dyDescent="0.35">
      <c r="T73" s="200"/>
      <c r="U73" s="200"/>
      <c r="V73" s="200"/>
      <c r="W73" s="200"/>
      <c r="X73" s="200"/>
      <c r="Y73" s="200"/>
      <c r="Z73" s="200"/>
      <c r="AA73" s="200"/>
      <c r="AB73" s="200"/>
      <c r="AC73" s="200"/>
      <c r="AD73" s="200"/>
      <c r="AE73" s="170"/>
      <c r="AF73" s="165"/>
      <c r="AG73" s="165"/>
      <c r="AH73" s="165"/>
      <c r="AI73" s="165"/>
      <c r="AJ73" s="165"/>
      <c r="AK73" s="165"/>
      <c r="AL73" s="165"/>
      <c r="AM73" s="165"/>
      <c r="AN73" s="165"/>
    </row>
    <row r="74" spans="20:40" ht="40" customHeight="1" x14ac:dyDescent="0.35">
      <c r="T74" s="200"/>
      <c r="U74" s="200"/>
      <c r="V74" s="200"/>
      <c r="W74" s="200"/>
      <c r="X74" s="200"/>
      <c r="Y74" s="200"/>
      <c r="Z74" s="200"/>
      <c r="AA74" s="200"/>
      <c r="AB74" s="200"/>
      <c r="AC74" s="200"/>
      <c r="AD74" s="200"/>
      <c r="AE74" s="170"/>
      <c r="AF74" s="165"/>
      <c r="AG74" s="165"/>
      <c r="AH74" s="165"/>
      <c r="AI74" s="165"/>
      <c r="AJ74" s="165"/>
      <c r="AK74" s="165"/>
      <c r="AL74" s="165"/>
      <c r="AM74" s="165"/>
      <c r="AN74" s="165"/>
    </row>
    <row r="75" spans="20:40" ht="40" customHeight="1" x14ac:dyDescent="0.35">
      <c r="T75" s="200"/>
      <c r="U75" s="200"/>
      <c r="V75" s="200"/>
      <c r="W75" s="200"/>
      <c r="X75" s="200"/>
      <c r="Y75" s="200"/>
      <c r="Z75" s="200"/>
      <c r="AA75" s="200"/>
      <c r="AB75" s="200"/>
      <c r="AC75" s="200"/>
      <c r="AD75" s="200"/>
      <c r="AE75" s="170"/>
      <c r="AF75" s="165"/>
      <c r="AG75" s="165"/>
      <c r="AH75" s="165"/>
      <c r="AI75" s="165"/>
      <c r="AJ75" s="165"/>
      <c r="AK75" s="165"/>
      <c r="AL75" s="165"/>
      <c r="AM75" s="165"/>
      <c r="AN75" s="165"/>
    </row>
    <row r="76" spans="20:40" ht="40" customHeight="1" x14ac:dyDescent="0.35">
      <c r="T76" s="200"/>
      <c r="U76" s="200"/>
      <c r="V76" s="200"/>
      <c r="W76" s="200"/>
      <c r="X76" s="200"/>
      <c r="Y76" s="200"/>
      <c r="Z76" s="200"/>
      <c r="AA76" s="200"/>
      <c r="AB76" s="200"/>
      <c r="AC76" s="200"/>
      <c r="AD76" s="200"/>
      <c r="AE76" s="170"/>
      <c r="AF76" s="165"/>
      <c r="AG76" s="165"/>
      <c r="AH76" s="165"/>
      <c r="AI76" s="165"/>
      <c r="AJ76" s="165"/>
      <c r="AK76" s="165"/>
      <c r="AL76" s="165"/>
      <c r="AM76" s="165"/>
      <c r="AN76" s="165"/>
    </row>
    <row r="77" spans="20:40" ht="40" customHeight="1" x14ac:dyDescent="0.35">
      <c r="T77" s="200"/>
      <c r="U77" s="200"/>
      <c r="V77" s="200"/>
      <c r="W77" s="200"/>
      <c r="X77" s="200"/>
      <c r="Y77" s="200"/>
      <c r="Z77" s="200"/>
      <c r="AA77" s="200"/>
      <c r="AB77" s="200"/>
      <c r="AC77" s="200"/>
      <c r="AD77" s="200"/>
      <c r="AE77" s="170"/>
      <c r="AF77" s="165"/>
      <c r="AG77" s="165"/>
      <c r="AH77" s="165"/>
      <c r="AI77" s="165"/>
      <c r="AJ77" s="165"/>
      <c r="AK77" s="165"/>
      <c r="AL77" s="165"/>
      <c r="AM77" s="165"/>
      <c r="AN77" s="165"/>
    </row>
    <row r="78" spans="20:40" ht="40" customHeight="1" x14ac:dyDescent="0.35">
      <c r="T78" s="200"/>
      <c r="U78" s="200"/>
      <c r="V78" s="200"/>
      <c r="W78" s="200"/>
      <c r="X78" s="200"/>
      <c r="Y78" s="200"/>
      <c r="Z78" s="200"/>
      <c r="AA78" s="200"/>
      <c r="AB78" s="200"/>
      <c r="AC78" s="200"/>
      <c r="AD78" s="200"/>
      <c r="AE78" s="170"/>
      <c r="AF78" s="165"/>
      <c r="AG78" s="165"/>
      <c r="AH78" s="165"/>
      <c r="AI78" s="165"/>
      <c r="AJ78" s="165"/>
      <c r="AK78" s="165"/>
      <c r="AL78" s="165"/>
      <c r="AM78" s="165"/>
      <c r="AN78" s="165"/>
    </row>
    <row r="79" spans="20:40" ht="40" customHeight="1" x14ac:dyDescent="0.35">
      <c r="T79" s="200"/>
      <c r="U79" s="200"/>
      <c r="V79" s="200"/>
      <c r="W79" s="200"/>
      <c r="X79" s="200"/>
      <c r="Y79" s="200"/>
      <c r="Z79" s="200"/>
      <c r="AA79" s="200"/>
      <c r="AB79" s="200"/>
      <c r="AC79" s="200"/>
      <c r="AD79" s="200"/>
      <c r="AE79" s="170"/>
      <c r="AF79" s="165"/>
      <c r="AG79" s="165"/>
      <c r="AH79" s="165"/>
      <c r="AI79" s="165"/>
      <c r="AJ79" s="165"/>
      <c r="AK79" s="165"/>
      <c r="AL79" s="165"/>
      <c r="AM79" s="165"/>
      <c r="AN79" s="165"/>
    </row>
    <row r="80" spans="20:40" ht="40" customHeight="1" x14ac:dyDescent="0.35">
      <c r="T80" s="200"/>
      <c r="U80" s="200"/>
      <c r="V80" s="200"/>
      <c r="W80" s="200"/>
      <c r="X80" s="200"/>
      <c r="Y80" s="200"/>
      <c r="Z80" s="200"/>
      <c r="AA80" s="200"/>
      <c r="AB80" s="200"/>
      <c r="AC80" s="200"/>
      <c r="AD80" s="200"/>
      <c r="AE80" s="170"/>
      <c r="AF80" s="165"/>
      <c r="AG80" s="165"/>
      <c r="AH80" s="165"/>
      <c r="AI80" s="165"/>
      <c r="AJ80" s="165"/>
      <c r="AK80" s="165"/>
      <c r="AL80" s="165"/>
      <c r="AM80" s="165"/>
      <c r="AN80" s="165"/>
    </row>
    <row r="81" spans="20:40" ht="40" customHeight="1" x14ac:dyDescent="0.35">
      <c r="T81" s="200"/>
      <c r="U81" s="200"/>
      <c r="V81" s="200"/>
      <c r="W81" s="200"/>
      <c r="X81" s="200"/>
      <c r="Y81" s="200"/>
      <c r="Z81" s="200"/>
      <c r="AA81" s="200"/>
      <c r="AB81" s="200"/>
      <c r="AC81" s="200"/>
      <c r="AD81" s="200"/>
      <c r="AE81" s="170"/>
      <c r="AF81" s="165"/>
      <c r="AG81" s="165"/>
      <c r="AH81" s="165"/>
      <c r="AI81" s="165"/>
      <c r="AJ81" s="165"/>
      <c r="AK81" s="165"/>
      <c r="AL81" s="165"/>
      <c r="AM81" s="165"/>
      <c r="AN81" s="165"/>
    </row>
    <row r="82" spans="20:40" ht="40" customHeight="1" x14ac:dyDescent="0.35">
      <c r="T82" s="200"/>
      <c r="U82" s="200"/>
      <c r="V82" s="200"/>
      <c r="W82" s="200"/>
      <c r="X82" s="200"/>
      <c r="Y82" s="200"/>
      <c r="Z82" s="200"/>
      <c r="AA82" s="200"/>
      <c r="AB82" s="200"/>
      <c r="AC82" s="200"/>
      <c r="AD82" s="200"/>
      <c r="AE82" s="170"/>
      <c r="AF82" s="165"/>
      <c r="AG82" s="165"/>
      <c r="AH82" s="165"/>
      <c r="AI82" s="165"/>
      <c r="AJ82" s="165"/>
      <c r="AK82" s="165"/>
      <c r="AL82" s="165"/>
      <c r="AM82" s="165"/>
      <c r="AN82" s="165"/>
    </row>
    <row r="83" spans="20:40" ht="40" customHeight="1" x14ac:dyDescent="0.35">
      <c r="T83" s="200"/>
      <c r="U83" s="200"/>
      <c r="V83" s="200"/>
      <c r="W83" s="200"/>
      <c r="X83" s="200"/>
      <c r="Y83" s="200"/>
      <c r="Z83" s="200"/>
      <c r="AA83" s="200"/>
      <c r="AB83" s="200"/>
      <c r="AC83" s="200"/>
      <c r="AD83" s="200"/>
      <c r="AE83" s="170"/>
      <c r="AF83" s="165"/>
      <c r="AG83" s="165"/>
      <c r="AH83" s="165"/>
      <c r="AI83" s="165"/>
      <c r="AJ83" s="165"/>
      <c r="AK83" s="165"/>
      <c r="AL83" s="165"/>
      <c r="AM83" s="165"/>
      <c r="AN83" s="165"/>
    </row>
    <row r="84" spans="20:40" ht="40" customHeight="1" x14ac:dyDescent="0.35">
      <c r="T84" s="200"/>
      <c r="U84" s="200"/>
      <c r="V84" s="200"/>
      <c r="W84" s="200"/>
      <c r="X84" s="200"/>
      <c r="Y84" s="200"/>
      <c r="Z84" s="200"/>
      <c r="AA84" s="200"/>
      <c r="AB84" s="200"/>
      <c r="AC84" s="200"/>
      <c r="AD84" s="200"/>
      <c r="AE84" s="170"/>
      <c r="AF84" s="165"/>
      <c r="AG84" s="165"/>
      <c r="AH84" s="165"/>
      <c r="AI84" s="165"/>
      <c r="AJ84" s="165"/>
      <c r="AK84" s="165"/>
      <c r="AL84" s="165"/>
      <c r="AM84" s="165"/>
      <c r="AN84" s="165"/>
    </row>
    <row r="85" spans="20:40" ht="40" customHeight="1" x14ac:dyDescent="0.35">
      <c r="T85" s="200"/>
      <c r="U85" s="200"/>
      <c r="V85" s="200"/>
      <c r="W85" s="200"/>
      <c r="X85" s="200"/>
      <c r="Y85" s="200"/>
      <c r="Z85" s="200"/>
      <c r="AA85" s="200"/>
      <c r="AB85" s="200"/>
      <c r="AC85" s="200"/>
      <c r="AD85" s="200"/>
      <c r="AE85" s="170"/>
      <c r="AF85" s="165"/>
      <c r="AG85" s="165"/>
      <c r="AH85" s="165"/>
      <c r="AI85" s="165"/>
      <c r="AJ85" s="165"/>
      <c r="AK85" s="165"/>
      <c r="AL85" s="165"/>
      <c r="AM85" s="165"/>
      <c r="AN85" s="165"/>
    </row>
    <row r="86" spans="20:40" ht="40" customHeight="1" x14ac:dyDescent="0.35">
      <c r="T86" s="200"/>
      <c r="U86" s="200"/>
      <c r="V86" s="200"/>
      <c r="W86" s="200"/>
      <c r="X86" s="200"/>
      <c r="Y86" s="200"/>
      <c r="Z86" s="200"/>
      <c r="AA86" s="200"/>
      <c r="AB86" s="200"/>
      <c r="AC86" s="200"/>
      <c r="AD86" s="200"/>
      <c r="AE86" s="170"/>
      <c r="AF86" s="165"/>
      <c r="AG86" s="165"/>
      <c r="AH86" s="165"/>
      <c r="AI86" s="165"/>
      <c r="AJ86" s="165"/>
      <c r="AK86" s="165"/>
      <c r="AL86" s="165"/>
      <c r="AM86" s="165"/>
      <c r="AN86" s="165"/>
    </row>
    <row r="87" spans="20:40" ht="40" customHeight="1" x14ac:dyDescent="0.35">
      <c r="T87" s="200"/>
      <c r="U87" s="200"/>
      <c r="V87" s="200"/>
      <c r="W87" s="200"/>
      <c r="X87" s="200"/>
      <c r="Y87" s="200"/>
      <c r="Z87" s="200"/>
      <c r="AA87" s="200"/>
      <c r="AB87" s="200"/>
      <c r="AC87" s="200"/>
      <c r="AD87" s="200"/>
      <c r="AE87" s="170"/>
      <c r="AF87" s="165"/>
      <c r="AG87" s="165"/>
      <c r="AH87" s="165"/>
      <c r="AI87" s="165"/>
      <c r="AJ87" s="165"/>
      <c r="AK87" s="165"/>
      <c r="AL87" s="165"/>
      <c r="AM87" s="165"/>
      <c r="AN87" s="165"/>
    </row>
    <row r="88" spans="20:40" ht="40" customHeight="1" x14ac:dyDescent="0.35">
      <c r="T88" s="200"/>
      <c r="U88" s="200"/>
      <c r="V88" s="200"/>
      <c r="W88" s="200"/>
      <c r="X88" s="200"/>
      <c r="Y88" s="200"/>
      <c r="Z88" s="200"/>
      <c r="AA88" s="200"/>
      <c r="AB88" s="200"/>
      <c r="AC88" s="200"/>
      <c r="AD88" s="200"/>
      <c r="AE88" s="170"/>
      <c r="AF88" s="165"/>
      <c r="AG88" s="165"/>
      <c r="AH88" s="165"/>
      <c r="AI88" s="165"/>
      <c r="AJ88" s="165"/>
      <c r="AK88" s="165"/>
      <c r="AL88" s="165"/>
      <c r="AM88" s="165"/>
      <c r="AN88" s="165"/>
    </row>
    <row r="89" spans="20:40" ht="40" customHeight="1" x14ac:dyDescent="0.35">
      <c r="T89" s="200"/>
      <c r="U89" s="200"/>
      <c r="V89" s="200"/>
      <c r="W89" s="200"/>
      <c r="X89" s="200"/>
      <c r="Y89" s="200"/>
      <c r="Z89" s="200"/>
      <c r="AA89" s="200"/>
      <c r="AB89" s="200"/>
      <c r="AC89" s="200"/>
      <c r="AD89" s="200"/>
      <c r="AE89" s="170"/>
      <c r="AF89" s="165"/>
      <c r="AG89" s="165"/>
      <c r="AH89" s="165"/>
      <c r="AI89" s="165"/>
      <c r="AJ89" s="165"/>
      <c r="AK89" s="165"/>
      <c r="AL89" s="165"/>
      <c r="AM89" s="165"/>
      <c r="AN89" s="165"/>
    </row>
    <row r="90" spans="20:40" ht="40" customHeight="1" x14ac:dyDescent="0.35">
      <c r="T90" s="200"/>
      <c r="U90" s="200"/>
      <c r="V90" s="200"/>
      <c r="W90" s="200"/>
      <c r="X90" s="200"/>
      <c r="Y90" s="200"/>
      <c r="Z90" s="200"/>
      <c r="AA90" s="200"/>
      <c r="AB90" s="200"/>
      <c r="AC90" s="200"/>
      <c r="AD90" s="200"/>
      <c r="AE90" s="170"/>
      <c r="AF90" s="165"/>
      <c r="AG90" s="165"/>
      <c r="AH90" s="165"/>
      <c r="AI90" s="165"/>
      <c r="AJ90" s="165"/>
      <c r="AK90" s="165"/>
      <c r="AL90" s="165"/>
      <c r="AM90" s="165"/>
      <c r="AN90" s="165"/>
    </row>
    <row r="91" spans="20:40" ht="40" customHeight="1" x14ac:dyDescent="0.35">
      <c r="T91" s="200"/>
      <c r="U91" s="200"/>
      <c r="V91" s="200"/>
      <c r="W91" s="200"/>
      <c r="X91" s="200"/>
      <c r="Y91" s="200"/>
      <c r="Z91" s="200"/>
      <c r="AA91" s="200"/>
      <c r="AB91" s="200"/>
      <c r="AC91" s="200"/>
      <c r="AD91" s="200"/>
      <c r="AE91" s="170"/>
      <c r="AF91" s="165"/>
      <c r="AG91" s="165"/>
      <c r="AH91" s="165"/>
      <c r="AI91" s="165"/>
      <c r="AJ91" s="165"/>
      <c r="AK91" s="165"/>
      <c r="AL91" s="165"/>
      <c r="AM91" s="165"/>
      <c r="AN91" s="165"/>
    </row>
    <row r="92" spans="20:40" ht="40" customHeight="1" x14ac:dyDescent="0.35">
      <c r="T92" s="200"/>
      <c r="U92" s="200"/>
      <c r="V92" s="200"/>
      <c r="W92" s="200"/>
      <c r="X92" s="200"/>
      <c r="Y92" s="200"/>
      <c r="Z92" s="200"/>
      <c r="AA92" s="200"/>
      <c r="AB92" s="200"/>
      <c r="AC92" s="200"/>
      <c r="AD92" s="200"/>
      <c r="AE92" s="170"/>
      <c r="AF92" s="165"/>
      <c r="AG92" s="165"/>
      <c r="AH92" s="165"/>
      <c r="AI92" s="165"/>
      <c r="AJ92" s="165"/>
      <c r="AK92" s="165"/>
      <c r="AL92" s="165"/>
      <c r="AM92" s="165"/>
      <c r="AN92" s="165"/>
    </row>
    <row r="93" spans="20:40" ht="40" customHeight="1" x14ac:dyDescent="0.35">
      <c r="T93" s="200"/>
      <c r="U93" s="200"/>
      <c r="V93" s="200"/>
      <c r="W93" s="200"/>
      <c r="X93" s="200"/>
      <c r="Y93" s="200"/>
      <c r="Z93" s="200"/>
      <c r="AA93" s="200"/>
      <c r="AB93" s="200"/>
      <c r="AC93" s="200"/>
      <c r="AD93" s="200"/>
      <c r="AE93" s="170"/>
      <c r="AF93" s="165"/>
      <c r="AG93" s="165"/>
      <c r="AH93" s="165"/>
      <c r="AI93" s="165"/>
      <c r="AJ93" s="165"/>
      <c r="AK93" s="165"/>
      <c r="AL93" s="165"/>
      <c r="AM93" s="165"/>
      <c r="AN93" s="165"/>
    </row>
    <row r="94" spans="20:40" ht="40" customHeight="1" x14ac:dyDescent="0.35">
      <c r="T94" s="200"/>
      <c r="U94" s="200"/>
      <c r="V94" s="200"/>
      <c r="W94" s="200"/>
      <c r="X94" s="200"/>
      <c r="Y94" s="200"/>
      <c r="Z94" s="200"/>
      <c r="AA94" s="200"/>
      <c r="AB94" s="200"/>
      <c r="AC94" s="200"/>
      <c r="AD94" s="200"/>
      <c r="AE94" s="170"/>
      <c r="AF94" s="165"/>
      <c r="AG94" s="165"/>
      <c r="AH94" s="165"/>
      <c r="AI94" s="165"/>
      <c r="AJ94" s="165"/>
      <c r="AK94" s="165"/>
      <c r="AL94" s="165"/>
      <c r="AM94" s="165"/>
      <c r="AN94" s="165"/>
    </row>
    <row r="95" spans="20:40" ht="40" customHeight="1" x14ac:dyDescent="0.35">
      <c r="T95" s="200"/>
      <c r="U95" s="200"/>
      <c r="V95" s="200"/>
      <c r="W95" s="200"/>
      <c r="X95" s="200"/>
      <c r="Y95" s="200"/>
      <c r="Z95" s="200"/>
      <c r="AA95" s="200"/>
      <c r="AB95" s="200"/>
      <c r="AC95" s="200"/>
      <c r="AD95" s="200"/>
      <c r="AE95" s="170"/>
      <c r="AF95" s="165"/>
      <c r="AG95" s="165"/>
      <c r="AH95" s="165"/>
      <c r="AI95" s="165"/>
      <c r="AJ95" s="165"/>
      <c r="AK95" s="165"/>
      <c r="AL95" s="165"/>
      <c r="AM95" s="165"/>
      <c r="AN95" s="165"/>
    </row>
    <row r="96" spans="20:40" ht="40" customHeight="1" x14ac:dyDescent="0.35">
      <c r="T96" s="200"/>
      <c r="U96" s="200"/>
      <c r="V96" s="200"/>
      <c r="W96" s="200"/>
      <c r="X96" s="200"/>
      <c r="Y96" s="200"/>
      <c r="Z96" s="200"/>
      <c r="AA96" s="200"/>
      <c r="AB96" s="200"/>
      <c r="AC96" s="200"/>
      <c r="AD96" s="200"/>
      <c r="AE96" s="170"/>
      <c r="AF96" s="165"/>
      <c r="AG96" s="165"/>
      <c r="AH96" s="165"/>
      <c r="AI96" s="165"/>
      <c r="AJ96" s="165"/>
      <c r="AK96" s="165"/>
      <c r="AL96" s="165"/>
      <c r="AM96" s="165"/>
      <c r="AN96" s="165"/>
    </row>
    <row r="97" spans="20:40" ht="40" customHeight="1" x14ac:dyDescent="0.35">
      <c r="T97" s="200"/>
      <c r="U97" s="200"/>
      <c r="V97" s="200"/>
      <c r="W97" s="200"/>
      <c r="X97" s="200"/>
      <c r="Y97" s="200"/>
      <c r="Z97" s="200"/>
      <c r="AA97" s="200"/>
      <c r="AB97" s="200"/>
      <c r="AC97" s="200"/>
      <c r="AD97" s="200"/>
      <c r="AE97" s="170"/>
      <c r="AF97" s="165"/>
      <c r="AG97" s="165"/>
      <c r="AH97" s="165"/>
      <c r="AI97" s="165"/>
      <c r="AJ97" s="165"/>
      <c r="AK97" s="165"/>
      <c r="AL97" s="165"/>
      <c r="AM97" s="165"/>
      <c r="AN97" s="165"/>
    </row>
    <row r="98" spans="20:40" ht="40" customHeight="1" x14ac:dyDescent="0.35">
      <c r="T98" s="200"/>
      <c r="U98" s="200"/>
      <c r="V98" s="200"/>
      <c r="W98" s="200"/>
      <c r="X98" s="200"/>
      <c r="Y98" s="200"/>
      <c r="Z98" s="200"/>
      <c r="AA98" s="200"/>
      <c r="AB98" s="200"/>
      <c r="AC98" s="200"/>
      <c r="AD98" s="200"/>
      <c r="AE98" s="170"/>
      <c r="AF98" s="165"/>
      <c r="AG98" s="165"/>
      <c r="AH98" s="165"/>
      <c r="AI98" s="165"/>
      <c r="AJ98" s="165"/>
      <c r="AK98" s="165"/>
      <c r="AL98" s="165"/>
      <c r="AM98" s="165"/>
      <c r="AN98" s="165"/>
    </row>
    <row r="99" spans="20:40" ht="40" customHeight="1" x14ac:dyDescent="0.35">
      <c r="T99" s="200"/>
      <c r="U99" s="200"/>
      <c r="V99" s="200"/>
      <c r="W99" s="200"/>
      <c r="X99" s="200"/>
      <c r="Y99" s="200"/>
      <c r="Z99" s="200"/>
      <c r="AA99" s="200"/>
      <c r="AB99" s="200"/>
      <c r="AC99" s="200"/>
      <c r="AD99" s="200"/>
      <c r="AE99" s="170"/>
      <c r="AF99" s="165"/>
      <c r="AG99" s="165"/>
      <c r="AH99" s="165"/>
      <c r="AI99" s="165"/>
      <c r="AJ99" s="165"/>
      <c r="AK99" s="165"/>
      <c r="AL99" s="165"/>
      <c r="AM99" s="165"/>
      <c r="AN99" s="165"/>
    </row>
    <row r="100" spans="20:40" ht="40" customHeight="1" x14ac:dyDescent="0.35">
      <c r="T100" s="200"/>
      <c r="U100" s="200"/>
      <c r="V100" s="200"/>
      <c r="W100" s="200"/>
      <c r="X100" s="200"/>
      <c r="Y100" s="200"/>
      <c r="Z100" s="200"/>
      <c r="AA100" s="200"/>
      <c r="AB100" s="200"/>
      <c r="AC100" s="200"/>
      <c r="AD100" s="200"/>
      <c r="AE100" s="170"/>
      <c r="AF100" s="165"/>
      <c r="AG100" s="165"/>
      <c r="AH100" s="165"/>
      <c r="AI100" s="165"/>
      <c r="AJ100" s="165"/>
      <c r="AK100" s="165"/>
      <c r="AL100" s="165"/>
      <c r="AM100" s="165"/>
      <c r="AN100" s="165"/>
    </row>
    <row r="101" spans="20:40" ht="40" customHeight="1" x14ac:dyDescent="0.35">
      <c r="T101" s="200"/>
      <c r="U101" s="200"/>
      <c r="V101" s="200"/>
      <c r="W101" s="200"/>
      <c r="X101" s="200"/>
      <c r="Y101" s="200"/>
      <c r="Z101" s="200"/>
      <c r="AA101" s="200"/>
      <c r="AB101" s="200"/>
      <c r="AC101" s="200"/>
      <c r="AD101" s="200"/>
      <c r="AE101" s="170"/>
      <c r="AF101" s="165"/>
      <c r="AG101" s="165"/>
      <c r="AH101" s="165"/>
      <c r="AI101" s="165"/>
      <c r="AJ101" s="165"/>
      <c r="AK101" s="165"/>
      <c r="AL101" s="165"/>
      <c r="AM101" s="165"/>
      <c r="AN101" s="165"/>
    </row>
    <row r="102" spans="20:40" ht="40" customHeight="1" x14ac:dyDescent="0.35">
      <c r="T102" s="200"/>
      <c r="U102" s="200"/>
      <c r="V102" s="200"/>
      <c r="W102" s="200"/>
      <c r="X102" s="200"/>
      <c r="Y102" s="200"/>
      <c r="Z102" s="200"/>
      <c r="AA102" s="200"/>
      <c r="AB102" s="200"/>
      <c r="AC102" s="200"/>
      <c r="AD102" s="200"/>
      <c r="AE102" s="170"/>
      <c r="AF102" s="165"/>
      <c r="AG102" s="165"/>
      <c r="AH102" s="165"/>
      <c r="AI102" s="165"/>
      <c r="AJ102" s="165"/>
      <c r="AK102" s="165"/>
      <c r="AL102" s="165"/>
      <c r="AM102" s="165"/>
      <c r="AN102" s="165"/>
    </row>
    <row r="103" spans="20:40" ht="40" customHeight="1" x14ac:dyDescent="0.35">
      <c r="T103" s="200"/>
      <c r="U103" s="200"/>
      <c r="V103" s="200"/>
      <c r="W103" s="200"/>
      <c r="X103" s="200"/>
      <c r="Y103" s="200"/>
      <c r="Z103" s="200"/>
      <c r="AA103" s="200"/>
      <c r="AB103" s="200"/>
      <c r="AC103" s="200"/>
      <c r="AD103" s="200"/>
      <c r="AE103" s="170"/>
      <c r="AF103" s="165"/>
      <c r="AG103" s="165"/>
      <c r="AH103" s="165"/>
      <c r="AI103" s="165"/>
      <c r="AJ103" s="165"/>
      <c r="AK103" s="165"/>
      <c r="AL103" s="165"/>
      <c r="AM103" s="165"/>
      <c r="AN103" s="165"/>
    </row>
    <row r="104" spans="20:40" ht="40" customHeight="1" x14ac:dyDescent="0.35">
      <c r="T104" s="200"/>
      <c r="U104" s="200"/>
      <c r="V104" s="200"/>
      <c r="W104" s="200"/>
      <c r="X104" s="200"/>
      <c r="Y104" s="200"/>
      <c r="Z104" s="200"/>
      <c r="AA104" s="200"/>
      <c r="AB104" s="200"/>
      <c r="AC104" s="200"/>
      <c r="AD104" s="200"/>
      <c r="AE104" s="170"/>
      <c r="AF104" s="165"/>
      <c r="AG104" s="165"/>
      <c r="AH104" s="165"/>
      <c r="AI104" s="165"/>
      <c r="AJ104" s="165"/>
      <c r="AK104" s="165"/>
      <c r="AL104" s="165"/>
      <c r="AM104" s="165"/>
      <c r="AN104" s="165"/>
    </row>
    <row r="105" spans="20:40" ht="40" customHeight="1" x14ac:dyDescent="0.35">
      <c r="T105" s="200"/>
      <c r="U105" s="200"/>
      <c r="V105" s="200"/>
      <c r="W105" s="200"/>
      <c r="X105" s="200"/>
      <c r="Y105" s="200"/>
      <c r="Z105" s="200"/>
      <c r="AA105" s="200"/>
      <c r="AB105" s="200"/>
      <c r="AC105" s="200"/>
      <c r="AD105" s="200"/>
      <c r="AE105" s="170"/>
      <c r="AF105" s="165"/>
      <c r="AG105" s="165"/>
      <c r="AH105" s="165"/>
      <c r="AI105" s="165"/>
      <c r="AJ105" s="165"/>
      <c r="AK105" s="165"/>
      <c r="AL105" s="165"/>
      <c r="AM105" s="165"/>
      <c r="AN105" s="165"/>
    </row>
    <row r="106" spans="20:40" ht="40" customHeight="1" x14ac:dyDescent="0.35">
      <c r="T106" s="200"/>
      <c r="U106" s="200"/>
      <c r="V106" s="200"/>
      <c r="W106" s="200"/>
      <c r="X106" s="200"/>
      <c r="Y106" s="200"/>
      <c r="Z106" s="200"/>
      <c r="AA106" s="200"/>
      <c r="AB106" s="200"/>
      <c r="AC106" s="200"/>
      <c r="AD106" s="200"/>
      <c r="AE106" s="170"/>
      <c r="AF106" s="165"/>
      <c r="AG106" s="165"/>
      <c r="AH106" s="165"/>
      <c r="AI106" s="165"/>
      <c r="AJ106" s="165"/>
      <c r="AK106" s="165"/>
      <c r="AL106" s="165"/>
      <c r="AM106" s="165"/>
      <c r="AN106" s="165"/>
    </row>
    <row r="107" spans="20:40" ht="40" customHeight="1" x14ac:dyDescent="0.35">
      <c r="T107" s="200"/>
      <c r="U107" s="200"/>
      <c r="V107" s="200"/>
      <c r="W107" s="200"/>
      <c r="X107" s="200"/>
      <c r="Y107" s="200"/>
      <c r="Z107" s="200"/>
      <c r="AA107" s="200"/>
      <c r="AB107" s="200"/>
      <c r="AC107" s="200"/>
      <c r="AD107" s="200"/>
      <c r="AE107" s="170"/>
      <c r="AF107" s="165"/>
      <c r="AG107" s="165"/>
      <c r="AH107" s="165"/>
      <c r="AI107" s="165"/>
      <c r="AJ107" s="165"/>
      <c r="AK107" s="165"/>
      <c r="AL107" s="165"/>
      <c r="AM107" s="165"/>
      <c r="AN107" s="165"/>
    </row>
    <row r="108" spans="20:40" ht="40" customHeight="1" x14ac:dyDescent="0.35">
      <c r="T108" s="200"/>
      <c r="U108" s="200"/>
      <c r="V108" s="200"/>
      <c r="W108" s="200"/>
      <c r="X108" s="200"/>
      <c r="Y108" s="200"/>
      <c r="Z108" s="200"/>
      <c r="AA108" s="200"/>
      <c r="AB108" s="200"/>
      <c r="AC108" s="200"/>
      <c r="AD108" s="200"/>
      <c r="AE108" s="170"/>
      <c r="AF108" s="165"/>
      <c r="AG108" s="165"/>
      <c r="AH108" s="165"/>
      <c r="AI108" s="165"/>
      <c r="AJ108" s="165"/>
      <c r="AK108" s="165"/>
      <c r="AL108" s="165"/>
      <c r="AM108" s="165"/>
      <c r="AN108" s="165"/>
    </row>
    <row r="109" spans="20:40" ht="40" customHeight="1" x14ac:dyDescent="0.35">
      <c r="T109" s="200"/>
      <c r="U109" s="200"/>
      <c r="V109" s="200"/>
      <c r="W109" s="200"/>
      <c r="X109" s="200"/>
      <c r="Y109" s="200"/>
      <c r="Z109" s="200"/>
      <c r="AA109" s="200"/>
      <c r="AB109" s="200"/>
      <c r="AC109" s="200"/>
      <c r="AD109" s="200"/>
      <c r="AE109" s="170"/>
      <c r="AF109" s="165"/>
      <c r="AG109" s="165"/>
      <c r="AH109" s="165"/>
      <c r="AI109" s="165"/>
      <c r="AJ109" s="165"/>
      <c r="AK109" s="165"/>
      <c r="AL109" s="165"/>
      <c r="AM109" s="165"/>
      <c r="AN109" s="165"/>
    </row>
    <row r="110" spans="20:40" ht="40" customHeight="1" x14ac:dyDescent="0.35">
      <c r="T110" s="200"/>
      <c r="U110" s="200"/>
      <c r="V110" s="200"/>
      <c r="W110" s="200"/>
      <c r="X110" s="200"/>
      <c r="Y110" s="200"/>
      <c r="Z110" s="200"/>
      <c r="AA110" s="200"/>
      <c r="AB110" s="200"/>
      <c r="AC110" s="200"/>
      <c r="AD110" s="200"/>
      <c r="AE110" s="170"/>
      <c r="AF110" s="165"/>
      <c r="AG110" s="165"/>
      <c r="AH110" s="165"/>
      <c r="AI110" s="165"/>
      <c r="AJ110" s="165"/>
      <c r="AK110" s="165"/>
      <c r="AL110" s="165"/>
      <c r="AM110" s="165"/>
      <c r="AN110" s="165"/>
    </row>
    <row r="111" spans="20:40" ht="40" customHeight="1" x14ac:dyDescent="0.35">
      <c r="T111" s="200"/>
      <c r="U111" s="200"/>
      <c r="V111" s="200"/>
      <c r="W111" s="200"/>
      <c r="X111" s="200"/>
      <c r="Y111" s="200"/>
      <c r="Z111" s="200"/>
      <c r="AA111" s="200"/>
      <c r="AB111" s="200"/>
      <c r="AC111" s="200"/>
      <c r="AD111" s="200"/>
      <c r="AE111" s="170"/>
      <c r="AF111" s="165"/>
      <c r="AG111" s="165"/>
      <c r="AH111" s="165"/>
      <c r="AI111" s="165"/>
      <c r="AJ111" s="165"/>
      <c r="AK111" s="165"/>
      <c r="AL111" s="165"/>
      <c r="AM111" s="165"/>
      <c r="AN111" s="165"/>
    </row>
    <row r="112" spans="20:40" ht="40" customHeight="1" x14ac:dyDescent="0.35">
      <c r="T112" s="200"/>
      <c r="U112" s="200"/>
      <c r="V112" s="200"/>
      <c r="W112" s="200"/>
      <c r="X112" s="200"/>
      <c r="Y112" s="200"/>
      <c r="Z112" s="200"/>
      <c r="AA112" s="200"/>
      <c r="AB112" s="200"/>
      <c r="AC112" s="200"/>
      <c r="AD112" s="200"/>
      <c r="AE112" s="170"/>
      <c r="AF112" s="165"/>
      <c r="AG112" s="165"/>
      <c r="AH112" s="165"/>
      <c r="AI112" s="165"/>
      <c r="AJ112" s="165"/>
      <c r="AK112" s="165"/>
      <c r="AL112" s="165"/>
      <c r="AM112" s="165"/>
      <c r="AN112" s="165"/>
    </row>
    <row r="113" spans="20:40" ht="40" customHeight="1" x14ac:dyDescent="0.35">
      <c r="T113" s="200"/>
      <c r="U113" s="200"/>
      <c r="V113" s="200"/>
      <c r="W113" s="200"/>
      <c r="X113" s="200"/>
      <c r="Y113" s="200"/>
      <c r="Z113" s="200"/>
      <c r="AA113" s="200"/>
      <c r="AB113" s="200"/>
      <c r="AC113" s="200"/>
      <c r="AD113" s="200"/>
      <c r="AE113" s="170"/>
      <c r="AF113" s="165"/>
      <c r="AG113" s="165"/>
      <c r="AH113" s="165"/>
      <c r="AI113" s="165"/>
      <c r="AJ113" s="165"/>
      <c r="AK113" s="165"/>
      <c r="AL113" s="165"/>
      <c r="AM113" s="165"/>
      <c r="AN113" s="165"/>
    </row>
    <row r="114" spans="20:40" ht="40" customHeight="1" x14ac:dyDescent="0.35">
      <c r="T114" s="200"/>
      <c r="U114" s="200"/>
      <c r="V114" s="200"/>
      <c r="W114" s="200"/>
      <c r="X114" s="200"/>
      <c r="Y114" s="200"/>
      <c r="Z114" s="200"/>
      <c r="AA114" s="200"/>
      <c r="AB114" s="200"/>
      <c r="AC114" s="200"/>
      <c r="AD114" s="200"/>
      <c r="AE114" s="170"/>
      <c r="AF114" s="165"/>
      <c r="AG114" s="165"/>
      <c r="AH114" s="165"/>
      <c r="AI114" s="165"/>
      <c r="AJ114" s="165"/>
      <c r="AK114" s="165"/>
      <c r="AL114" s="165"/>
      <c r="AM114" s="165"/>
      <c r="AN114" s="165"/>
    </row>
    <row r="115" spans="20:40" ht="40" customHeight="1" x14ac:dyDescent="0.35">
      <c r="T115" s="200"/>
      <c r="U115" s="200"/>
      <c r="V115" s="200"/>
      <c r="W115" s="200"/>
      <c r="X115" s="200"/>
      <c r="Y115" s="200"/>
      <c r="Z115" s="200"/>
      <c r="AA115" s="200"/>
      <c r="AB115" s="200"/>
      <c r="AC115" s="200"/>
      <c r="AD115" s="200"/>
      <c r="AE115" s="170"/>
      <c r="AF115" s="165"/>
      <c r="AG115" s="165"/>
      <c r="AH115" s="165"/>
      <c r="AI115" s="165"/>
      <c r="AJ115" s="165"/>
      <c r="AK115" s="165"/>
      <c r="AL115" s="165"/>
      <c r="AM115" s="165"/>
      <c r="AN115" s="165"/>
    </row>
    <row r="116" spans="20:40" ht="40" customHeight="1" x14ac:dyDescent="0.35">
      <c r="T116" s="200"/>
      <c r="U116" s="200"/>
      <c r="V116" s="200"/>
      <c r="W116" s="200"/>
      <c r="X116" s="200"/>
      <c r="Y116" s="200"/>
      <c r="Z116" s="200"/>
      <c r="AA116" s="200"/>
      <c r="AB116" s="200"/>
      <c r="AC116" s="200"/>
      <c r="AD116" s="200"/>
      <c r="AE116" s="170"/>
      <c r="AF116" s="165"/>
      <c r="AG116" s="165"/>
      <c r="AH116" s="165"/>
      <c r="AI116" s="165"/>
      <c r="AJ116" s="165"/>
      <c r="AK116" s="165"/>
      <c r="AL116" s="165"/>
      <c r="AM116" s="165"/>
      <c r="AN116" s="165"/>
    </row>
    <row r="117" spans="20:40" ht="40" customHeight="1" x14ac:dyDescent="0.35">
      <c r="T117" s="200"/>
      <c r="U117" s="200"/>
      <c r="V117" s="200"/>
      <c r="W117" s="200"/>
      <c r="X117" s="200"/>
      <c r="Y117" s="200"/>
      <c r="Z117" s="200"/>
      <c r="AA117" s="200"/>
      <c r="AB117" s="200"/>
      <c r="AC117" s="200"/>
      <c r="AD117" s="200"/>
      <c r="AE117" s="170"/>
      <c r="AF117" s="165"/>
      <c r="AG117" s="165"/>
      <c r="AH117" s="165"/>
      <c r="AI117" s="165"/>
      <c r="AJ117" s="165"/>
      <c r="AK117" s="165"/>
      <c r="AL117" s="165"/>
      <c r="AM117" s="165"/>
      <c r="AN117" s="165"/>
    </row>
    <row r="118" spans="20:40" ht="40" customHeight="1" x14ac:dyDescent="0.35">
      <c r="T118" s="200"/>
      <c r="U118" s="200"/>
      <c r="V118" s="200"/>
      <c r="W118" s="200"/>
      <c r="X118" s="200"/>
      <c r="Y118" s="200"/>
      <c r="Z118" s="200"/>
      <c r="AA118" s="200"/>
      <c r="AB118" s="200"/>
      <c r="AC118" s="200"/>
      <c r="AD118" s="200"/>
      <c r="AE118" s="170"/>
      <c r="AF118" s="165"/>
      <c r="AG118" s="165"/>
      <c r="AH118" s="165"/>
      <c r="AI118" s="165"/>
      <c r="AJ118" s="165"/>
      <c r="AK118" s="165"/>
      <c r="AL118" s="165"/>
      <c r="AM118" s="165"/>
      <c r="AN118" s="165"/>
    </row>
    <row r="119" spans="20:40" ht="40" customHeight="1" x14ac:dyDescent="0.35">
      <c r="T119" s="200"/>
      <c r="U119" s="200"/>
      <c r="V119" s="200"/>
      <c r="W119" s="200"/>
      <c r="X119" s="200"/>
      <c r="Y119" s="200"/>
      <c r="Z119" s="200"/>
      <c r="AA119" s="200"/>
      <c r="AB119" s="200"/>
      <c r="AC119" s="200"/>
      <c r="AD119" s="200"/>
      <c r="AE119" s="170"/>
      <c r="AF119" s="165"/>
      <c r="AG119" s="165"/>
      <c r="AH119" s="165"/>
      <c r="AI119" s="165"/>
      <c r="AJ119" s="165"/>
      <c r="AK119" s="165"/>
      <c r="AL119" s="165"/>
      <c r="AM119" s="165"/>
      <c r="AN119" s="165"/>
    </row>
    <row r="120" spans="20:40" ht="40" customHeight="1" x14ac:dyDescent="0.35">
      <c r="T120" s="200"/>
      <c r="U120" s="200"/>
      <c r="V120" s="200"/>
      <c r="W120" s="200"/>
      <c r="X120" s="200"/>
      <c r="Y120" s="200"/>
      <c r="Z120" s="200"/>
      <c r="AA120" s="200"/>
      <c r="AB120" s="200"/>
      <c r="AC120" s="200"/>
      <c r="AD120" s="200"/>
      <c r="AE120" s="170"/>
      <c r="AF120" s="165"/>
      <c r="AG120" s="165"/>
      <c r="AH120" s="165"/>
      <c r="AI120" s="165"/>
      <c r="AJ120" s="165"/>
      <c r="AK120" s="165"/>
      <c r="AL120" s="165"/>
      <c r="AM120" s="165"/>
      <c r="AN120" s="165"/>
    </row>
    <row r="121" spans="20:40" ht="40" customHeight="1" x14ac:dyDescent="0.35">
      <c r="T121" s="200"/>
      <c r="U121" s="200"/>
      <c r="V121" s="200"/>
      <c r="W121" s="200"/>
      <c r="X121" s="200"/>
      <c r="Y121" s="200"/>
      <c r="Z121" s="200"/>
      <c r="AA121" s="200"/>
      <c r="AB121" s="200"/>
      <c r="AC121" s="200"/>
      <c r="AD121" s="200"/>
      <c r="AE121" s="170"/>
      <c r="AF121" s="165"/>
      <c r="AG121" s="165"/>
      <c r="AH121" s="165"/>
      <c r="AI121" s="165"/>
      <c r="AJ121" s="165"/>
      <c r="AK121" s="165"/>
      <c r="AL121" s="165"/>
      <c r="AM121" s="165"/>
      <c r="AN121" s="165"/>
    </row>
    <row r="122" spans="20:40" ht="40" customHeight="1" x14ac:dyDescent="0.35">
      <c r="T122" s="200"/>
      <c r="U122" s="200"/>
      <c r="V122" s="200"/>
      <c r="W122" s="200"/>
      <c r="X122" s="200"/>
      <c r="Y122" s="200"/>
      <c r="Z122" s="200"/>
      <c r="AA122" s="200"/>
      <c r="AB122" s="200"/>
      <c r="AC122" s="200"/>
      <c r="AD122" s="200"/>
      <c r="AE122" s="170"/>
      <c r="AF122" s="165"/>
      <c r="AG122" s="165"/>
      <c r="AH122" s="165"/>
      <c r="AI122" s="165"/>
      <c r="AJ122" s="165"/>
      <c r="AK122" s="165"/>
      <c r="AL122" s="165"/>
      <c r="AM122" s="165"/>
      <c r="AN122" s="165"/>
    </row>
    <row r="123" spans="20:40" ht="40" customHeight="1" x14ac:dyDescent="0.35">
      <c r="T123" s="200"/>
      <c r="U123" s="200"/>
      <c r="V123" s="200"/>
      <c r="W123" s="200"/>
      <c r="X123" s="200"/>
      <c r="Y123" s="200"/>
      <c r="Z123" s="200"/>
      <c r="AA123" s="200"/>
      <c r="AB123" s="200"/>
      <c r="AC123" s="200"/>
      <c r="AD123" s="200"/>
      <c r="AE123" s="170"/>
      <c r="AF123" s="165"/>
      <c r="AG123" s="165"/>
      <c r="AH123" s="165"/>
      <c r="AI123" s="165"/>
      <c r="AJ123" s="165"/>
      <c r="AK123" s="165"/>
      <c r="AL123" s="165"/>
      <c r="AM123" s="165"/>
      <c r="AN123" s="165"/>
    </row>
    <row r="124" spans="20:40" ht="40" customHeight="1" x14ac:dyDescent="0.35">
      <c r="T124" s="200"/>
      <c r="U124" s="200"/>
      <c r="V124" s="200"/>
      <c r="W124" s="200"/>
      <c r="X124" s="200"/>
      <c r="Y124" s="200"/>
      <c r="Z124" s="200"/>
      <c r="AA124" s="200"/>
      <c r="AB124" s="200"/>
      <c r="AC124" s="200"/>
      <c r="AD124" s="200"/>
      <c r="AE124" s="170"/>
      <c r="AF124" s="165"/>
      <c r="AG124" s="165"/>
      <c r="AH124" s="165"/>
      <c r="AI124" s="165"/>
      <c r="AJ124" s="165"/>
      <c r="AK124" s="165"/>
      <c r="AL124" s="165"/>
      <c r="AM124" s="165"/>
      <c r="AN124" s="165"/>
    </row>
    <row r="125" spans="20:40" ht="40" customHeight="1" x14ac:dyDescent="0.35">
      <c r="T125" s="200"/>
      <c r="U125" s="200"/>
      <c r="V125" s="200"/>
      <c r="W125" s="200"/>
      <c r="X125" s="200"/>
      <c r="Y125" s="200"/>
      <c r="Z125" s="200"/>
      <c r="AA125" s="200"/>
      <c r="AB125" s="200"/>
      <c r="AC125" s="200"/>
      <c r="AD125" s="200"/>
      <c r="AE125" s="170"/>
      <c r="AF125" s="165"/>
      <c r="AG125" s="165"/>
      <c r="AH125" s="165"/>
      <c r="AI125" s="165"/>
      <c r="AJ125" s="165"/>
      <c r="AK125" s="165"/>
      <c r="AL125" s="165"/>
      <c r="AM125" s="165"/>
      <c r="AN125" s="165"/>
    </row>
    <row r="126" spans="20:40" ht="40" customHeight="1" x14ac:dyDescent="0.35">
      <c r="T126" s="200"/>
      <c r="U126" s="200"/>
      <c r="V126" s="200"/>
      <c r="W126" s="200"/>
      <c r="X126" s="200"/>
      <c r="Y126" s="200"/>
      <c r="Z126" s="200"/>
      <c r="AA126" s="200"/>
      <c r="AB126" s="200"/>
      <c r="AC126" s="200"/>
      <c r="AD126" s="200"/>
      <c r="AE126" s="170"/>
      <c r="AF126" s="165"/>
      <c r="AG126" s="165"/>
      <c r="AH126" s="165"/>
      <c r="AI126" s="165"/>
      <c r="AJ126" s="165"/>
      <c r="AK126" s="165"/>
      <c r="AL126" s="165"/>
      <c r="AM126" s="165"/>
      <c r="AN126" s="165"/>
    </row>
    <row r="127" spans="20:40" ht="40" customHeight="1" x14ac:dyDescent="0.35">
      <c r="T127" s="200"/>
      <c r="U127" s="200"/>
      <c r="V127" s="200"/>
      <c r="W127" s="200"/>
      <c r="X127" s="200"/>
      <c r="Y127" s="200"/>
      <c r="Z127" s="200"/>
      <c r="AA127" s="200"/>
      <c r="AB127" s="200"/>
      <c r="AC127" s="200"/>
      <c r="AD127" s="200"/>
      <c r="AE127" s="170"/>
      <c r="AF127" s="165"/>
      <c r="AG127" s="165"/>
      <c r="AH127" s="165"/>
      <c r="AI127" s="165"/>
      <c r="AJ127" s="165"/>
      <c r="AK127" s="165"/>
      <c r="AL127" s="165"/>
      <c r="AM127" s="165"/>
      <c r="AN127" s="165"/>
    </row>
    <row r="128" spans="20:40" ht="40" customHeight="1" x14ac:dyDescent="0.35">
      <c r="T128" s="200"/>
      <c r="U128" s="200"/>
      <c r="V128" s="200"/>
      <c r="W128" s="200"/>
      <c r="X128" s="200"/>
      <c r="Y128" s="200"/>
      <c r="Z128" s="200"/>
      <c r="AA128" s="200"/>
      <c r="AB128" s="200"/>
      <c r="AC128" s="200"/>
      <c r="AD128" s="200"/>
      <c r="AE128" s="170"/>
      <c r="AF128" s="165"/>
      <c r="AG128" s="165"/>
      <c r="AH128" s="165"/>
      <c r="AI128" s="165"/>
      <c r="AJ128" s="165"/>
      <c r="AK128" s="165"/>
      <c r="AL128" s="165"/>
      <c r="AM128" s="165"/>
      <c r="AN128" s="165"/>
    </row>
    <row r="129" spans="20:40" ht="40" customHeight="1" x14ac:dyDescent="0.35">
      <c r="T129" s="200"/>
      <c r="U129" s="200"/>
      <c r="V129" s="200"/>
      <c r="W129" s="200"/>
      <c r="X129" s="200"/>
      <c r="Y129" s="200"/>
      <c r="Z129" s="200"/>
      <c r="AA129" s="200"/>
      <c r="AB129" s="200"/>
      <c r="AC129" s="200"/>
      <c r="AD129" s="200"/>
      <c r="AE129" s="170"/>
      <c r="AF129" s="165"/>
      <c r="AG129" s="165"/>
      <c r="AH129" s="165"/>
      <c r="AI129" s="165"/>
      <c r="AJ129" s="165"/>
      <c r="AK129" s="165"/>
      <c r="AL129" s="165"/>
      <c r="AM129" s="165"/>
      <c r="AN129" s="165"/>
    </row>
    <row r="130" spans="20:40" ht="40" customHeight="1" x14ac:dyDescent="0.35">
      <c r="T130" s="200"/>
      <c r="U130" s="200"/>
      <c r="V130" s="200"/>
      <c r="W130" s="200"/>
      <c r="X130" s="200"/>
      <c r="Y130" s="200"/>
      <c r="Z130" s="200"/>
      <c r="AA130" s="200"/>
      <c r="AB130" s="200"/>
      <c r="AC130" s="200"/>
      <c r="AD130" s="200"/>
      <c r="AE130" s="170"/>
      <c r="AF130" s="165"/>
      <c r="AG130" s="165"/>
      <c r="AH130" s="165"/>
      <c r="AI130" s="165"/>
      <c r="AJ130" s="165"/>
      <c r="AK130" s="165"/>
      <c r="AL130" s="165"/>
      <c r="AM130" s="165"/>
      <c r="AN130" s="165"/>
    </row>
    <row r="131" spans="20:40" ht="40" customHeight="1" x14ac:dyDescent="0.35">
      <c r="T131" s="200"/>
      <c r="U131" s="200"/>
      <c r="V131" s="200"/>
      <c r="W131" s="200"/>
      <c r="X131" s="200"/>
      <c r="Y131" s="200"/>
      <c r="Z131" s="200"/>
      <c r="AA131" s="200"/>
      <c r="AB131" s="200"/>
      <c r="AC131" s="200"/>
      <c r="AD131" s="200"/>
      <c r="AE131" s="170"/>
      <c r="AF131" s="165"/>
      <c r="AG131" s="165"/>
      <c r="AH131" s="165"/>
      <c r="AI131" s="165"/>
      <c r="AJ131" s="165"/>
      <c r="AK131" s="165"/>
      <c r="AL131" s="165"/>
      <c r="AM131" s="165"/>
      <c r="AN131" s="165"/>
    </row>
    <row r="132" spans="20:40" ht="40" customHeight="1" x14ac:dyDescent="0.35">
      <c r="T132" s="200"/>
      <c r="U132" s="200"/>
      <c r="V132" s="200"/>
      <c r="W132" s="200"/>
      <c r="X132" s="200"/>
      <c r="Y132" s="200"/>
      <c r="Z132" s="200"/>
      <c r="AA132" s="200"/>
      <c r="AB132" s="200"/>
      <c r="AC132" s="200"/>
      <c r="AD132" s="200"/>
      <c r="AE132" s="170"/>
      <c r="AF132" s="165"/>
      <c r="AG132" s="165"/>
      <c r="AH132" s="165"/>
      <c r="AI132" s="165"/>
      <c r="AJ132" s="165"/>
      <c r="AK132" s="165"/>
      <c r="AL132" s="165"/>
      <c r="AM132" s="165"/>
      <c r="AN132" s="165"/>
    </row>
    <row r="133" spans="20:40" ht="40" customHeight="1" x14ac:dyDescent="0.35">
      <c r="T133" s="200"/>
      <c r="U133" s="200"/>
      <c r="V133" s="200"/>
      <c r="W133" s="200"/>
      <c r="X133" s="200"/>
      <c r="Y133" s="200"/>
      <c r="Z133" s="200"/>
      <c r="AA133" s="200"/>
      <c r="AB133" s="200"/>
      <c r="AC133" s="200"/>
      <c r="AD133" s="200"/>
      <c r="AE133" s="170"/>
      <c r="AF133" s="165"/>
      <c r="AG133" s="165"/>
      <c r="AH133" s="165"/>
      <c r="AI133" s="165"/>
      <c r="AJ133" s="165"/>
      <c r="AK133" s="165"/>
      <c r="AL133" s="165"/>
      <c r="AM133" s="165"/>
      <c r="AN133" s="165"/>
    </row>
    <row r="134" spans="20:40" ht="40" customHeight="1" x14ac:dyDescent="0.35">
      <c r="T134" s="200"/>
      <c r="U134" s="200"/>
      <c r="V134" s="200"/>
      <c r="W134" s="200"/>
      <c r="X134" s="200"/>
      <c r="Y134" s="200"/>
      <c r="Z134" s="200"/>
      <c r="AA134" s="200"/>
      <c r="AB134" s="200"/>
      <c r="AC134" s="200"/>
      <c r="AD134" s="200"/>
      <c r="AE134" s="170"/>
      <c r="AF134" s="165"/>
      <c r="AG134" s="165"/>
      <c r="AH134" s="165"/>
      <c r="AI134" s="165"/>
      <c r="AJ134" s="165"/>
      <c r="AK134" s="165"/>
      <c r="AL134" s="165"/>
      <c r="AM134" s="165"/>
      <c r="AN134" s="165"/>
    </row>
    <row r="135" spans="20:40" ht="40" customHeight="1" x14ac:dyDescent="0.35">
      <c r="T135" s="200"/>
      <c r="U135" s="200"/>
      <c r="V135" s="200"/>
      <c r="W135" s="200"/>
      <c r="X135" s="200"/>
      <c r="Y135" s="200"/>
      <c r="Z135" s="200"/>
      <c r="AA135" s="200"/>
      <c r="AB135" s="200"/>
      <c r="AC135" s="200"/>
      <c r="AD135" s="200"/>
      <c r="AE135" s="170"/>
      <c r="AF135" s="165"/>
      <c r="AG135" s="165"/>
      <c r="AH135" s="165"/>
      <c r="AI135" s="165"/>
      <c r="AJ135" s="165"/>
      <c r="AK135" s="165"/>
      <c r="AL135" s="165"/>
      <c r="AM135" s="165"/>
      <c r="AN135" s="165"/>
    </row>
    <row r="136" spans="20:40" ht="40" customHeight="1" x14ac:dyDescent="0.35">
      <c r="T136" s="200"/>
      <c r="U136" s="200"/>
      <c r="V136" s="200"/>
      <c r="W136" s="200"/>
      <c r="X136" s="200"/>
      <c r="Y136" s="200"/>
      <c r="Z136" s="200"/>
      <c r="AA136" s="200"/>
      <c r="AB136" s="200"/>
      <c r="AC136" s="200"/>
      <c r="AD136" s="200"/>
      <c r="AE136" s="170"/>
      <c r="AF136" s="165"/>
      <c r="AG136" s="165"/>
      <c r="AH136" s="165"/>
      <c r="AI136" s="165"/>
      <c r="AJ136" s="165"/>
      <c r="AK136" s="165"/>
      <c r="AL136" s="165"/>
      <c r="AM136" s="165"/>
      <c r="AN136" s="165"/>
    </row>
    <row r="137" spans="20:40" ht="40" customHeight="1" x14ac:dyDescent="0.35">
      <c r="T137" s="200"/>
      <c r="U137" s="200"/>
      <c r="V137" s="200"/>
      <c r="W137" s="200"/>
      <c r="X137" s="200"/>
      <c r="Y137" s="200"/>
      <c r="Z137" s="200"/>
      <c r="AA137" s="200"/>
      <c r="AB137" s="200"/>
      <c r="AC137" s="200"/>
      <c r="AD137" s="200"/>
      <c r="AE137" s="170"/>
      <c r="AF137" s="165"/>
      <c r="AG137" s="165"/>
      <c r="AH137" s="165"/>
      <c r="AI137" s="165"/>
      <c r="AJ137" s="165"/>
      <c r="AK137" s="165"/>
      <c r="AL137" s="165"/>
      <c r="AM137" s="165"/>
      <c r="AN137" s="165"/>
    </row>
    <row r="138" spans="20:40" ht="40" customHeight="1" x14ac:dyDescent="0.35">
      <c r="T138" s="200"/>
      <c r="U138" s="200"/>
      <c r="V138" s="200"/>
      <c r="W138" s="200"/>
      <c r="X138" s="200"/>
      <c r="Y138" s="200"/>
      <c r="Z138" s="200"/>
      <c r="AA138" s="200"/>
      <c r="AB138" s="200"/>
      <c r="AC138" s="200"/>
      <c r="AD138" s="200"/>
      <c r="AE138" s="170"/>
      <c r="AF138" s="165"/>
      <c r="AG138" s="165"/>
      <c r="AH138" s="165"/>
      <c r="AI138" s="165"/>
      <c r="AJ138" s="165"/>
      <c r="AK138" s="165"/>
      <c r="AL138" s="165"/>
      <c r="AM138" s="165"/>
      <c r="AN138" s="165"/>
    </row>
    <row r="139" spans="20:40" ht="40" customHeight="1" x14ac:dyDescent="0.35">
      <c r="T139" s="200"/>
      <c r="U139" s="200"/>
      <c r="V139" s="200"/>
      <c r="W139" s="200"/>
      <c r="X139" s="200"/>
      <c r="Y139" s="200"/>
      <c r="Z139" s="200"/>
      <c r="AA139" s="200"/>
      <c r="AB139" s="200"/>
      <c r="AC139" s="200"/>
      <c r="AD139" s="200"/>
      <c r="AE139" s="170"/>
      <c r="AF139" s="165"/>
      <c r="AG139" s="165"/>
      <c r="AH139" s="165"/>
      <c r="AI139" s="165"/>
      <c r="AJ139" s="165"/>
      <c r="AK139" s="165"/>
      <c r="AL139" s="165"/>
      <c r="AM139" s="165"/>
      <c r="AN139" s="165"/>
    </row>
    <row r="140" spans="20:40" ht="40" customHeight="1" x14ac:dyDescent="0.35">
      <c r="T140" s="200"/>
      <c r="U140" s="200"/>
      <c r="V140" s="200"/>
      <c r="W140" s="200"/>
      <c r="X140" s="200"/>
      <c r="Y140" s="200"/>
      <c r="Z140" s="200"/>
      <c r="AA140" s="200"/>
      <c r="AB140" s="200"/>
      <c r="AC140" s="200"/>
      <c r="AD140" s="200"/>
      <c r="AE140" s="170"/>
      <c r="AF140" s="165"/>
      <c r="AG140" s="165"/>
      <c r="AH140" s="165"/>
      <c r="AI140" s="165"/>
      <c r="AJ140" s="165"/>
      <c r="AK140" s="165"/>
      <c r="AL140" s="165"/>
      <c r="AM140" s="165"/>
      <c r="AN140" s="165"/>
    </row>
    <row r="141" spans="20:40" ht="40" customHeight="1" x14ac:dyDescent="0.35">
      <c r="T141" s="200"/>
      <c r="U141" s="200"/>
      <c r="V141" s="200"/>
      <c r="W141" s="200"/>
      <c r="X141" s="200"/>
      <c r="Y141" s="200"/>
      <c r="Z141" s="200"/>
      <c r="AA141" s="200"/>
      <c r="AB141" s="200"/>
      <c r="AC141" s="200"/>
      <c r="AD141" s="200"/>
      <c r="AE141" s="170"/>
      <c r="AF141" s="165"/>
      <c r="AG141" s="165"/>
      <c r="AH141" s="165"/>
      <c r="AI141" s="165"/>
      <c r="AJ141" s="165"/>
      <c r="AK141" s="165"/>
      <c r="AL141" s="165"/>
      <c r="AM141" s="165"/>
      <c r="AN141" s="165"/>
    </row>
    <row r="142" spans="20:40" ht="40" customHeight="1" x14ac:dyDescent="0.35">
      <c r="T142" s="200"/>
      <c r="U142" s="200"/>
      <c r="V142" s="200"/>
      <c r="W142" s="200"/>
      <c r="X142" s="200"/>
      <c r="Y142" s="200"/>
      <c r="Z142" s="200"/>
      <c r="AA142" s="200"/>
      <c r="AB142" s="200"/>
      <c r="AC142" s="200"/>
      <c r="AD142" s="200"/>
      <c r="AE142" s="170"/>
      <c r="AF142" s="165"/>
      <c r="AG142" s="165"/>
      <c r="AH142" s="165"/>
      <c r="AI142" s="165"/>
      <c r="AJ142" s="165"/>
      <c r="AK142" s="165"/>
      <c r="AL142" s="165"/>
      <c r="AM142" s="165"/>
      <c r="AN142" s="165"/>
    </row>
    <row r="143" spans="20:40" ht="40" customHeight="1" x14ac:dyDescent="0.35">
      <c r="T143" s="200"/>
      <c r="U143" s="200"/>
      <c r="V143" s="200"/>
      <c r="W143" s="200"/>
      <c r="X143" s="200"/>
      <c r="Y143" s="200"/>
      <c r="Z143" s="200"/>
      <c r="AA143" s="200"/>
      <c r="AB143" s="200"/>
      <c r="AC143" s="200"/>
      <c r="AD143" s="200"/>
      <c r="AE143" s="170"/>
      <c r="AF143" s="165"/>
      <c r="AG143" s="165"/>
      <c r="AH143" s="165"/>
      <c r="AI143" s="165"/>
      <c r="AJ143" s="165"/>
      <c r="AK143" s="165"/>
      <c r="AL143" s="165"/>
      <c r="AM143" s="165"/>
      <c r="AN143" s="165"/>
    </row>
    <row r="144" spans="20:40" ht="40" customHeight="1" x14ac:dyDescent="0.35">
      <c r="T144" s="200"/>
      <c r="U144" s="200"/>
      <c r="V144" s="200"/>
      <c r="W144" s="200"/>
      <c r="X144" s="200"/>
      <c r="Y144" s="200"/>
      <c r="Z144" s="200"/>
      <c r="AA144" s="200"/>
      <c r="AB144" s="200"/>
      <c r="AC144" s="200"/>
      <c r="AD144" s="200"/>
      <c r="AE144" s="170"/>
      <c r="AF144" s="165"/>
      <c r="AG144" s="165"/>
      <c r="AH144" s="165"/>
      <c r="AI144" s="165"/>
      <c r="AJ144" s="165"/>
      <c r="AK144" s="165"/>
      <c r="AL144" s="165"/>
      <c r="AM144" s="165"/>
      <c r="AN144" s="165"/>
    </row>
    <row r="145" spans="20:40" ht="40" customHeight="1" x14ac:dyDescent="0.35">
      <c r="T145" s="200"/>
      <c r="U145" s="200"/>
      <c r="V145" s="200"/>
      <c r="W145" s="200"/>
      <c r="X145" s="200"/>
      <c r="Y145" s="200"/>
      <c r="Z145" s="200"/>
      <c r="AA145" s="200"/>
      <c r="AB145" s="200"/>
      <c r="AC145" s="200"/>
      <c r="AD145" s="200"/>
      <c r="AE145" s="170"/>
      <c r="AF145" s="165"/>
      <c r="AG145" s="165"/>
      <c r="AH145" s="165"/>
      <c r="AI145" s="165"/>
      <c r="AJ145" s="165"/>
      <c r="AK145" s="165"/>
      <c r="AL145" s="165"/>
      <c r="AM145" s="165"/>
      <c r="AN145" s="165"/>
    </row>
    <row r="146" spans="20:40" ht="40" customHeight="1" x14ac:dyDescent="0.35">
      <c r="T146" s="200"/>
      <c r="U146" s="200"/>
      <c r="V146" s="200"/>
      <c r="W146" s="200"/>
      <c r="X146" s="200"/>
      <c r="Y146" s="200"/>
      <c r="Z146" s="200"/>
      <c r="AA146" s="200"/>
      <c r="AB146" s="200"/>
      <c r="AC146" s="200"/>
      <c r="AD146" s="200"/>
      <c r="AE146" s="170"/>
      <c r="AF146" s="165"/>
      <c r="AG146" s="165"/>
      <c r="AH146" s="165"/>
      <c r="AI146" s="165"/>
      <c r="AJ146" s="165"/>
      <c r="AK146" s="165"/>
      <c r="AL146" s="165"/>
      <c r="AM146" s="165"/>
      <c r="AN146" s="165"/>
    </row>
    <row r="147" spans="20:40" ht="40" customHeight="1" x14ac:dyDescent="0.35">
      <c r="T147" s="200"/>
      <c r="U147" s="200"/>
      <c r="V147" s="200"/>
      <c r="W147" s="200"/>
      <c r="X147" s="200"/>
      <c r="Y147" s="200"/>
      <c r="Z147" s="200"/>
      <c r="AA147" s="200"/>
      <c r="AB147" s="200"/>
      <c r="AC147" s="200"/>
      <c r="AD147" s="200"/>
      <c r="AE147" s="170"/>
      <c r="AF147" s="165"/>
      <c r="AG147" s="165"/>
      <c r="AH147" s="165"/>
      <c r="AI147" s="165"/>
      <c r="AJ147" s="165"/>
      <c r="AK147" s="165"/>
      <c r="AL147" s="165"/>
      <c r="AM147" s="165"/>
      <c r="AN147" s="165"/>
    </row>
    <row r="148" spans="20:40" ht="40" customHeight="1" x14ac:dyDescent="0.35">
      <c r="T148" s="200"/>
      <c r="U148" s="200"/>
      <c r="V148" s="200"/>
      <c r="W148" s="200"/>
      <c r="X148" s="200"/>
      <c r="Y148" s="200"/>
      <c r="Z148" s="200"/>
      <c r="AA148" s="200"/>
      <c r="AB148" s="200"/>
      <c r="AC148" s="200"/>
      <c r="AD148" s="200"/>
      <c r="AE148" s="170"/>
      <c r="AF148" s="165"/>
      <c r="AG148" s="165"/>
      <c r="AH148" s="165"/>
      <c r="AI148" s="165"/>
      <c r="AJ148" s="165"/>
      <c r="AK148" s="165"/>
      <c r="AL148" s="165"/>
      <c r="AM148" s="165"/>
      <c r="AN148" s="165"/>
    </row>
    <row r="149" spans="20:40" ht="40" customHeight="1" x14ac:dyDescent="0.35">
      <c r="T149" s="200"/>
      <c r="U149" s="200"/>
      <c r="V149" s="200"/>
      <c r="W149" s="200"/>
      <c r="X149" s="200"/>
      <c r="Y149" s="200"/>
      <c r="Z149" s="200"/>
      <c r="AA149" s="200"/>
      <c r="AB149" s="200"/>
      <c r="AC149" s="200"/>
      <c r="AD149" s="200"/>
      <c r="AE149" s="170"/>
      <c r="AF149" s="165"/>
      <c r="AG149" s="165"/>
      <c r="AH149" s="165"/>
      <c r="AI149" s="165"/>
      <c r="AJ149" s="165"/>
      <c r="AK149" s="165"/>
      <c r="AL149" s="165"/>
      <c r="AM149" s="165"/>
      <c r="AN149" s="165"/>
    </row>
    <row r="150" spans="20:40" ht="40" customHeight="1" x14ac:dyDescent="0.35">
      <c r="T150" s="200"/>
      <c r="U150" s="200"/>
      <c r="V150" s="200"/>
      <c r="W150" s="200"/>
      <c r="X150" s="200"/>
      <c r="Y150" s="200"/>
      <c r="Z150" s="200"/>
      <c r="AA150" s="200"/>
      <c r="AB150" s="200"/>
      <c r="AC150" s="200"/>
      <c r="AD150" s="200"/>
      <c r="AE150" s="170"/>
      <c r="AF150" s="165"/>
      <c r="AG150" s="165"/>
      <c r="AH150" s="165"/>
      <c r="AI150" s="165"/>
      <c r="AJ150" s="165"/>
      <c r="AK150" s="165"/>
      <c r="AL150" s="165"/>
      <c r="AM150" s="165"/>
      <c r="AN150" s="165"/>
    </row>
    <row r="151" spans="20:40" ht="40" customHeight="1" x14ac:dyDescent="0.35">
      <c r="T151" s="200"/>
      <c r="U151" s="200"/>
      <c r="V151" s="200"/>
      <c r="W151" s="200"/>
      <c r="X151" s="200"/>
      <c r="Y151" s="200"/>
      <c r="Z151" s="200"/>
      <c r="AA151" s="200"/>
      <c r="AB151" s="200"/>
      <c r="AC151" s="200"/>
      <c r="AD151" s="200"/>
      <c r="AE151" s="170"/>
      <c r="AF151" s="165"/>
      <c r="AG151" s="165"/>
      <c r="AH151" s="165"/>
      <c r="AI151" s="165"/>
      <c r="AJ151" s="165"/>
      <c r="AK151" s="165"/>
      <c r="AL151" s="165"/>
      <c r="AM151" s="165"/>
      <c r="AN151" s="165"/>
    </row>
    <row r="152" spans="20:40" ht="40" customHeight="1" x14ac:dyDescent="0.35">
      <c r="T152" s="200"/>
      <c r="U152" s="200"/>
      <c r="V152" s="200"/>
      <c r="W152" s="200"/>
      <c r="X152" s="200"/>
      <c r="Y152" s="200"/>
      <c r="Z152" s="200"/>
      <c r="AA152" s="200"/>
      <c r="AB152" s="200"/>
      <c r="AC152" s="200"/>
      <c r="AD152" s="200"/>
      <c r="AE152" s="170"/>
      <c r="AF152" s="165"/>
      <c r="AG152" s="165"/>
      <c r="AH152" s="165"/>
      <c r="AI152" s="165"/>
      <c r="AJ152" s="165"/>
      <c r="AK152" s="165"/>
      <c r="AL152" s="165"/>
      <c r="AM152" s="165"/>
      <c r="AN152" s="165"/>
    </row>
    <row r="153" spans="20:40" ht="40" customHeight="1" x14ac:dyDescent="0.35">
      <c r="T153" s="200"/>
      <c r="U153" s="200"/>
      <c r="V153" s="200"/>
      <c r="W153" s="200"/>
      <c r="X153" s="200"/>
      <c r="Y153" s="200"/>
      <c r="Z153" s="200"/>
      <c r="AA153" s="200"/>
      <c r="AB153" s="200"/>
      <c r="AC153" s="200"/>
      <c r="AD153" s="200"/>
      <c r="AE153" s="170"/>
      <c r="AF153" s="165"/>
      <c r="AG153" s="165"/>
      <c r="AH153" s="165"/>
      <c r="AI153" s="165"/>
      <c r="AJ153" s="165"/>
      <c r="AK153" s="165"/>
      <c r="AL153" s="165"/>
      <c r="AM153" s="165"/>
      <c r="AN153" s="165"/>
    </row>
    <row r="154" spans="20:40" ht="40" customHeight="1" x14ac:dyDescent="0.35">
      <c r="T154" s="200"/>
      <c r="U154" s="200"/>
      <c r="V154" s="200"/>
      <c r="W154" s="200"/>
      <c r="X154" s="200"/>
      <c r="Y154" s="200"/>
      <c r="Z154" s="200"/>
      <c r="AA154" s="200"/>
      <c r="AB154" s="200"/>
      <c r="AC154" s="200"/>
      <c r="AD154" s="200"/>
      <c r="AE154" s="170"/>
      <c r="AF154" s="165"/>
      <c r="AG154" s="165"/>
      <c r="AH154" s="165"/>
      <c r="AI154" s="165"/>
      <c r="AJ154" s="165"/>
      <c r="AK154" s="165"/>
      <c r="AL154" s="165"/>
      <c r="AM154" s="165"/>
      <c r="AN154" s="165"/>
    </row>
    <row r="155" spans="20:40" ht="40" customHeight="1" x14ac:dyDescent="0.35">
      <c r="T155" s="200"/>
      <c r="U155" s="200"/>
      <c r="V155" s="200"/>
      <c r="W155" s="200"/>
      <c r="X155" s="200"/>
      <c r="Y155" s="200"/>
      <c r="Z155" s="200"/>
      <c r="AA155" s="200"/>
      <c r="AB155" s="200"/>
      <c r="AC155" s="200"/>
      <c r="AD155" s="200"/>
      <c r="AE155" s="170"/>
      <c r="AF155" s="165"/>
      <c r="AG155" s="165"/>
      <c r="AH155" s="165"/>
      <c r="AI155" s="165"/>
      <c r="AJ155" s="165"/>
      <c r="AK155" s="165"/>
      <c r="AL155" s="165"/>
      <c r="AM155" s="165"/>
      <c r="AN155" s="165"/>
    </row>
    <row r="156" spans="20:40" ht="40" customHeight="1" x14ac:dyDescent="0.35">
      <c r="T156" s="200"/>
      <c r="U156" s="200"/>
      <c r="V156" s="200"/>
      <c r="W156" s="200"/>
      <c r="X156" s="200"/>
      <c r="Y156" s="200"/>
      <c r="Z156" s="200"/>
      <c r="AA156" s="200"/>
      <c r="AB156" s="200"/>
      <c r="AC156" s="200"/>
      <c r="AD156" s="200"/>
      <c r="AE156" s="170"/>
      <c r="AF156" s="165"/>
      <c r="AG156" s="165"/>
      <c r="AH156" s="165"/>
      <c r="AI156" s="165"/>
      <c r="AJ156" s="165"/>
      <c r="AK156" s="165"/>
      <c r="AL156" s="165"/>
      <c r="AM156" s="165"/>
      <c r="AN156" s="165"/>
    </row>
    <row r="157" spans="20:40" ht="40" customHeight="1" x14ac:dyDescent="0.35">
      <c r="T157" s="200"/>
      <c r="U157" s="200"/>
      <c r="V157" s="200"/>
      <c r="W157" s="200"/>
      <c r="X157" s="200"/>
      <c r="Y157" s="200"/>
      <c r="Z157" s="200"/>
      <c r="AA157" s="200"/>
      <c r="AB157" s="200"/>
      <c r="AC157" s="200"/>
      <c r="AD157" s="200"/>
      <c r="AE157" s="170"/>
      <c r="AF157" s="165"/>
      <c r="AG157" s="165"/>
      <c r="AH157" s="165"/>
      <c r="AI157" s="165"/>
      <c r="AJ157" s="165"/>
      <c r="AK157" s="165"/>
      <c r="AL157" s="165"/>
      <c r="AM157" s="165"/>
      <c r="AN157" s="165"/>
    </row>
    <row r="158" spans="20:40" ht="40" customHeight="1" x14ac:dyDescent="0.35">
      <c r="T158" s="200"/>
      <c r="U158" s="200"/>
      <c r="V158" s="200"/>
      <c r="W158" s="200"/>
      <c r="X158" s="200"/>
      <c r="Y158" s="200"/>
      <c r="Z158" s="200"/>
      <c r="AA158" s="200"/>
      <c r="AB158" s="200"/>
      <c r="AC158" s="200"/>
      <c r="AD158" s="200"/>
      <c r="AE158" s="170"/>
      <c r="AF158" s="165"/>
      <c r="AG158" s="165"/>
      <c r="AH158" s="165"/>
      <c r="AI158" s="165"/>
      <c r="AJ158" s="165"/>
      <c r="AK158" s="165"/>
      <c r="AL158" s="165"/>
      <c r="AM158" s="165"/>
      <c r="AN158" s="165"/>
    </row>
    <row r="159" spans="20:40" ht="40" customHeight="1" x14ac:dyDescent="0.35">
      <c r="T159" s="200"/>
      <c r="U159" s="200"/>
      <c r="V159" s="200"/>
      <c r="W159" s="200"/>
      <c r="X159" s="200"/>
      <c r="Y159" s="200"/>
      <c r="Z159" s="200"/>
      <c r="AA159" s="200"/>
      <c r="AB159" s="200"/>
      <c r="AC159" s="200"/>
      <c r="AD159" s="200"/>
      <c r="AE159" s="170"/>
      <c r="AF159" s="165"/>
      <c r="AG159" s="165"/>
      <c r="AH159" s="165"/>
      <c r="AI159" s="165"/>
      <c r="AJ159" s="165"/>
      <c r="AK159" s="165"/>
      <c r="AL159" s="165"/>
      <c r="AM159" s="165"/>
      <c r="AN159" s="165"/>
    </row>
    <row r="160" spans="20:40" ht="40" customHeight="1" x14ac:dyDescent="0.35">
      <c r="T160" s="200"/>
      <c r="U160" s="200"/>
      <c r="V160" s="200"/>
      <c r="W160" s="200"/>
      <c r="X160" s="200"/>
      <c r="Y160" s="200"/>
      <c r="Z160" s="200"/>
      <c r="AA160" s="200"/>
      <c r="AB160" s="200"/>
      <c r="AC160" s="200"/>
      <c r="AD160" s="200"/>
      <c r="AE160" s="170"/>
      <c r="AF160" s="165"/>
      <c r="AG160" s="165"/>
      <c r="AH160" s="165"/>
      <c r="AI160" s="165"/>
      <c r="AJ160" s="165"/>
      <c r="AK160" s="165"/>
      <c r="AL160" s="165"/>
      <c r="AM160" s="165"/>
      <c r="AN160" s="165"/>
    </row>
    <row r="161" spans="20:40" ht="40" customHeight="1" x14ac:dyDescent="0.35">
      <c r="T161" s="200"/>
      <c r="U161" s="200"/>
      <c r="V161" s="200"/>
      <c r="W161" s="200"/>
      <c r="X161" s="200"/>
      <c r="Y161" s="200"/>
      <c r="Z161" s="200"/>
      <c r="AA161" s="200"/>
      <c r="AB161" s="200"/>
      <c r="AC161" s="200"/>
      <c r="AD161" s="200"/>
      <c r="AE161" s="170"/>
      <c r="AF161" s="165"/>
      <c r="AG161" s="165"/>
      <c r="AH161" s="165"/>
      <c r="AI161" s="165"/>
      <c r="AJ161" s="165"/>
      <c r="AK161" s="165"/>
      <c r="AL161" s="165"/>
      <c r="AM161" s="165"/>
      <c r="AN161" s="165"/>
    </row>
    <row r="162" spans="20:40" ht="40" customHeight="1" x14ac:dyDescent="0.35">
      <c r="T162" s="200"/>
      <c r="U162" s="200"/>
      <c r="V162" s="200"/>
      <c r="W162" s="200"/>
      <c r="X162" s="200"/>
      <c r="Y162" s="200"/>
      <c r="Z162" s="200"/>
      <c r="AA162" s="200"/>
      <c r="AB162" s="200"/>
      <c r="AC162" s="200"/>
      <c r="AD162" s="200"/>
      <c r="AE162" s="170"/>
      <c r="AF162" s="165"/>
      <c r="AG162" s="165"/>
      <c r="AH162" s="165"/>
      <c r="AI162" s="165"/>
      <c r="AJ162" s="165"/>
      <c r="AK162" s="165"/>
      <c r="AL162" s="165"/>
      <c r="AM162" s="165"/>
      <c r="AN162" s="165"/>
    </row>
    <row r="163" spans="20:40" ht="40" customHeight="1" x14ac:dyDescent="0.35">
      <c r="T163" s="200"/>
      <c r="U163" s="200"/>
      <c r="V163" s="200"/>
      <c r="W163" s="200"/>
      <c r="X163" s="200"/>
      <c r="Y163" s="200"/>
      <c r="Z163" s="200"/>
      <c r="AA163" s="200"/>
      <c r="AB163" s="200"/>
      <c r="AC163" s="200"/>
      <c r="AD163" s="200"/>
      <c r="AE163" s="170"/>
      <c r="AF163" s="165"/>
      <c r="AG163" s="165"/>
      <c r="AH163" s="165"/>
      <c r="AI163" s="165"/>
      <c r="AJ163" s="165"/>
      <c r="AK163" s="165"/>
      <c r="AL163" s="165"/>
      <c r="AM163" s="165"/>
      <c r="AN163" s="165"/>
    </row>
    <row r="164" spans="20:40" ht="40" customHeight="1" x14ac:dyDescent="0.35">
      <c r="T164" s="200"/>
      <c r="U164" s="200"/>
      <c r="V164" s="200"/>
      <c r="W164" s="200"/>
      <c r="X164" s="200"/>
      <c r="Y164" s="200"/>
      <c r="Z164" s="200"/>
      <c r="AA164" s="200"/>
      <c r="AB164" s="200"/>
      <c r="AC164" s="200"/>
      <c r="AD164" s="200"/>
      <c r="AE164" s="170"/>
      <c r="AF164" s="165"/>
      <c r="AG164" s="165"/>
      <c r="AH164" s="165"/>
      <c r="AI164" s="165"/>
      <c r="AJ164" s="165"/>
      <c r="AK164" s="165"/>
      <c r="AL164" s="165"/>
      <c r="AM164" s="165"/>
      <c r="AN164" s="165"/>
    </row>
    <row r="165" spans="20:40" ht="40" customHeight="1" x14ac:dyDescent="0.35">
      <c r="T165" s="200"/>
      <c r="U165" s="200"/>
      <c r="V165" s="200"/>
      <c r="W165" s="200"/>
      <c r="X165" s="200"/>
      <c r="Y165" s="200"/>
      <c r="Z165" s="200"/>
      <c r="AA165" s="200"/>
      <c r="AB165" s="200"/>
      <c r="AC165" s="200"/>
      <c r="AD165" s="200"/>
      <c r="AE165" s="170"/>
      <c r="AF165" s="165"/>
      <c r="AG165" s="165"/>
      <c r="AH165" s="165"/>
      <c r="AI165" s="165"/>
      <c r="AJ165" s="165"/>
      <c r="AK165" s="165"/>
      <c r="AL165" s="165"/>
      <c r="AM165" s="165"/>
      <c r="AN165" s="165"/>
    </row>
    <row r="166" spans="20:40" ht="40" customHeight="1" x14ac:dyDescent="0.35">
      <c r="T166" s="200"/>
      <c r="U166" s="200"/>
      <c r="V166" s="200"/>
      <c r="W166" s="200"/>
      <c r="X166" s="200"/>
      <c r="Y166" s="200"/>
      <c r="Z166" s="200"/>
      <c r="AA166" s="200"/>
      <c r="AB166" s="200"/>
      <c r="AC166" s="200"/>
      <c r="AD166" s="200"/>
      <c r="AE166" s="170"/>
      <c r="AF166" s="165"/>
      <c r="AG166" s="165"/>
      <c r="AH166" s="165"/>
      <c r="AI166" s="165"/>
      <c r="AJ166" s="165"/>
      <c r="AK166" s="165"/>
      <c r="AL166" s="165"/>
      <c r="AM166" s="165"/>
      <c r="AN166" s="165"/>
    </row>
    <row r="167" spans="20:40" ht="40" customHeight="1" x14ac:dyDescent="0.35">
      <c r="T167" s="200"/>
      <c r="U167" s="200"/>
      <c r="V167" s="200"/>
      <c r="W167" s="200"/>
      <c r="X167" s="200"/>
      <c r="Y167" s="200"/>
      <c r="Z167" s="200"/>
      <c r="AA167" s="200"/>
      <c r="AB167" s="200"/>
      <c r="AC167" s="200"/>
      <c r="AD167" s="200"/>
      <c r="AE167" s="170"/>
      <c r="AF167" s="165"/>
      <c r="AG167" s="165"/>
      <c r="AH167" s="165"/>
      <c r="AI167" s="165"/>
      <c r="AJ167" s="165"/>
      <c r="AK167" s="165"/>
      <c r="AL167" s="165"/>
      <c r="AM167" s="165"/>
      <c r="AN167" s="165"/>
    </row>
    <row r="168" spans="20:40" ht="40" customHeight="1" x14ac:dyDescent="0.35">
      <c r="T168" s="200"/>
      <c r="U168" s="200"/>
      <c r="V168" s="200"/>
      <c r="W168" s="200"/>
      <c r="X168" s="200"/>
      <c r="Y168" s="200"/>
      <c r="Z168" s="200"/>
      <c r="AA168" s="200"/>
      <c r="AB168" s="200"/>
      <c r="AC168" s="200"/>
      <c r="AD168" s="200"/>
      <c r="AE168" s="170"/>
      <c r="AF168" s="165"/>
      <c r="AG168" s="165"/>
      <c r="AH168" s="165"/>
      <c r="AI168" s="165"/>
      <c r="AJ168" s="165"/>
      <c r="AK168" s="165"/>
      <c r="AL168" s="165"/>
      <c r="AM168" s="165"/>
      <c r="AN168" s="165"/>
    </row>
    <row r="169" spans="20:40" ht="40" customHeight="1" x14ac:dyDescent="0.35">
      <c r="T169" s="200"/>
      <c r="U169" s="200"/>
      <c r="V169" s="200"/>
      <c r="W169" s="200"/>
      <c r="X169" s="200"/>
      <c r="Y169" s="200"/>
      <c r="Z169" s="200"/>
      <c r="AA169" s="200"/>
      <c r="AB169" s="200"/>
      <c r="AC169" s="200"/>
      <c r="AD169" s="200"/>
      <c r="AE169" s="170"/>
      <c r="AF169" s="165"/>
      <c r="AG169" s="165"/>
      <c r="AH169" s="165"/>
      <c r="AI169" s="165"/>
      <c r="AJ169" s="165"/>
      <c r="AK169" s="165"/>
      <c r="AL169" s="165"/>
      <c r="AM169" s="165"/>
      <c r="AN169" s="165"/>
    </row>
    <row r="170" spans="20:40" ht="40" customHeight="1" x14ac:dyDescent="0.35">
      <c r="T170" s="200"/>
      <c r="U170" s="200"/>
      <c r="V170" s="200"/>
      <c r="W170" s="200"/>
      <c r="X170" s="200"/>
      <c r="Y170" s="200"/>
      <c r="Z170" s="200"/>
      <c r="AA170" s="200"/>
      <c r="AB170" s="200"/>
      <c r="AC170" s="200"/>
      <c r="AD170" s="200"/>
      <c r="AE170" s="170"/>
      <c r="AF170" s="165"/>
      <c r="AG170" s="165"/>
      <c r="AH170" s="165"/>
      <c r="AI170" s="165"/>
      <c r="AJ170" s="165"/>
      <c r="AK170" s="165"/>
      <c r="AL170" s="165"/>
      <c r="AM170" s="165"/>
      <c r="AN170" s="165"/>
    </row>
    <row r="171" spans="20:40" ht="40" customHeight="1" x14ac:dyDescent="0.35">
      <c r="T171" s="200"/>
      <c r="U171" s="200"/>
      <c r="V171" s="200"/>
      <c r="W171" s="200"/>
      <c r="X171" s="200"/>
      <c r="Y171" s="200"/>
      <c r="Z171" s="200"/>
      <c r="AA171" s="200"/>
      <c r="AB171" s="200"/>
      <c r="AC171" s="200"/>
      <c r="AD171" s="200"/>
      <c r="AE171" s="170"/>
      <c r="AF171" s="165"/>
      <c r="AG171" s="165"/>
      <c r="AH171" s="165"/>
      <c r="AI171" s="165"/>
      <c r="AJ171" s="165"/>
      <c r="AK171" s="165"/>
      <c r="AL171" s="165"/>
      <c r="AM171" s="165"/>
      <c r="AN171" s="165"/>
    </row>
    <row r="172" spans="20:40" ht="40" customHeight="1" x14ac:dyDescent="0.35">
      <c r="T172" s="200"/>
      <c r="U172" s="200"/>
      <c r="V172" s="200"/>
      <c r="W172" s="200"/>
      <c r="X172" s="200"/>
      <c r="Y172" s="200"/>
      <c r="Z172" s="200"/>
      <c r="AA172" s="200"/>
      <c r="AB172" s="200"/>
      <c r="AC172" s="200"/>
      <c r="AD172" s="200"/>
      <c r="AE172" s="170"/>
      <c r="AF172" s="165"/>
      <c r="AG172" s="165"/>
      <c r="AH172" s="165"/>
      <c r="AI172" s="165"/>
      <c r="AJ172" s="165"/>
      <c r="AK172" s="165"/>
      <c r="AL172" s="165"/>
      <c r="AM172" s="165"/>
      <c r="AN172" s="165"/>
    </row>
    <row r="173" spans="20:40" ht="40" customHeight="1" x14ac:dyDescent="0.35">
      <c r="T173" s="200"/>
      <c r="U173" s="200"/>
      <c r="V173" s="200"/>
      <c r="W173" s="200"/>
      <c r="X173" s="200"/>
      <c r="Y173" s="200"/>
      <c r="Z173" s="200"/>
      <c r="AA173" s="200"/>
      <c r="AB173" s="200"/>
      <c r="AC173" s="200"/>
      <c r="AD173" s="200"/>
      <c r="AE173" s="170"/>
      <c r="AF173" s="165"/>
      <c r="AG173" s="165"/>
      <c r="AH173" s="165"/>
      <c r="AI173" s="165"/>
      <c r="AJ173" s="165"/>
      <c r="AK173" s="165"/>
      <c r="AL173" s="165"/>
      <c r="AM173" s="165"/>
      <c r="AN173" s="165"/>
    </row>
    <row r="174" spans="20:40" ht="40" customHeight="1" x14ac:dyDescent="0.35">
      <c r="T174" s="200"/>
      <c r="U174" s="200"/>
      <c r="V174" s="200"/>
      <c r="W174" s="200"/>
      <c r="X174" s="200"/>
      <c r="Y174" s="200"/>
      <c r="Z174" s="200"/>
      <c r="AA174" s="200"/>
      <c r="AB174" s="200"/>
      <c r="AC174" s="200"/>
      <c r="AD174" s="200"/>
      <c r="AE174" s="170"/>
      <c r="AF174" s="165"/>
      <c r="AG174" s="165"/>
      <c r="AH174" s="165"/>
      <c r="AI174" s="165"/>
      <c r="AJ174" s="165"/>
      <c r="AK174" s="165"/>
      <c r="AL174" s="165"/>
      <c r="AM174" s="165"/>
      <c r="AN174" s="165"/>
    </row>
    <row r="175" spans="20:40" ht="40" customHeight="1" x14ac:dyDescent="0.35">
      <c r="T175" s="200"/>
      <c r="U175" s="200"/>
      <c r="V175" s="200"/>
      <c r="W175" s="200"/>
      <c r="X175" s="200"/>
      <c r="Y175" s="200"/>
      <c r="Z175" s="200"/>
      <c r="AA175" s="200"/>
      <c r="AB175" s="200"/>
      <c r="AC175" s="200"/>
      <c r="AD175" s="200"/>
      <c r="AE175" s="170"/>
      <c r="AF175" s="165"/>
      <c r="AG175" s="165"/>
      <c r="AH175" s="165"/>
      <c r="AI175" s="165"/>
      <c r="AJ175" s="165"/>
      <c r="AK175" s="165"/>
      <c r="AL175" s="165"/>
      <c r="AM175" s="165"/>
      <c r="AN175" s="165"/>
    </row>
    <row r="176" spans="20:40" ht="40" customHeight="1" x14ac:dyDescent="0.35">
      <c r="T176" s="200"/>
      <c r="U176" s="200"/>
      <c r="V176" s="200"/>
      <c r="W176" s="200"/>
      <c r="X176" s="200"/>
      <c r="Y176" s="200"/>
      <c r="Z176" s="200"/>
      <c r="AA176" s="200"/>
      <c r="AB176" s="200"/>
      <c r="AC176" s="200"/>
      <c r="AD176" s="200"/>
      <c r="AE176" s="170"/>
      <c r="AF176" s="165"/>
      <c r="AG176" s="165"/>
      <c r="AH176" s="165"/>
      <c r="AI176" s="165"/>
      <c r="AJ176" s="165"/>
      <c r="AK176" s="165"/>
      <c r="AL176" s="165"/>
      <c r="AM176" s="165"/>
      <c r="AN176" s="165"/>
    </row>
    <row r="177" spans="20:40" ht="40" customHeight="1" x14ac:dyDescent="0.35">
      <c r="T177" s="200"/>
      <c r="U177" s="200"/>
      <c r="V177" s="200"/>
      <c r="W177" s="200"/>
      <c r="X177" s="200"/>
      <c r="Y177" s="200"/>
      <c r="Z177" s="200"/>
      <c r="AA177" s="200"/>
      <c r="AB177" s="200"/>
      <c r="AC177" s="200"/>
      <c r="AD177" s="200"/>
      <c r="AE177" s="170"/>
      <c r="AF177" s="165"/>
      <c r="AG177" s="165"/>
      <c r="AH177" s="165"/>
      <c r="AI177" s="165"/>
      <c r="AJ177" s="165"/>
      <c r="AK177" s="165"/>
      <c r="AL177" s="165"/>
      <c r="AM177" s="165"/>
      <c r="AN177" s="165"/>
    </row>
    <row r="178" spans="20:40" ht="40" customHeight="1" x14ac:dyDescent="0.35">
      <c r="T178" s="200"/>
      <c r="U178" s="200"/>
      <c r="V178" s="200"/>
      <c r="W178" s="200"/>
      <c r="X178" s="200"/>
      <c r="Y178" s="200"/>
      <c r="Z178" s="200"/>
      <c r="AA178" s="200"/>
      <c r="AB178" s="200"/>
      <c r="AC178" s="200"/>
      <c r="AD178" s="200"/>
      <c r="AE178" s="170"/>
      <c r="AF178" s="165"/>
      <c r="AG178" s="165"/>
      <c r="AH178" s="165"/>
      <c r="AI178" s="165"/>
      <c r="AJ178" s="165"/>
      <c r="AK178" s="165"/>
      <c r="AL178" s="165"/>
      <c r="AM178" s="165"/>
      <c r="AN178" s="165"/>
    </row>
    <row r="179" spans="20:40" ht="40" customHeight="1" x14ac:dyDescent="0.35">
      <c r="T179" s="200"/>
      <c r="U179" s="200"/>
      <c r="V179" s="200"/>
      <c r="W179" s="200"/>
      <c r="X179" s="200"/>
      <c r="Y179" s="200"/>
      <c r="Z179" s="200"/>
      <c r="AA179" s="200"/>
      <c r="AB179" s="200"/>
      <c r="AC179" s="200"/>
      <c r="AD179" s="200"/>
      <c r="AE179" s="170"/>
      <c r="AF179" s="165"/>
      <c r="AG179" s="165"/>
      <c r="AH179" s="165"/>
      <c r="AI179" s="165"/>
      <c r="AJ179" s="165"/>
      <c r="AK179" s="165"/>
      <c r="AL179" s="165"/>
      <c r="AM179" s="165"/>
      <c r="AN179" s="165"/>
    </row>
    <row r="180" spans="20:40" ht="40" customHeight="1" x14ac:dyDescent="0.35">
      <c r="T180" s="200"/>
      <c r="U180" s="200"/>
      <c r="V180" s="200"/>
      <c r="W180" s="200"/>
      <c r="X180" s="200"/>
      <c r="Y180" s="200"/>
      <c r="Z180" s="200"/>
      <c r="AA180" s="200"/>
      <c r="AB180" s="200"/>
      <c r="AC180" s="200"/>
      <c r="AD180" s="200"/>
      <c r="AE180" s="170"/>
      <c r="AF180" s="165"/>
      <c r="AG180" s="165"/>
      <c r="AH180" s="165"/>
      <c r="AI180" s="165"/>
      <c r="AJ180" s="165"/>
      <c r="AK180" s="165"/>
      <c r="AL180" s="165"/>
      <c r="AM180" s="165"/>
      <c r="AN180" s="165"/>
    </row>
    <row r="181" spans="20:40" ht="40" customHeight="1" x14ac:dyDescent="0.35">
      <c r="T181" s="200"/>
      <c r="U181" s="200"/>
      <c r="V181" s="200"/>
      <c r="W181" s="200"/>
      <c r="X181" s="200"/>
      <c r="Y181" s="200"/>
      <c r="Z181" s="200"/>
      <c r="AA181" s="200"/>
      <c r="AB181" s="200"/>
      <c r="AC181" s="200"/>
      <c r="AD181" s="200"/>
    </row>
    <row r="182" spans="20:40" ht="40" customHeight="1" x14ac:dyDescent="0.35">
      <c r="T182" s="200"/>
      <c r="U182" s="200"/>
      <c r="V182" s="200"/>
      <c r="W182" s="200"/>
      <c r="X182" s="200"/>
      <c r="Y182" s="200"/>
      <c r="Z182" s="200"/>
      <c r="AA182" s="200"/>
      <c r="AB182" s="200"/>
      <c r="AC182" s="200"/>
      <c r="AD182" s="200"/>
    </row>
    <row r="183" spans="20:40" ht="40" customHeight="1" x14ac:dyDescent="0.35">
      <c r="T183" s="200"/>
      <c r="U183" s="200"/>
      <c r="V183" s="200"/>
      <c r="W183" s="200"/>
      <c r="X183" s="200"/>
      <c r="Y183" s="200"/>
      <c r="Z183" s="200"/>
      <c r="AA183" s="200"/>
      <c r="AB183" s="200"/>
      <c r="AC183" s="200"/>
      <c r="AD183" s="200"/>
    </row>
    <row r="184" spans="20:40" ht="40" customHeight="1" x14ac:dyDescent="0.35">
      <c r="T184" s="200"/>
      <c r="U184" s="200"/>
      <c r="V184" s="200"/>
      <c r="W184" s="200"/>
      <c r="X184" s="200"/>
      <c r="Y184" s="200"/>
      <c r="Z184" s="200"/>
      <c r="AA184" s="200"/>
      <c r="AB184" s="200"/>
      <c r="AC184" s="200"/>
      <c r="AD184" s="200"/>
    </row>
    <row r="185" spans="20:40" ht="40" customHeight="1" x14ac:dyDescent="0.35">
      <c r="T185" s="200"/>
      <c r="U185" s="200"/>
      <c r="V185" s="200"/>
      <c r="W185" s="200"/>
      <c r="X185" s="200"/>
      <c r="Y185" s="200"/>
      <c r="Z185" s="200"/>
      <c r="AA185" s="200"/>
      <c r="AB185" s="200"/>
      <c r="AC185" s="200"/>
      <c r="AD185" s="200"/>
    </row>
    <row r="186" spans="20:40" ht="40" customHeight="1" x14ac:dyDescent="0.35">
      <c r="T186" s="200"/>
      <c r="U186" s="200"/>
      <c r="V186" s="200"/>
      <c r="W186" s="200"/>
      <c r="X186" s="200"/>
      <c r="Y186" s="200"/>
      <c r="Z186" s="200"/>
      <c r="AA186" s="200"/>
      <c r="AB186" s="200"/>
      <c r="AC186" s="200"/>
      <c r="AD186" s="200"/>
    </row>
    <row r="187" spans="20:40" ht="40" customHeight="1" x14ac:dyDescent="0.35">
      <c r="T187" s="200"/>
      <c r="U187" s="200"/>
      <c r="V187" s="200"/>
      <c r="W187" s="200"/>
      <c r="X187" s="200"/>
      <c r="Y187" s="200"/>
      <c r="Z187" s="200"/>
      <c r="AA187" s="200"/>
      <c r="AB187" s="200"/>
      <c r="AC187" s="200"/>
      <c r="AD187" s="200"/>
    </row>
    <row r="188" spans="20:40" ht="40" customHeight="1" x14ac:dyDescent="0.35">
      <c r="T188" s="200"/>
      <c r="U188" s="200"/>
      <c r="V188" s="200"/>
      <c r="W188" s="200"/>
      <c r="X188" s="200"/>
      <c r="Y188" s="200"/>
      <c r="Z188" s="200"/>
      <c r="AA188" s="200"/>
      <c r="AB188" s="200"/>
      <c r="AC188" s="200"/>
      <c r="AD188" s="200"/>
    </row>
    <row r="189" spans="20:40" ht="40" customHeight="1" x14ac:dyDescent="0.35">
      <c r="T189" s="200"/>
      <c r="U189" s="200"/>
      <c r="V189" s="200"/>
      <c r="W189" s="200"/>
      <c r="X189" s="200"/>
      <c r="Y189" s="200"/>
      <c r="Z189" s="200"/>
      <c r="AA189" s="200"/>
      <c r="AB189" s="200"/>
      <c r="AC189" s="200"/>
      <c r="AD189" s="200"/>
    </row>
    <row r="190" spans="20:40" ht="40" customHeight="1" x14ac:dyDescent="0.35">
      <c r="T190" s="200"/>
      <c r="U190" s="200"/>
      <c r="V190" s="200"/>
      <c r="W190" s="200"/>
      <c r="X190" s="200"/>
      <c r="Y190" s="200"/>
      <c r="Z190" s="200"/>
      <c r="AA190" s="200"/>
      <c r="AB190" s="200"/>
      <c r="AC190" s="200"/>
      <c r="AD190" s="200"/>
    </row>
    <row r="191" spans="20:40" ht="40" customHeight="1" x14ac:dyDescent="0.35">
      <c r="T191" s="200"/>
      <c r="U191" s="200"/>
      <c r="V191" s="200"/>
      <c r="W191" s="200"/>
      <c r="X191" s="200"/>
      <c r="Y191" s="200"/>
      <c r="Z191" s="200"/>
      <c r="AA191" s="200"/>
      <c r="AB191" s="200"/>
      <c r="AC191" s="200"/>
      <c r="AD191" s="200"/>
    </row>
    <row r="192" spans="20:40" ht="40" customHeight="1" x14ac:dyDescent="0.35">
      <c r="T192" s="200"/>
      <c r="U192" s="200"/>
      <c r="V192" s="200"/>
      <c r="W192" s="200"/>
      <c r="X192" s="200"/>
      <c r="Y192" s="200"/>
      <c r="Z192" s="200"/>
      <c r="AA192" s="200"/>
      <c r="AB192" s="200"/>
      <c r="AC192" s="200"/>
      <c r="AD192" s="200"/>
    </row>
    <row r="193" spans="20:30" ht="40" customHeight="1" x14ac:dyDescent="0.35">
      <c r="T193" s="200"/>
      <c r="U193" s="200"/>
      <c r="V193" s="200"/>
      <c r="W193" s="200"/>
      <c r="X193" s="200"/>
      <c r="Y193" s="200"/>
      <c r="Z193" s="200"/>
      <c r="AA193" s="200"/>
      <c r="AB193" s="200"/>
      <c r="AC193" s="200"/>
      <c r="AD193" s="200"/>
    </row>
    <row r="194" spans="20:30" ht="40" customHeight="1" x14ac:dyDescent="0.35">
      <c r="T194" s="200"/>
      <c r="U194" s="200"/>
      <c r="V194" s="200"/>
      <c r="W194" s="200"/>
      <c r="X194" s="200"/>
      <c r="Y194" s="200"/>
      <c r="Z194" s="200"/>
      <c r="AA194" s="200"/>
      <c r="AB194" s="200"/>
      <c r="AC194" s="200"/>
      <c r="AD194" s="200"/>
    </row>
    <row r="195" spans="20:30" ht="40" customHeight="1" x14ac:dyDescent="0.35">
      <c r="T195" s="200"/>
      <c r="U195" s="200"/>
      <c r="V195" s="200"/>
      <c r="W195" s="200"/>
      <c r="X195" s="200"/>
      <c r="Y195" s="200"/>
      <c r="Z195" s="200"/>
      <c r="AA195" s="200"/>
      <c r="AB195" s="200"/>
      <c r="AC195" s="200"/>
      <c r="AD195" s="200"/>
    </row>
    <row r="196" spans="20:30" ht="40" customHeight="1" x14ac:dyDescent="0.35">
      <c r="T196" s="200"/>
      <c r="U196" s="200"/>
      <c r="V196" s="200"/>
      <c r="W196" s="200"/>
      <c r="X196" s="200"/>
      <c r="Y196" s="200"/>
      <c r="Z196" s="200"/>
      <c r="AA196" s="200"/>
      <c r="AB196" s="200"/>
      <c r="AC196" s="200"/>
      <c r="AD196" s="200"/>
    </row>
    <row r="197" spans="20:30" ht="40" customHeight="1" x14ac:dyDescent="0.35">
      <c r="T197" s="200"/>
      <c r="U197" s="200"/>
      <c r="V197" s="200"/>
      <c r="W197" s="200"/>
      <c r="X197" s="200"/>
      <c r="Y197" s="200"/>
      <c r="Z197" s="200"/>
      <c r="AA197" s="200"/>
      <c r="AB197" s="200"/>
      <c r="AC197" s="200"/>
      <c r="AD197" s="200"/>
    </row>
    <row r="198" spans="20:30" ht="40" customHeight="1" x14ac:dyDescent="0.35">
      <c r="T198" s="200"/>
      <c r="U198" s="200"/>
      <c r="V198" s="200"/>
      <c r="W198" s="200"/>
      <c r="X198" s="200"/>
      <c r="Y198" s="200"/>
      <c r="Z198" s="200"/>
      <c r="AA198" s="200"/>
      <c r="AB198" s="200"/>
      <c r="AC198" s="200"/>
      <c r="AD198" s="200"/>
    </row>
    <row r="199" spans="20:30" ht="40" customHeight="1" x14ac:dyDescent="0.35">
      <c r="T199" s="200"/>
      <c r="U199" s="200"/>
      <c r="V199" s="200"/>
      <c r="W199" s="200"/>
      <c r="X199" s="200"/>
      <c r="Y199" s="200"/>
      <c r="Z199" s="200"/>
      <c r="AA199" s="200"/>
      <c r="AB199" s="200"/>
      <c r="AC199" s="200"/>
      <c r="AD199" s="200"/>
    </row>
    <row r="200" spans="20:30" ht="40" customHeight="1" x14ac:dyDescent="0.35">
      <c r="T200" s="200"/>
      <c r="U200" s="200"/>
      <c r="V200" s="200"/>
      <c r="W200" s="200"/>
      <c r="X200" s="200"/>
      <c r="Y200" s="200"/>
      <c r="Z200" s="200"/>
      <c r="AA200" s="200"/>
      <c r="AB200" s="200"/>
      <c r="AC200" s="200"/>
      <c r="AD200" s="200"/>
    </row>
    <row r="201" spans="20:30" ht="40" customHeight="1" x14ac:dyDescent="0.35">
      <c r="T201" s="200"/>
      <c r="U201" s="200"/>
      <c r="V201" s="200"/>
      <c r="W201" s="200"/>
      <c r="X201" s="200"/>
      <c r="Y201" s="200"/>
      <c r="Z201" s="200"/>
      <c r="AA201" s="200"/>
      <c r="AB201" s="200"/>
      <c r="AC201" s="200"/>
      <c r="AD201" s="200"/>
    </row>
    <row r="202" spans="20:30" ht="40" customHeight="1" x14ac:dyDescent="0.35">
      <c r="T202" s="200"/>
      <c r="U202" s="200"/>
      <c r="V202" s="200"/>
      <c r="W202" s="200"/>
      <c r="X202" s="200"/>
      <c r="Y202" s="200"/>
      <c r="Z202" s="200"/>
      <c r="AA202" s="200"/>
      <c r="AB202" s="200"/>
      <c r="AC202" s="200"/>
      <c r="AD202" s="200"/>
    </row>
    <row r="203" spans="20:30" ht="40" customHeight="1" x14ac:dyDescent="0.35">
      <c r="T203" s="200"/>
      <c r="U203" s="200"/>
      <c r="V203" s="200"/>
      <c r="W203" s="200"/>
      <c r="X203" s="200"/>
      <c r="Y203" s="200"/>
      <c r="Z203" s="200"/>
      <c r="AA203" s="200"/>
      <c r="AB203" s="200"/>
      <c r="AC203" s="200"/>
      <c r="AD203" s="200"/>
    </row>
    <row r="204" spans="20:30" ht="40" customHeight="1" x14ac:dyDescent="0.35">
      <c r="T204" s="200"/>
      <c r="U204" s="200"/>
      <c r="V204" s="200"/>
      <c r="W204" s="200"/>
      <c r="X204" s="200"/>
      <c r="Y204" s="200"/>
      <c r="Z204" s="200"/>
      <c r="AA204" s="200"/>
      <c r="AB204" s="200"/>
      <c r="AC204" s="200"/>
      <c r="AD204" s="200"/>
    </row>
    <row r="205" spans="20:30" ht="40" customHeight="1" x14ac:dyDescent="0.35">
      <c r="T205" s="200"/>
      <c r="U205" s="200"/>
      <c r="V205" s="200"/>
      <c r="W205" s="200"/>
      <c r="X205" s="200"/>
      <c r="Y205" s="200"/>
      <c r="Z205" s="200"/>
      <c r="AA205" s="200"/>
      <c r="AB205" s="200"/>
      <c r="AC205" s="200"/>
      <c r="AD205" s="200"/>
    </row>
    <row r="206" spans="20:30" ht="40" customHeight="1" x14ac:dyDescent="0.35">
      <c r="T206" s="200"/>
      <c r="U206" s="200"/>
      <c r="V206" s="200"/>
      <c r="W206" s="200"/>
      <c r="X206" s="200"/>
      <c r="Y206" s="200"/>
      <c r="Z206" s="200"/>
      <c r="AA206" s="200"/>
      <c r="AB206" s="200"/>
      <c r="AC206" s="200"/>
      <c r="AD206" s="200"/>
    </row>
    <row r="207" spans="20:30" ht="40" customHeight="1" x14ac:dyDescent="0.35">
      <c r="T207" s="200"/>
      <c r="U207" s="200"/>
      <c r="V207" s="200"/>
      <c r="W207" s="200"/>
      <c r="X207" s="200"/>
      <c r="Y207" s="200"/>
      <c r="Z207" s="200"/>
      <c r="AA207" s="200"/>
      <c r="AB207" s="200"/>
      <c r="AC207" s="200"/>
      <c r="AD207" s="200"/>
    </row>
    <row r="208" spans="20:30" ht="40" customHeight="1" x14ac:dyDescent="0.35">
      <c r="T208" s="200"/>
      <c r="U208" s="200"/>
      <c r="V208" s="200"/>
      <c r="W208" s="200"/>
      <c r="X208" s="200"/>
      <c r="Y208" s="200"/>
      <c r="Z208" s="200"/>
      <c r="AA208" s="200"/>
      <c r="AB208" s="200"/>
      <c r="AC208" s="200"/>
      <c r="AD208" s="200"/>
    </row>
    <row r="209" spans="20:30" ht="40" customHeight="1" x14ac:dyDescent="0.35">
      <c r="T209" s="200"/>
      <c r="U209" s="200"/>
      <c r="V209" s="200"/>
      <c r="W209" s="200"/>
      <c r="X209" s="200"/>
      <c r="Y209" s="200"/>
      <c r="Z209" s="200"/>
      <c r="AA209" s="200"/>
      <c r="AB209" s="200"/>
      <c r="AC209" s="200"/>
      <c r="AD209" s="200"/>
    </row>
    <row r="210" spans="20:30" ht="40" customHeight="1" x14ac:dyDescent="0.35">
      <c r="T210" s="200"/>
      <c r="U210" s="200"/>
      <c r="V210" s="200"/>
      <c r="W210" s="200"/>
      <c r="X210" s="200"/>
      <c r="Y210" s="200"/>
      <c r="Z210" s="200"/>
      <c r="AA210" s="200"/>
      <c r="AB210" s="200"/>
      <c r="AC210" s="200"/>
      <c r="AD210" s="200"/>
    </row>
    <row r="211" spans="20:30" ht="40" customHeight="1" x14ac:dyDescent="0.35">
      <c r="T211" s="200"/>
      <c r="U211" s="200"/>
      <c r="V211" s="200"/>
      <c r="W211" s="200"/>
      <c r="X211" s="200"/>
      <c r="Y211" s="200"/>
      <c r="Z211" s="200"/>
      <c r="AA211" s="200"/>
      <c r="AB211" s="200"/>
      <c r="AC211" s="200"/>
      <c r="AD211" s="200"/>
    </row>
    <row r="212" spans="20:30" ht="40" customHeight="1" x14ac:dyDescent="0.35">
      <c r="T212" s="200"/>
      <c r="U212" s="200"/>
      <c r="V212" s="200"/>
      <c r="W212" s="200"/>
      <c r="X212" s="200"/>
      <c r="Y212" s="200"/>
      <c r="Z212" s="200"/>
      <c r="AA212" s="200"/>
      <c r="AB212" s="200"/>
      <c r="AC212" s="200"/>
      <c r="AD212" s="200"/>
    </row>
    <row r="213" spans="20:30" ht="40" customHeight="1" x14ac:dyDescent="0.35">
      <c r="T213" s="200"/>
      <c r="U213" s="200"/>
      <c r="V213" s="200"/>
      <c r="W213" s="200"/>
      <c r="X213" s="200"/>
      <c r="Y213" s="200"/>
      <c r="Z213" s="200"/>
      <c r="AA213" s="200"/>
      <c r="AB213" s="200"/>
      <c r="AC213" s="200"/>
      <c r="AD213" s="200"/>
    </row>
    <row r="214" spans="20:30" ht="40" customHeight="1" x14ac:dyDescent="0.35">
      <c r="T214" s="200"/>
      <c r="U214" s="200"/>
      <c r="V214" s="200"/>
      <c r="W214" s="200"/>
      <c r="X214" s="200"/>
      <c r="Y214" s="200"/>
      <c r="Z214" s="200"/>
      <c r="AA214" s="200"/>
      <c r="AB214" s="200"/>
      <c r="AC214" s="200"/>
      <c r="AD214" s="200"/>
    </row>
    <row r="215" spans="20:30" ht="40" customHeight="1" x14ac:dyDescent="0.35">
      <c r="T215" s="200"/>
      <c r="U215" s="200"/>
      <c r="V215" s="200"/>
      <c r="W215" s="200"/>
      <c r="X215" s="200"/>
      <c r="Y215" s="200"/>
      <c r="Z215" s="200"/>
      <c r="AA215" s="200"/>
      <c r="AB215" s="200"/>
      <c r="AC215" s="200"/>
      <c r="AD215" s="200"/>
    </row>
    <row r="216" spans="20:30" ht="40" customHeight="1" x14ac:dyDescent="0.35">
      <c r="T216" s="200"/>
      <c r="U216" s="200"/>
      <c r="V216" s="200"/>
      <c r="W216" s="200"/>
      <c r="X216" s="200"/>
      <c r="Y216" s="200"/>
      <c r="Z216" s="200"/>
      <c r="AA216" s="200"/>
      <c r="AB216" s="200"/>
      <c r="AC216" s="200"/>
      <c r="AD216" s="200"/>
    </row>
    <row r="217" spans="20:30" ht="40" customHeight="1" x14ac:dyDescent="0.35">
      <c r="T217" s="200"/>
      <c r="U217" s="200"/>
      <c r="V217" s="200"/>
      <c r="W217" s="200"/>
      <c r="X217" s="200"/>
      <c r="Y217" s="200"/>
      <c r="Z217" s="200"/>
      <c r="AA217" s="200"/>
      <c r="AB217" s="200"/>
      <c r="AC217" s="200"/>
      <c r="AD217" s="200"/>
    </row>
    <row r="218" spans="20:30" ht="40" customHeight="1" x14ac:dyDescent="0.35">
      <c r="T218" s="200"/>
      <c r="U218" s="200"/>
      <c r="V218" s="200"/>
      <c r="W218" s="200"/>
      <c r="X218" s="200"/>
      <c r="Y218" s="200"/>
      <c r="Z218" s="200"/>
      <c r="AA218" s="200"/>
      <c r="AB218" s="200"/>
      <c r="AC218" s="200"/>
      <c r="AD218" s="200"/>
    </row>
    <row r="219" spans="20:30" ht="40" customHeight="1" x14ac:dyDescent="0.35">
      <c r="T219" s="200"/>
      <c r="U219" s="200"/>
      <c r="V219" s="200"/>
      <c r="W219" s="200"/>
      <c r="X219" s="200"/>
      <c r="Y219" s="200"/>
      <c r="Z219" s="200"/>
      <c r="AA219" s="200"/>
      <c r="AB219" s="200"/>
      <c r="AC219" s="200"/>
      <c r="AD219" s="200"/>
    </row>
    <row r="220" spans="20:30" ht="40" customHeight="1" x14ac:dyDescent="0.35">
      <c r="T220" s="200"/>
      <c r="U220" s="200"/>
      <c r="V220" s="200"/>
      <c r="W220" s="200"/>
      <c r="X220" s="200"/>
      <c r="Y220" s="200"/>
      <c r="Z220" s="200"/>
      <c r="AA220" s="200"/>
      <c r="AB220" s="200"/>
      <c r="AC220" s="200"/>
      <c r="AD220" s="200"/>
    </row>
    <row r="221" spans="20:30" ht="40" customHeight="1" x14ac:dyDescent="0.35">
      <c r="T221" s="200"/>
      <c r="U221" s="200"/>
      <c r="V221" s="200"/>
      <c r="W221" s="200"/>
      <c r="X221" s="200"/>
      <c r="Y221" s="200"/>
      <c r="Z221" s="200"/>
      <c r="AA221" s="200"/>
      <c r="AB221" s="200"/>
      <c r="AC221" s="200"/>
      <c r="AD221" s="200"/>
    </row>
    <row r="222" spans="20:30" ht="40" customHeight="1" x14ac:dyDescent="0.35">
      <c r="T222" s="200"/>
      <c r="U222" s="200"/>
      <c r="V222" s="200"/>
      <c r="W222" s="200"/>
      <c r="X222" s="200"/>
      <c r="Y222" s="200"/>
      <c r="Z222" s="200"/>
      <c r="AA222" s="200"/>
      <c r="AB222" s="200"/>
      <c r="AC222" s="200"/>
      <c r="AD222" s="200"/>
    </row>
    <row r="223" spans="20:30" ht="40" customHeight="1" x14ac:dyDescent="0.35">
      <c r="T223" s="200"/>
      <c r="U223" s="200"/>
      <c r="V223" s="200"/>
      <c r="W223" s="200"/>
      <c r="X223" s="200"/>
      <c r="Y223" s="200"/>
      <c r="Z223" s="200"/>
      <c r="AA223" s="200"/>
      <c r="AB223" s="200"/>
      <c r="AC223" s="200"/>
      <c r="AD223" s="200"/>
    </row>
    <row r="224" spans="20:30" ht="40" customHeight="1" x14ac:dyDescent="0.35">
      <c r="T224" s="200"/>
      <c r="U224" s="200"/>
      <c r="V224" s="200"/>
      <c r="W224" s="200"/>
      <c r="X224" s="200"/>
      <c r="Y224" s="200"/>
      <c r="Z224" s="200"/>
      <c r="AA224" s="200"/>
      <c r="AB224" s="200"/>
      <c r="AC224" s="200"/>
      <c r="AD224" s="200"/>
    </row>
    <row r="225" spans="20:30" ht="40" customHeight="1" x14ac:dyDescent="0.35">
      <c r="T225" s="200"/>
      <c r="U225" s="200"/>
      <c r="V225" s="200"/>
      <c r="W225" s="200"/>
      <c r="X225" s="200"/>
      <c r="Y225" s="200"/>
      <c r="Z225" s="200"/>
      <c r="AA225" s="200"/>
      <c r="AB225" s="200"/>
      <c r="AC225" s="200"/>
      <c r="AD225" s="200"/>
    </row>
    <row r="226" spans="20:30" ht="40" customHeight="1" x14ac:dyDescent="0.35">
      <c r="T226" s="200"/>
      <c r="U226" s="200"/>
      <c r="V226" s="200"/>
      <c r="W226" s="200"/>
      <c r="X226" s="200"/>
      <c r="Y226" s="200"/>
      <c r="Z226" s="200"/>
      <c r="AA226" s="200"/>
      <c r="AB226" s="200"/>
      <c r="AC226" s="200"/>
      <c r="AD226" s="200"/>
    </row>
    <row r="227" spans="20:30" ht="40" customHeight="1" x14ac:dyDescent="0.35">
      <c r="T227" s="200"/>
      <c r="U227" s="200"/>
      <c r="V227" s="200"/>
      <c r="W227" s="200"/>
      <c r="X227" s="200"/>
      <c r="Y227" s="200"/>
      <c r="Z227" s="200"/>
      <c r="AA227" s="200"/>
      <c r="AB227" s="200"/>
      <c r="AC227" s="200"/>
      <c r="AD227" s="200"/>
    </row>
    <row r="228" spans="20:30" ht="40" customHeight="1" x14ac:dyDescent="0.35">
      <c r="T228" s="200"/>
      <c r="U228" s="200"/>
      <c r="V228" s="200"/>
      <c r="W228" s="200"/>
      <c r="X228" s="200"/>
      <c r="Y228" s="200"/>
      <c r="Z228" s="200"/>
      <c r="AA228" s="200"/>
      <c r="AB228" s="200"/>
      <c r="AC228" s="200"/>
      <c r="AD228" s="200"/>
    </row>
    <row r="229" spans="20:30" ht="40" customHeight="1" x14ac:dyDescent="0.35">
      <c r="T229" s="200"/>
      <c r="U229" s="200"/>
      <c r="V229" s="200"/>
      <c r="W229" s="200"/>
      <c r="X229" s="200"/>
      <c r="Y229" s="200"/>
      <c r="Z229" s="200"/>
      <c r="AA229" s="200"/>
      <c r="AB229" s="200"/>
      <c r="AC229" s="200"/>
      <c r="AD229" s="200"/>
    </row>
    <row r="230" spans="20:30" ht="40" customHeight="1" x14ac:dyDescent="0.35">
      <c r="T230" s="200"/>
      <c r="U230" s="200"/>
      <c r="V230" s="200"/>
      <c r="W230" s="200"/>
      <c r="X230" s="200"/>
      <c r="Y230" s="200"/>
      <c r="Z230" s="200"/>
      <c r="AA230" s="200"/>
      <c r="AB230" s="200"/>
      <c r="AC230" s="200"/>
      <c r="AD230" s="200"/>
    </row>
    <row r="231" spans="20:30" ht="40" customHeight="1" x14ac:dyDescent="0.35">
      <c r="T231" s="200"/>
      <c r="U231" s="200"/>
      <c r="V231" s="200"/>
      <c r="W231" s="200"/>
      <c r="X231" s="200"/>
      <c r="Y231" s="200"/>
      <c r="Z231" s="200"/>
      <c r="AA231" s="200"/>
      <c r="AB231" s="200"/>
      <c r="AC231" s="200"/>
      <c r="AD231" s="200"/>
    </row>
    <row r="232" spans="20:30" ht="40" customHeight="1" x14ac:dyDescent="0.35">
      <c r="T232" s="200"/>
      <c r="U232" s="200"/>
      <c r="V232" s="200"/>
      <c r="W232" s="200"/>
      <c r="X232" s="200"/>
      <c r="Y232" s="200"/>
      <c r="Z232" s="200"/>
      <c r="AA232" s="200"/>
      <c r="AB232" s="200"/>
      <c r="AC232" s="200"/>
      <c r="AD232" s="200"/>
    </row>
    <row r="233" spans="20:30" ht="40" customHeight="1" x14ac:dyDescent="0.35">
      <c r="T233" s="200"/>
      <c r="U233" s="200"/>
      <c r="V233" s="200"/>
      <c r="W233" s="200"/>
      <c r="X233" s="200"/>
      <c r="Y233" s="200"/>
      <c r="Z233" s="200"/>
      <c r="AA233" s="200"/>
      <c r="AB233" s="200"/>
      <c r="AC233" s="200"/>
      <c r="AD233" s="200"/>
    </row>
    <row r="234" spans="20:30" ht="40" customHeight="1" x14ac:dyDescent="0.35">
      <c r="T234" s="200"/>
      <c r="U234" s="200"/>
      <c r="V234" s="200"/>
      <c r="W234" s="200"/>
      <c r="X234" s="200"/>
      <c r="Y234" s="200"/>
      <c r="Z234" s="200"/>
      <c r="AA234" s="200"/>
      <c r="AB234" s="200"/>
      <c r="AC234" s="200"/>
      <c r="AD234" s="200"/>
    </row>
    <row r="235" spans="20:30" ht="40" customHeight="1" x14ac:dyDescent="0.35">
      <c r="T235" s="200"/>
      <c r="U235" s="200"/>
      <c r="V235" s="200"/>
      <c r="W235" s="200"/>
      <c r="X235" s="200"/>
      <c r="Y235" s="200"/>
      <c r="Z235" s="200"/>
      <c r="AA235" s="200"/>
      <c r="AB235" s="200"/>
      <c r="AC235" s="200"/>
      <c r="AD235" s="200"/>
    </row>
    <row r="236" spans="20:30" ht="40" customHeight="1" x14ac:dyDescent="0.35">
      <c r="T236" s="200"/>
      <c r="U236" s="200"/>
      <c r="V236" s="200"/>
      <c r="W236" s="200"/>
      <c r="X236" s="200"/>
      <c r="Y236" s="200"/>
      <c r="Z236" s="200"/>
      <c r="AA236" s="200"/>
      <c r="AB236" s="200"/>
      <c r="AC236" s="200"/>
      <c r="AD236" s="200"/>
    </row>
    <row r="237" spans="20:30" ht="40" customHeight="1" x14ac:dyDescent="0.35">
      <c r="T237" s="200"/>
      <c r="U237" s="200"/>
      <c r="V237" s="200"/>
      <c r="W237" s="200"/>
      <c r="X237" s="200"/>
      <c r="Y237" s="200"/>
      <c r="Z237" s="200"/>
      <c r="AA237" s="200"/>
      <c r="AB237" s="200"/>
      <c r="AC237" s="200"/>
      <c r="AD237" s="200"/>
    </row>
    <row r="238" spans="20:30" ht="40" customHeight="1" x14ac:dyDescent="0.35">
      <c r="T238" s="200"/>
      <c r="U238" s="200"/>
      <c r="V238" s="200"/>
      <c r="W238" s="200"/>
      <c r="X238" s="200"/>
      <c r="Y238" s="200"/>
      <c r="Z238" s="200"/>
      <c r="AA238" s="200"/>
      <c r="AB238" s="200"/>
      <c r="AC238" s="200"/>
      <c r="AD238" s="200"/>
    </row>
    <row r="239" spans="20:30" ht="40" customHeight="1" x14ac:dyDescent="0.35">
      <c r="T239" s="200"/>
      <c r="U239" s="200"/>
      <c r="V239" s="200"/>
      <c r="W239" s="200"/>
      <c r="X239" s="200"/>
      <c r="Y239" s="200"/>
      <c r="Z239" s="200"/>
      <c r="AA239" s="200"/>
      <c r="AB239" s="200"/>
      <c r="AC239" s="200"/>
      <c r="AD239" s="200"/>
    </row>
    <row r="240" spans="20:30" ht="40" customHeight="1" x14ac:dyDescent="0.35">
      <c r="T240" s="200"/>
      <c r="U240" s="200"/>
      <c r="V240" s="200"/>
      <c r="W240" s="200"/>
      <c r="X240" s="200"/>
      <c r="Y240" s="200"/>
      <c r="Z240" s="200"/>
      <c r="AA240" s="200"/>
      <c r="AB240" s="200"/>
      <c r="AC240" s="200"/>
      <c r="AD240" s="200"/>
    </row>
    <row r="241" spans="20:30" ht="40" customHeight="1" x14ac:dyDescent="0.35">
      <c r="T241" s="200"/>
      <c r="U241" s="200"/>
      <c r="V241" s="200"/>
      <c r="W241" s="200"/>
      <c r="X241" s="200"/>
      <c r="Y241" s="200"/>
      <c r="Z241" s="200"/>
      <c r="AA241" s="200"/>
      <c r="AB241" s="200"/>
      <c r="AC241" s="200"/>
      <c r="AD241" s="200"/>
    </row>
    <row r="242" spans="20:30" ht="40" customHeight="1" x14ac:dyDescent="0.35">
      <c r="T242" s="200"/>
      <c r="U242" s="200"/>
      <c r="V242" s="200"/>
      <c r="W242" s="200"/>
      <c r="X242" s="200"/>
      <c r="Y242" s="200"/>
      <c r="Z242" s="200"/>
      <c r="AA242" s="200"/>
      <c r="AB242" s="200"/>
      <c r="AC242" s="200"/>
      <c r="AD242" s="200"/>
    </row>
    <row r="243" spans="20:30" ht="40" customHeight="1" x14ac:dyDescent="0.35">
      <c r="T243" s="200"/>
      <c r="U243" s="200"/>
      <c r="V243" s="200"/>
      <c r="W243" s="200"/>
      <c r="X243" s="200"/>
      <c r="Y243" s="200"/>
      <c r="Z243" s="200"/>
      <c r="AA243" s="200"/>
      <c r="AB243" s="200"/>
      <c r="AC243" s="200"/>
      <c r="AD243" s="200"/>
    </row>
    <row r="244" spans="20:30" ht="40" customHeight="1" x14ac:dyDescent="0.35">
      <c r="T244" s="200"/>
      <c r="U244" s="200"/>
      <c r="V244" s="200"/>
      <c r="W244" s="200"/>
      <c r="X244" s="200"/>
      <c r="Y244" s="200"/>
      <c r="Z244" s="200"/>
      <c r="AA244" s="200"/>
      <c r="AB244" s="200"/>
      <c r="AC244" s="200"/>
      <c r="AD244" s="200"/>
    </row>
    <row r="245" spans="20:30" ht="40" customHeight="1" x14ac:dyDescent="0.35">
      <c r="T245" s="200"/>
      <c r="U245" s="200"/>
      <c r="V245" s="200"/>
      <c r="W245" s="200"/>
      <c r="X245" s="200"/>
      <c r="Y245" s="200"/>
      <c r="Z245" s="200"/>
      <c r="AA245" s="200"/>
      <c r="AB245" s="200"/>
      <c r="AC245" s="200"/>
      <c r="AD245" s="200"/>
    </row>
    <row r="246" spans="20:30" ht="40" customHeight="1" x14ac:dyDescent="0.35">
      <c r="T246" s="200"/>
      <c r="U246" s="200"/>
      <c r="V246" s="200"/>
      <c r="W246" s="200"/>
      <c r="X246" s="200"/>
      <c r="Y246" s="200"/>
      <c r="Z246" s="200"/>
      <c r="AA246" s="200"/>
      <c r="AB246" s="200"/>
      <c r="AC246" s="200"/>
      <c r="AD246" s="200"/>
    </row>
    <row r="247" spans="20:30" ht="40" customHeight="1" x14ac:dyDescent="0.35">
      <c r="T247" s="200"/>
      <c r="U247" s="200"/>
      <c r="V247" s="200"/>
      <c r="W247" s="200"/>
      <c r="X247" s="200"/>
      <c r="Y247" s="200"/>
      <c r="Z247" s="200"/>
      <c r="AA247" s="200"/>
      <c r="AB247" s="200"/>
      <c r="AC247" s="200"/>
      <c r="AD247" s="200"/>
    </row>
    <row r="248" spans="20:30" ht="40" customHeight="1" x14ac:dyDescent="0.35">
      <c r="T248" s="200"/>
      <c r="U248" s="200"/>
      <c r="V248" s="200"/>
      <c r="W248" s="200"/>
      <c r="X248" s="200"/>
      <c r="Y248" s="200"/>
      <c r="Z248" s="200"/>
      <c r="AA248" s="200"/>
      <c r="AB248" s="200"/>
      <c r="AC248" s="200"/>
      <c r="AD248" s="200"/>
    </row>
    <row r="249" spans="20:30" ht="40" customHeight="1" x14ac:dyDescent="0.35">
      <c r="T249" s="200"/>
      <c r="U249" s="200"/>
      <c r="V249" s="200"/>
      <c r="W249" s="200"/>
      <c r="X249" s="200"/>
      <c r="Y249" s="200"/>
      <c r="Z249" s="200"/>
      <c r="AA249" s="200"/>
      <c r="AB249" s="200"/>
      <c r="AC249" s="200"/>
      <c r="AD249" s="200"/>
    </row>
    <row r="250" spans="20:30" ht="40" customHeight="1" x14ac:dyDescent="0.35">
      <c r="T250" s="200"/>
      <c r="U250" s="200"/>
      <c r="V250" s="200"/>
      <c r="W250" s="200"/>
      <c r="X250" s="200"/>
      <c r="Y250" s="200"/>
      <c r="Z250" s="200"/>
      <c r="AA250" s="200"/>
      <c r="AB250" s="200"/>
      <c r="AC250" s="200"/>
      <c r="AD250" s="200"/>
    </row>
    <row r="251" spans="20:30" ht="40" customHeight="1" x14ac:dyDescent="0.35">
      <c r="T251" s="200"/>
      <c r="U251" s="200"/>
      <c r="V251" s="200"/>
      <c r="W251" s="200"/>
      <c r="X251" s="200"/>
      <c r="Y251" s="200"/>
      <c r="Z251" s="200"/>
      <c r="AA251" s="200"/>
      <c r="AB251" s="200"/>
      <c r="AC251" s="200"/>
      <c r="AD251" s="200"/>
    </row>
    <row r="252" spans="20:30" ht="40" customHeight="1" x14ac:dyDescent="0.35">
      <c r="T252" s="200"/>
      <c r="U252" s="200"/>
      <c r="V252" s="200"/>
      <c r="W252" s="200"/>
      <c r="X252" s="200"/>
      <c r="Y252" s="200"/>
      <c r="Z252" s="200"/>
      <c r="AA252" s="200"/>
      <c r="AB252" s="200"/>
      <c r="AC252" s="200"/>
      <c r="AD252" s="200"/>
    </row>
    <row r="253" spans="20:30" ht="40" customHeight="1" x14ac:dyDescent="0.35">
      <c r="T253" s="200"/>
      <c r="U253" s="200"/>
      <c r="V253" s="200"/>
      <c r="W253" s="200"/>
      <c r="X253" s="200"/>
      <c r="Y253" s="200"/>
      <c r="Z253" s="200"/>
      <c r="AA253" s="200"/>
      <c r="AB253" s="200"/>
      <c r="AC253" s="200"/>
      <c r="AD253" s="200"/>
    </row>
    <row r="254" spans="20:30" ht="40" customHeight="1" x14ac:dyDescent="0.35">
      <c r="T254" s="200"/>
      <c r="U254" s="200"/>
      <c r="V254" s="200"/>
      <c r="W254" s="200"/>
      <c r="X254" s="200"/>
      <c r="Y254" s="200"/>
      <c r="Z254" s="200"/>
      <c r="AA254" s="200"/>
      <c r="AB254" s="200"/>
      <c r="AC254" s="200"/>
      <c r="AD254" s="200"/>
    </row>
    <row r="255" spans="20:30" ht="40" customHeight="1" x14ac:dyDescent="0.35">
      <c r="T255" s="200"/>
      <c r="U255" s="200"/>
      <c r="V255" s="200"/>
      <c r="W255" s="200"/>
      <c r="X255" s="200"/>
      <c r="Y255" s="200"/>
      <c r="Z255" s="200"/>
      <c r="AA255" s="200"/>
      <c r="AB255" s="200"/>
      <c r="AC255" s="200"/>
      <c r="AD255" s="200"/>
    </row>
    <row r="256" spans="20:30" ht="40" customHeight="1" x14ac:dyDescent="0.35">
      <c r="T256" s="200"/>
      <c r="U256" s="200"/>
      <c r="V256" s="200"/>
      <c r="W256" s="200"/>
      <c r="X256" s="200"/>
      <c r="Y256" s="200"/>
      <c r="Z256" s="200"/>
      <c r="AA256" s="200"/>
      <c r="AB256" s="200"/>
      <c r="AC256" s="200"/>
      <c r="AD256" s="200"/>
    </row>
    <row r="257" spans="20:30" ht="40" customHeight="1" x14ac:dyDescent="0.35">
      <c r="T257" s="200"/>
      <c r="U257" s="200"/>
      <c r="V257" s="200"/>
      <c r="W257" s="200"/>
      <c r="X257" s="200"/>
      <c r="Y257" s="200"/>
      <c r="Z257" s="200"/>
      <c r="AA257" s="200"/>
      <c r="AB257" s="200"/>
      <c r="AC257" s="200"/>
      <c r="AD257" s="200"/>
    </row>
    <row r="258" spans="20:30" ht="40" customHeight="1" x14ac:dyDescent="0.35">
      <c r="T258" s="200"/>
      <c r="U258" s="200"/>
      <c r="V258" s="200"/>
      <c r="W258" s="200"/>
      <c r="X258" s="200"/>
      <c r="Y258" s="200"/>
      <c r="Z258" s="200"/>
      <c r="AA258" s="200"/>
      <c r="AB258" s="200"/>
      <c r="AC258" s="200"/>
      <c r="AD258" s="200"/>
    </row>
    <row r="259" spans="20:30" ht="40" customHeight="1" x14ac:dyDescent="0.35">
      <c r="T259" s="200"/>
      <c r="U259" s="200"/>
      <c r="V259" s="200"/>
      <c r="W259" s="200"/>
      <c r="X259" s="200"/>
      <c r="Y259" s="200"/>
      <c r="Z259" s="200"/>
      <c r="AA259" s="200"/>
      <c r="AB259" s="200"/>
      <c r="AC259" s="200"/>
      <c r="AD259" s="200"/>
    </row>
    <row r="260" spans="20:30" ht="40" customHeight="1" x14ac:dyDescent="0.35">
      <c r="T260" s="200"/>
      <c r="U260" s="200"/>
      <c r="V260" s="200"/>
      <c r="W260" s="200"/>
      <c r="X260" s="200"/>
      <c r="Y260" s="200"/>
      <c r="Z260" s="200"/>
      <c r="AA260" s="200"/>
      <c r="AB260" s="200"/>
      <c r="AC260" s="200"/>
      <c r="AD260" s="200"/>
    </row>
    <row r="261" spans="20:30" ht="40" customHeight="1" x14ac:dyDescent="0.35">
      <c r="T261" s="200"/>
      <c r="U261" s="200"/>
      <c r="V261" s="200"/>
      <c r="W261" s="200"/>
      <c r="X261" s="200"/>
      <c r="Y261" s="200"/>
      <c r="Z261" s="200"/>
      <c r="AA261" s="200"/>
      <c r="AB261" s="200"/>
      <c r="AC261" s="200"/>
      <c r="AD261" s="200"/>
    </row>
    <row r="262" spans="20:30" ht="40" customHeight="1" x14ac:dyDescent="0.35">
      <c r="T262" s="200"/>
      <c r="U262" s="200"/>
      <c r="V262" s="200"/>
      <c r="W262" s="200"/>
      <c r="X262" s="200"/>
      <c r="Y262" s="200"/>
      <c r="Z262" s="200"/>
      <c r="AA262" s="200"/>
      <c r="AB262" s="200"/>
      <c r="AC262" s="200"/>
      <c r="AD262" s="200"/>
    </row>
    <row r="263" spans="20:30" ht="40" customHeight="1" x14ac:dyDescent="0.35">
      <c r="T263" s="200"/>
      <c r="U263" s="200"/>
      <c r="V263" s="200"/>
      <c r="W263" s="200"/>
      <c r="X263" s="200"/>
      <c r="Y263" s="200"/>
      <c r="Z263" s="200"/>
      <c r="AA263" s="200"/>
      <c r="AB263" s="200"/>
      <c r="AC263" s="200"/>
      <c r="AD263" s="200"/>
    </row>
    <row r="264" spans="20:30" ht="40" customHeight="1" x14ac:dyDescent="0.35">
      <c r="T264" s="200"/>
      <c r="U264" s="200"/>
      <c r="V264" s="200"/>
      <c r="W264" s="200"/>
      <c r="X264" s="200"/>
      <c r="Y264" s="200"/>
      <c r="Z264" s="200"/>
      <c r="AA264" s="200"/>
      <c r="AB264" s="200"/>
      <c r="AC264" s="200"/>
      <c r="AD264" s="200"/>
    </row>
    <row r="265" spans="20:30" ht="40" customHeight="1" x14ac:dyDescent="0.35">
      <c r="T265" s="200"/>
      <c r="U265" s="200"/>
      <c r="V265" s="200"/>
      <c r="W265" s="200"/>
      <c r="X265" s="200"/>
      <c r="Y265" s="200"/>
      <c r="Z265" s="200"/>
      <c r="AA265" s="200"/>
      <c r="AB265" s="200"/>
      <c r="AC265" s="200"/>
      <c r="AD265" s="200"/>
    </row>
    <row r="266" spans="20:30" ht="40" customHeight="1" x14ac:dyDescent="0.35">
      <c r="T266" s="200"/>
      <c r="U266" s="200"/>
      <c r="V266" s="200"/>
      <c r="W266" s="200"/>
      <c r="X266" s="200"/>
      <c r="Y266" s="200"/>
      <c r="Z266" s="200"/>
      <c r="AA266" s="200"/>
      <c r="AB266" s="200"/>
      <c r="AC266" s="200"/>
      <c r="AD266" s="200"/>
    </row>
    <row r="267" spans="20:30" ht="40" customHeight="1" x14ac:dyDescent="0.35">
      <c r="T267" s="200"/>
      <c r="U267" s="200"/>
      <c r="V267" s="200"/>
      <c r="W267" s="200"/>
      <c r="X267" s="200"/>
      <c r="Y267" s="200"/>
      <c r="Z267" s="200"/>
      <c r="AA267" s="200"/>
      <c r="AB267" s="200"/>
      <c r="AC267" s="200"/>
      <c r="AD267" s="200"/>
    </row>
    <row r="268" spans="20:30" ht="40" customHeight="1" x14ac:dyDescent="0.35">
      <c r="T268" s="200"/>
      <c r="U268" s="200"/>
      <c r="V268" s="200"/>
      <c r="W268" s="200"/>
      <c r="X268" s="200"/>
      <c r="Y268" s="200"/>
      <c r="Z268" s="200"/>
      <c r="AA268" s="200"/>
      <c r="AB268" s="200"/>
      <c r="AC268" s="200"/>
      <c r="AD268" s="200"/>
    </row>
    <row r="269" spans="20:30" ht="40" customHeight="1" x14ac:dyDescent="0.35">
      <c r="T269" s="200"/>
      <c r="U269" s="200"/>
      <c r="V269" s="200"/>
      <c r="W269" s="200"/>
      <c r="X269" s="200"/>
      <c r="Y269" s="200"/>
      <c r="Z269" s="200"/>
      <c r="AA269" s="200"/>
      <c r="AB269" s="200"/>
      <c r="AC269" s="200"/>
      <c r="AD269" s="200"/>
    </row>
    <row r="270" spans="20:30" ht="40" customHeight="1" x14ac:dyDescent="0.35">
      <c r="T270" s="200"/>
      <c r="U270" s="200"/>
      <c r="V270" s="200"/>
      <c r="W270" s="200"/>
      <c r="X270" s="200"/>
      <c r="Y270" s="200"/>
      <c r="Z270" s="200"/>
      <c r="AA270" s="200"/>
      <c r="AB270" s="200"/>
      <c r="AC270" s="200"/>
      <c r="AD270" s="200"/>
    </row>
    <row r="271" spans="20:30" ht="40" customHeight="1" x14ac:dyDescent="0.35">
      <c r="T271" s="200"/>
      <c r="U271" s="200"/>
      <c r="V271" s="200"/>
      <c r="W271" s="200"/>
      <c r="X271" s="200"/>
      <c r="Y271" s="200"/>
      <c r="Z271" s="200"/>
      <c r="AA271" s="200"/>
      <c r="AB271" s="200"/>
      <c r="AC271" s="200"/>
      <c r="AD271" s="200"/>
    </row>
    <row r="272" spans="20:30" ht="40" customHeight="1" x14ac:dyDescent="0.35">
      <c r="T272" s="200"/>
      <c r="U272" s="200"/>
      <c r="V272" s="200"/>
      <c r="W272" s="200"/>
      <c r="X272" s="200"/>
      <c r="Y272" s="200"/>
      <c r="Z272" s="200"/>
      <c r="AA272" s="200"/>
      <c r="AB272" s="200"/>
      <c r="AC272" s="200"/>
      <c r="AD272" s="200"/>
    </row>
    <row r="273" spans="20:30" ht="40" customHeight="1" x14ac:dyDescent="0.35">
      <c r="T273" s="200"/>
      <c r="U273" s="200"/>
      <c r="V273" s="200"/>
      <c r="W273" s="200"/>
      <c r="X273" s="200"/>
      <c r="Y273" s="200"/>
      <c r="Z273" s="200"/>
      <c r="AA273" s="200"/>
      <c r="AB273" s="200"/>
      <c r="AC273" s="200"/>
      <c r="AD273" s="200"/>
    </row>
    <row r="274" spans="20:30" ht="40" customHeight="1" x14ac:dyDescent="0.35">
      <c r="T274" s="200"/>
      <c r="U274" s="200"/>
      <c r="V274" s="200"/>
      <c r="W274" s="200"/>
      <c r="X274" s="200"/>
      <c r="Y274" s="200"/>
      <c r="Z274" s="200"/>
      <c r="AA274" s="200"/>
      <c r="AB274" s="200"/>
      <c r="AC274" s="200"/>
      <c r="AD274" s="200"/>
    </row>
    <row r="275" spans="20:30" ht="40" customHeight="1" x14ac:dyDescent="0.35">
      <c r="T275" s="200"/>
      <c r="U275" s="200"/>
      <c r="V275" s="200"/>
      <c r="W275" s="200"/>
      <c r="X275" s="200"/>
      <c r="Y275" s="200"/>
      <c r="Z275" s="200"/>
      <c r="AA275" s="200"/>
      <c r="AB275" s="200"/>
      <c r="AC275" s="200"/>
      <c r="AD275" s="200"/>
    </row>
    <row r="276" spans="20:30" ht="40" customHeight="1" x14ac:dyDescent="0.35">
      <c r="T276" s="200"/>
      <c r="U276" s="200"/>
      <c r="V276" s="200"/>
      <c r="W276" s="200"/>
      <c r="X276" s="200"/>
      <c r="Y276" s="200"/>
      <c r="Z276" s="200"/>
      <c r="AA276" s="200"/>
      <c r="AB276" s="200"/>
      <c r="AC276" s="200"/>
      <c r="AD276" s="200"/>
    </row>
    <row r="277" spans="20:30" ht="40" customHeight="1" x14ac:dyDescent="0.35">
      <c r="T277" s="200"/>
      <c r="U277" s="200"/>
      <c r="V277" s="200"/>
      <c r="W277" s="200"/>
      <c r="X277" s="200"/>
      <c r="Y277" s="200"/>
      <c r="Z277" s="200"/>
      <c r="AA277" s="200"/>
      <c r="AB277" s="200"/>
      <c r="AC277" s="200"/>
      <c r="AD277" s="200"/>
    </row>
    <row r="278" spans="20:30" ht="40" customHeight="1" x14ac:dyDescent="0.35">
      <c r="T278" s="200"/>
      <c r="U278" s="200"/>
      <c r="V278" s="200"/>
      <c r="W278" s="200"/>
      <c r="X278" s="200"/>
      <c r="Y278" s="200"/>
      <c r="Z278" s="200"/>
      <c r="AA278" s="200"/>
      <c r="AB278" s="200"/>
      <c r="AC278" s="200"/>
      <c r="AD278" s="200"/>
    </row>
    <row r="279" spans="20:30" ht="40" customHeight="1" x14ac:dyDescent="0.35">
      <c r="T279" s="200"/>
      <c r="U279" s="200"/>
      <c r="V279" s="200"/>
      <c r="W279" s="200"/>
      <c r="X279" s="200"/>
      <c r="Y279" s="200"/>
      <c r="Z279" s="200"/>
      <c r="AA279" s="200"/>
      <c r="AB279" s="200"/>
      <c r="AC279" s="200"/>
      <c r="AD279" s="200"/>
    </row>
    <row r="280" spans="20:30" ht="40" customHeight="1" x14ac:dyDescent="0.35">
      <c r="T280" s="200"/>
      <c r="U280" s="200"/>
      <c r="V280" s="200"/>
      <c r="W280" s="200"/>
      <c r="X280" s="200"/>
      <c r="Y280" s="200"/>
      <c r="Z280" s="200"/>
      <c r="AA280" s="200"/>
      <c r="AB280" s="200"/>
      <c r="AC280" s="200"/>
      <c r="AD280" s="200"/>
    </row>
    <row r="281" spans="20:30" ht="40" customHeight="1" x14ac:dyDescent="0.35">
      <c r="T281" s="200"/>
      <c r="U281" s="200"/>
      <c r="V281" s="200"/>
      <c r="W281" s="200"/>
      <c r="X281" s="200"/>
      <c r="Y281" s="200"/>
      <c r="Z281" s="200"/>
      <c r="AA281" s="200"/>
      <c r="AB281" s="200"/>
      <c r="AC281" s="200"/>
      <c r="AD281" s="200"/>
    </row>
    <row r="282" spans="20:30" ht="40" customHeight="1" x14ac:dyDescent="0.35">
      <c r="T282" s="200"/>
      <c r="U282" s="200"/>
      <c r="V282" s="200"/>
      <c r="W282" s="200"/>
      <c r="X282" s="200"/>
      <c r="Y282" s="200"/>
      <c r="Z282" s="200"/>
      <c r="AA282" s="200"/>
      <c r="AB282" s="200"/>
      <c r="AC282" s="200"/>
      <c r="AD282" s="200"/>
    </row>
    <row r="283" spans="20:30" ht="40" customHeight="1" x14ac:dyDescent="0.35">
      <c r="T283" s="200"/>
      <c r="U283" s="200"/>
      <c r="V283" s="200"/>
      <c r="W283" s="200"/>
      <c r="X283" s="200"/>
      <c r="Y283" s="200"/>
      <c r="Z283" s="200"/>
      <c r="AA283" s="200"/>
      <c r="AB283" s="200"/>
      <c r="AC283" s="200"/>
      <c r="AD283" s="200"/>
    </row>
    <row r="284" spans="20:30" ht="40" customHeight="1" x14ac:dyDescent="0.35">
      <c r="T284" s="200"/>
      <c r="U284" s="200"/>
      <c r="V284" s="200"/>
      <c r="W284" s="200"/>
      <c r="X284" s="200"/>
      <c r="Y284" s="200"/>
      <c r="Z284" s="200"/>
      <c r="AA284" s="200"/>
      <c r="AB284" s="200"/>
      <c r="AC284" s="200"/>
      <c r="AD284" s="200"/>
    </row>
    <row r="285" spans="20:30" ht="40" customHeight="1" x14ac:dyDescent="0.35">
      <c r="T285" s="200"/>
      <c r="U285" s="200"/>
      <c r="V285" s="200"/>
      <c r="W285" s="200"/>
      <c r="X285" s="200"/>
      <c r="Y285" s="200"/>
      <c r="Z285" s="200"/>
      <c r="AA285" s="200"/>
      <c r="AB285" s="200"/>
      <c r="AC285" s="200"/>
      <c r="AD285" s="200"/>
    </row>
    <row r="286" spans="20:30" ht="40" customHeight="1" x14ac:dyDescent="0.35">
      <c r="T286" s="200"/>
      <c r="U286" s="200"/>
      <c r="V286" s="200"/>
      <c r="W286" s="200"/>
      <c r="X286" s="200"/>
      <c r="Y286" s="200"/>
      <c r="Z286" s="200"/>
      <c r="AA286" s="200"/>
      <c r="AB286" s="200"/>
      <c r="AC286" s="200"/>
      <c r="AD286" s="200"/>
    </row>
    <row r="287" spans="20:30" ht="40" customHeight="1" x14ac:dyDescent="0.35">
      <c r="T287" s="200"/>
      <c r="U287" s="200"/>
      <c r="V287" s="200"/>
      <c r="W287" s="200"/>
      <c r="X287" s="200"/>
      <c r="Y287" s="200"/>
      <c r="Z287" s="200"/>
      <c r="AA287" s="200"/>
      <c r="AB287" s="200"/>
      <c r="AC287" s="200"/>
      <c r="AD287" s="200"/>
    </row>
    <row r="288" spans="20:30" ht="40" customHeight="1" x14ac:dyDescent="0.35">
      <c r="T288" s="200"/>
      <c r="U288" s="200"/>
      <c r="V288" s="200"/>
      <c r="W288" s="200"/>
      <c r="X288" s="200"/>
      <c r="Y288" s="200"/>
      <c r="Z288" s="200"/>
      <c r="AA288" s="200"/>
      <c r="AB288" s="200"/>
      <c r="AC288" s="200"/>
      <c r="AD288" s="200"/>
    </row>
    <row r="289" spans="20:30" ht="40" customHeight="1" x14ac:dyDescent="0.35">
      <c r="T289" s="200"/>
      <c r="U289" s="200"/>
      <c r="V289" s="200"/>
      <c r="W289" s="200"/>
      <c r="X289" s="200"/>
      <c r="Y289" s="200"/>
      <c r="Z289" s="200"/>
      <c r="AA289" s="200"/>
      <c r="AB289" s="200"/>
      <c r="AC289" s="200"/>
      <c r="AD289" s="200"/>
    </row>
    <row r="290" spans="20:30" ht="40" customHeight="1" x14ac:dyDescent="0.35">
      <c r="T290" s="200"/>
      <c r="U290" s="200"/>
      <c r="V290" s="200"/>
      <c r="W290" s="200"/>
      <c r="X290" s="200"/>
      <c r="Y290" s="200"/>
      <c r="Z290" s="200"/>
      <c r="AA290" s="200"/>
      <c r="AB290" s="200"/>
      <c r="AC290" s="200"/>
      <c r="AD290" s="200"/>
    </row>
    <row r="291" spans="20:30" ht="40" customHeight="1" x14ac:dyDescent="0.35">
      <c r="T291" s="200"/>
      <c r="U291" s="200"/>
      <c r="V291" s="200"/>
      <c r="W291" s="200"/>
      <c r="X291" s="200"/>
      <c r="Y291" s="200"/>
      <c r="Z291" s="200"/>
      <c r="AA291" s="200"/>
      <c r="AB291" s="200"/>
      <c r="AC291" s="200"/>
      <c r="AD291" s="200"/>
    </row>
    <row r="292" spans="20:30" ht="40" customHeight="1" x14ac:dyDescent="0.35">
      <c r="T292" s="200"/>
      <c r="U292" s="200"/>
      <c r="V292" s="200"/>
      <c r="W292" s="200"/>
      <c r="X292" s="200"/>
      <c r="Y292" s="200"/>
      <c r="Z292" s="200"/>
      <c r="AA292" s="200"/>
      <c r="AB292" s="200"/>
      <c r="AC292" s="200"/>
      <c r="AD292" s="200"/>
    </row>
    <row r="293" spans="20:30" ht="40" customHeight="1" x14ac:dyDescent="0.35">
      <c r="T293" s="200"/>
      <c r="U293" s="200"/>
      <c r="V293" s="200"/>
      <c r="W293" s="200"/>
      <c r="X293" s="200"/>
      <c r="Y293" s="200"/>
      <c r="Z293" s="200"/>
      <c r="AA293" s="200"/>
      <c r="AB293" s="200"/>
      <c r="AC293" s="200"/>
      <c r="AD293" s="200"/>
    </row>
    <row r="294" spans="20:30" ht="40" customHeight="1" x14ac:dyDescent="0.35">
      <c r="T294" s="200"/>
      <c r="U294" s="200"/>
      <c r="V294" s="200"/>
      <c r="W294" s="200"/>
      <c r="X294" s="200"/>
      <c r="Y294" s="200"/>
      <c r="Z294" s="200"/>
      <c r="AA294" s="200"/>
      <c r="AB294" s="200"/>
      <c r="AC294" s="200"/>
      <c r="AD294" s="200"/>
    </row>
    <row r="295" spans="20:30" ht="40" customHeight="1" x14ac:dyDescent="0.35">
      <c r="T295" s="200"/>
      <c r="U295" s="200"/>
      <c r="V295" s="200"/>
      <c r="W295" s="200"/>
      <c r="X295" s="200"/>
      <c r="Y295" s="200"/>
      <c r="Z295" s="200"/>
      <c r="AA295" s="200"/>
      <c r="AB295" s="200"/>
      <c r="AC295" s="200"/>
      <c r="AD295" s="200"/>
    </row>
    <row r="296" spans="20:30" ht="40" customHeight="1" x14ac:dyDescent="0.35">
      <c r="T296" s="200"/>
      <c r="U296" s="200"/>
      <c r="V296" s="200"/>
      <c r="W296" s="200"/>
      <c r="X296" s="200"/>
      <c r="Y296" s="200"/>
      <c r="Z296" s="200"/>
      <c r="AA296" s="200"/>
      <c r="AB296" s="200"/>
      <c r="AC296" s="200"/>
      <c r="AD296" s="200"/>
    </row>
    <row r="297" spans="20:30" ht="40" customHeight="1" x14ac:dyDescent="0.35">
      <c r="T297" s="200"/>
      <c r="U297" s="200"/>
      <c r="V297" s="200"/>
      <c r="W297" s="200"/>
      <c r="X297" s="200"/>
      <c r="Y297" s="200"/>
      <c r="Z297" s="200"/>
      <c r="AA297" s="200"/>
      <c r="AB297" s="200"/>
      <c r="AC297" s="200"/>
      <c r="AD297" s="200"/>
    </row>
    <row r="298" spans="20:30" ht="40" customHeight="1" x14ac:dyDescent="0.35">
      <c r="T298" s="200"/>
      <c r="U298" s="200"/>
      <c r="V298" s="200"/>
      <c r="W298" s="200"/>
      <c r="X298" s="200"/>
      <c r="Y298" s="200"/>
      <c r="Z298" s="200"/>
      <c r="AA298" s="200"/>
      <c r="AB298" s="200"/>
      <c r="AC298" s="200"/>
      <c r="AD298" s="200"/>
    </row>
    <row r="299" spans="20:30" ht="40" customHeight="1" x14ac:dyDescent="0.35">
      <c r="T299" s="200"/>
      <c r="U299" s="200"/>
      <c r="V299" s="200"/>
      <c r="W299" s="200"/>
      <c r="X299" s="200"/>
      <c r="Y299" s="200"/>
      <c r="Z299" s="200"/>
      <c r="AA299" s="200"/>
      <c r="AB299" s="200"/>
      <c r="AC299" s="200"/>
      <c r="AD299" s="200"/>
    </row>
    <row r="300" spans="20:30" ht="40" customHeight="1" x14ac:dyDescent="0.35">
      <c r="T300" s="200"/>
      <c r="U300" s="200"/>
      <c r="V300" s="200"/>
      <c r="W300" s="200"/>
      <c r="X300" s="200"/>
      <c r="Y300" s="200"/>
      <c r="Z300" s="200"/>
      <c r="AA300" s="200"/>
      <c r="AB300" s="200"/>
      <c r="AC300" s="200"/>
      <c r="AD300" s="200"/>
    </row>
    <row r="301" spans="20:30" ht="40" customHeight="1" x14ac:dyDescent="0.35">
      <c r="T301" s="200"/>
      <c r="U301" s="200"/>
      <c r="V301" s="200"/>
      <c r="W301" s="200"/>
      <c r="X301" s="200"/>
      <c r="Y301" s="200"/>
      <c r="Z301" s="200"/>
      <c r="AA301" s="200"/>
      <c r="AB301" s="200"/>
      <c r="AC301" s="200"/>
      <c r="AD301" s="200"/>
    </row>
    <row r="302" spans="20:30" ht="40" customHeight="1" x14ac:dyDescent="0.35">
      <c r="T302" s="200"/>
      <c r="U302" s="200"/>
      <c r="V302" s="200"/>
      <c r="W302" s="200"/>
      <c r="X302" s="200"/>
      <c r="Y302" s="200"/>
      <c r="Z302" s="200"/>
      <c r="AA302" s="200"/>
      <c r="AB302" s="200"/>
      <c r="AC302" s="200"/>
      <c r="AD302" s="200"/>
    </row>
    <row r="303" spans="20:30" ht="40" customHeight="1" x14ac:dyDescent="0.35">
      <c r="T303" s="200"/>
      <c r="U303" s="200"/>
      <c r="V303" s="200"/>
      <c r="W303" s="200"/>
      <c r="X303" s="200"/>
      <c r="Y303" s="200"/>
      <c r="Z303" s="200"/>
      <c r="AA303" s="200"/>
      <c r="AB303" s="200"/>
      <c r="AC303" s="200"/>
      <c r="AD303" s="200"/>
    </row>
    <row r="304" spans="20:30" ht="40" customHeight="1" x14ac:dyDescent="0.35">
      <c r="T304" s="200"/>
      <c r="U304" s="200"/>
      <c r="V304" s="200"/>
      <c r="W304" s="200"/>
      <c r="X304" s="200"/>
      <c r="Y304" s="200"/>
      <c r="Z304" s="200"/>
      <c r="AA304" s="200"/>
      <c r="AB304" s="200"/>
      <c r="AC304" s="200"/>
      <c r="AD304" s="200"/>
    </row>
    <row r="305" spans="20:30" ht="40" customHeight="1" x14ac:dyDescent="0.35">
      <c r="T305" s="200"/>
      <c r="U305" s="200"/>
      <c r="V305" s="200"/>
      <c r="W305" s="200"/>
      <c r="X305" s="200"/>
      <c r="Y305" s="200"/>
      <c r="Z305" s="200"/>
      <c r="AA305" s="200"/>
      <c r="AB305" s="200"/>
      <c r="AC305" s="200"/>
      <c r="AD305" s="200"/>
    </row>
    <row r="306" spans="20:30" ht="40" customHeight="1" x14ac:dyDescent="0.35">
      <c r="T306" s="200"/>
      <c r="U306" s="200"/>
      <c r="V306" s="200"/>
      <c r="W306" s="200"/>
      <c r="X306" s="200"/>
      <c r="Y306" s="200"/>
      <c r="Z306" s="200"/>
      <c r="AA306" s="200"/>
      <c r="AB306" s="200"/>
      <c r="AC306" s="200"/>
      <c r="AD306" s="200"/>
    </row>
    <row r="307" spans="20:30" ht="40" customHeight="1" x14ac:dyDescent="0.35">
      <c r="T307" s="200"/>
      <c r="U307" s="200"/>
      <c r="V307" s="200"/>
      <c r="W307" s="200"/>
      <c r="X307" s="200"/>
      <c r="Y307" s="200"/>
      <c r="Z307" s="200"/>
      <c r="AA307" s="200"/>
      <c r="AB307" s="200"/>
      <c r="AC307" s="200"/>
      <c r="AD307" s="200"/>
    </row>
    <row r="308" spans="20:30" ht="40" customHeight="1" x14ac:dyDescent="0.35">
      <c r="T308" s="200"/>
      <c r="U308" s="200"/>
      <c r="V308" s="200"/>
      <c r="W308" s="200"/>
      <c r="X308" s="200"/>
      <c r="Y308" s="200"/>
      <c r="Z308" s="200"/>
      <c r="AA308" s="200"/>
      <c r="AB308" s="200"/>
      <c r="AC308" s="200"/>
      <c r="AD308" s="200"/>
    </row>
    <row r="309" spans="20:30" ht="40" customHeight="1" x14ac:dyDescent="0.35">
      <c r="T309" s="200"/>
      <c r="U309" s="200"/>
      <c r="V309" s="200"/>
      <c r="W309" s="200"/>
      <c r="X309" s="200"/>
      <c r="Y309" s="200"/>
      <c r="Z309" s="200"/>
      <c r="AA309" s="200"/>
      <c r="AB309" s="200"/>
      <c r="AC309" s="200"/>
      <c r="AD309" s="200"/>
    </row>
    <row r="310" spans="20:30" ht="40" customHeight="1" x14ac:dyDescent="0.35">
      <c r="T310" s="200"/>
      <c r="U310" s="200"/>
      <c r="V310" s="200"/>
      <c r="W310" s="200"/>
      <c r="X310" s="200"/>
      <c r="Y310" s="200"/>
      <c r="Z310" s="200"/>
      <c r="AA310" s="200"/>
      <c r="AB310" s="200"/>
      <c r="AC310" s="200"/>
      <c r="AD310" s="200"/>
    </row>
    <row r="311" spans="20:30" ht="40" customHeight="1" x14ac:dyDescent="0.35">
      <c r="T311" s="200"/>
      <c r="U311" s="200"/>
      <c r="V311" s="200"/>
      <c r="W311" s="200"/>
      <c r="X311" s="200"/>
      <c r="Y311" s="200"/>
      <c r="Z311" s="200"/>
      <c r="AA311" s="200"/>
      <c r="AB311" s="200"/>
      <c r="AC311" s="200"/>
      <c r="AD311" s="200"/>
    </row>
    <row r="312" spans="20:30" ht="40" customHeight="1" x14ac:dyDescent="0.35">
      <c r="T312" s="200"/>
      <c r="U312" s="200"/>
      <c r="V312" s="200"/>
      <c r="W312" s="200"/>
      <c r="X312" s="200"/>
      <c r="Y312" s="200"/>
      <c r="Z312" s="200"/>
      <c r="AA312" s="200"/>
      <c r="AB312" s="200"/>
      <c r="AC312" s="200"/>
      <c r="AD312" s="200"/>
    </row>
    <row r="313" spans="20:30" ht="40" customHeight="1" x14ac:dyDescent="0.35">
      <c r="T313" s="200"/>
      <c r="U313" s="200"/>
      <c r="V313" s="200"/>
      <c r="W313" s="200"/>
      <c r="X313" s="200"/>
      <c r="Y313" s="200"/>
      <c r="Z313" s="200"/>
      <c r="AA313" s="200"/>
      <c r="AB313" s="200"/>
      <c r="AC313" s="200"/>
      <c r="AD313" s="200"/>
    </row>
    <row r="314" spans="20:30" ht="40" customHeight="1" x14ac:dyDescent="0.35">
      <c r="T314" s="200"/>
      <c r="U314" s="200"/>
      <c r="V314" s="200"/>
      <c r="W314" s="200"/>
      <c r="X314" s="200"/>
      <c r="Y314" s="200"/>
      <c r="Z314" s="200"/>
      <c r="AA314" s="200"/>
      <c r="AB314" s="200"/>
      <c r="AC314" s="200"/>
      <c r="AD314" s="200"/>
    </row>
    <row r="315" spans="20:30" ht="40" customHeight="1" x14ac:dyDescent="0.35">
      <c r="T315" s="200"/>
      <c r="U315" s="200"/>
      <c r="V315" s="200"/>
      <c r="W315" s="200"/>
      <c r="X315" s="200"/>
      <c r="Y315" s="200"/>
      <c r="Z315" s="200"/>
      <c r="AA315" s="200"/>
      <c r="AB315" s="200"/>
      <c r="AC315" s="200"/>
      <c r="AD315" s="200"/>
    </row>
    <row r="316" spans="20:30" ht="40" customHeight="1" x14ac:dyDescent="0.35">
      <c r="T316" s="200"/>
      <c r="U316" s="200"/>
      <c r="V316" s="200"/>
      <c r="W316" s="200"/>
      <c r="X316" s="200"/>
      <c r="Y316" s="200"/>
      <c r="Z316" s="200"/>
      <c r="AA316" s="200"/>
      <c r="AB316" s="200"/>
      <c r="AC316" s="200"/>
      <c r="AD316" s="200"/>
    </row>
    <row r="317" spans="20:30" ht="40" customHeight="1" x14ac:dyDescent="0.35">
      <c r="T317" s="200"/>
      <c r="U317" s="200"/>
      <c r="V317" s="200"/>
      <c r="W317" s="200"/>
      <c r="X317" s="200"/>
      <c r="Y317" s="200"/>
      <c r="Z317" s="200"/>
      <c r="AA317" s="200"/>
      <c r="AB317" s="200"/>
      <c r="AC317" s="200"/>
      <c r="AD317" s="200"/>
    </row>
    <row r="318" spans="20:30" ht="40" customHeight="1" x14ac:dyDescent="0.35">
      <c r="T318" s="200"/>
      <c r="U318" s="200"/>
      <c r="V318" s="200"/>
      <c r="W318" s="200"/>
      <c r="X318" s="200"/>
      <c r="Y318" s="200"/>
      <c r="Z318" s="200"/>
      <c r="AA318" s="200"/>
      <c r="AB318" s="200"/>
      <c r="AC318" s="200"/>
      <c r="AD318" s="200"/>
    </row>
    <row r="319" spans="20:30" ht="40" customHeight="1" x14ac:dyDescent="0.35">
      <c r="T319" s="200"/>
      <c r="U319" s="200"/>
      <c r="V319" s="200"/>
      <c r="W319" s="200"/>
      <c r="X319" s="200"/>
      <c r="Y319" s="200"/>
      <c r="Z319" s="200"/>
      <c r="AA319" s="200"/>
      <c r="AB319" s="200"/>
      <c r="AC319" s="200"/>
      <c r="AD319" s="200"/>
    </row>
    <row r="320" spans="20:30" ht="40" customHeight="1" x14ac:dyDescent="0.35">
      <c r="T320" s="200"/>
      <c r="U320" s="200"/>
      <c r="V320" s="200"/>
      <c r="W320" s="200"/>
      <c r="X320" s="200"/>
      <c r="Y320" s="200"/>
      <c r="Z320" s="200"/>
      <c r="AA320" s="200"/>
      <c r="AB320" s="200"/>
      <c r="AC320" s="200"/>
      <c r="AD320" s="200"/>
    </row>
    <row r="321" spans="20:30" ht="40" customHeight="1" x14ac:dyDescent="0.35">
      <c r="T321" s="200"/>
      <c r="U321" s="200"/>
      <c r="V321" s="200"/>
      <c r="W321" s="200"/>
      <c r="X321" s="200"/>
      <c r="Y321" s="200"/>
      <c r="Z321" s="200"/>
      <c r="AA321" s="200"/>
      <c r="AB321" s="200"/>
      <c r="AC321" s="200"/>
      <c r="AD321" s="200"/>
    </row>
    <row r="322" spans="20:30" ht="40" customHeight="1" x14ac:dyDescent="0.35">
      <c r="T322" s="200"/>
      <c r="U322" s="200"/>
      <c r="V322" s="200"/>
      <c r="W322" s="200"/>
      <c r="X322" s="200"/>
      <c r="Y322" s="200"/>
      <c r="Z322" s="200"/>
      <c r="AA322" s="200"/>
      <c r="AB322" s="200"/>
      <c r="AC322" s="200"/>
      <c r="AD322" s="200"/>
    </row>
    <row r="323" spans="20:30" ht="40" customHeight="1" x14ac:dyDescent="0.35">
      <c r="T323" s="200"/>
      <c r="U323" s="200"/>
      <c r="V323" s="200"/>
      <c r="W323" s="200"/>
      <c r="X323" s="200"/>
      <c r="Y323" s="200"/>
      <c r="Z323" s="200"/>
      <c r="AA323" s="200"/>
      <c r="AB323" s="200"/>
      <c r="AC323" s="200"/>
      <c r="AD323" s="200"/>
    </row>
    <row r="324" spans="20:30" ht="40" customHeight="1" x14ac:dyDescent="0.35">
      <c r="T324" s="200"/>
      <c r="U324" s="200"/>
      <c r="V324" s="200"/>
      <c r="W324" s="200"/>
      <c r="X324" s="200"/>
      <c r="Y324" s="200"/>
      <c r="Z324" s="200"/>
      <c r="AA324" s="200"/>
      <c r="AB324" s="200"/>
      <c r="AC324" s="200"/>
      <c r="AD324" s="200"/>
    </row>
    <row r="325" spans="20:30" ht="40" customHeight="1" x14ac:dyDescent="0.35">
      <c r="T325" s="200"/>
      <c r="U325" s="200"/>
      <c r="V325" s="200"/>
      <c r="W325" s="200"/>
      <c r="X325" s="200"/>
      <c r="Y325" s="200"/>
      <c r="Z325" s="200"/>
      <c r="AA325" s="200"/>
      <c r="AB325" s="200"/>
      <c r="AC325" s="200"/>
      <c r="AD325" s="200"/>
    </row>
    <row r="326" spans="20:30" ht="40" customHeight="1" x14ac:dyDescent="0.35">
      <c r="T326" s="200"/>
      <c r="U326" s="200"/>
      <c r="V326" s="200"/>
      <c r="W326" s="200"/>
      <c r="X326" s="200"/>
      <c r="Y326" s="200"/>
      <c r="Z326" s="200"/>
      <c r="AA326" s="200"/>
      <c r="AB326" s="200"/>
      <c r="AC326" s="200"/>
      <c r="AD326" s="200"/>
    </row>
    <row r="327" spans="20:30" ht="40" customHeight="1" x14ac:dyDescent="0.35">
      <c r="T327" s="200"/>
      <c r="U327" s="200"/>
      <c r="V327" s="200"/>
      <c r="W327" s="200"/>
      <c r="X327" s="200"/>
      <c r="Y327" s="200"/>
      <c r="Z327" s="200"/>
      <c r="AA327" s="200"/>
      <c r="AB327" s="200"/>
      <c r="AC327" s="200"/>
      <c r="AD327" s="200"/>
    </row>
    <row r="328" spans="20:30" ht="40" customHeight="1" x14ac:dyDescent="0.35">
      <c r="T328" s="200"/>
      <c r="U328" s="200"/>
      <c r="V328" s="200"/>
      <c r="W328" s="200"/>
      <c r="X328" s="200"/>
      <c r="Y328" s="200"/>
      <c r="Z328" s="200"/>
      <c r="AA328" s="200"/>
      <c r="AB328" s="200"/>
      <c r="AC328" s="200"/>
      <c r="AD328" s="200"/>
    </row>
    <row r="329" spans="20:30" ht="40" customHeight="1" x14ac:dyDescent="0.35">
      <c r="T329" s="200"/>
      <c r="U329" s="200"/>
      <c r="V329" s="200"/>
      <c r="W329" s="200"/>
      <c r="X329" s="200"/>
      <c r="Y329" s="200"/>
      <c r="Z329" s="200"/>
      <c r="AA329" s="200"/>
      <c r="AB329" s="200"/>
      <c r="AC329" s="200"/>
      <c r="AD329" s="200"/>
    </row>
    <row r="330" spans="20:30" ht="40" customHeight="1" x14ac:dyDescent="0.35">
      <c r="T330" s="200"/>
      <c r="U330" s="200"/>
      <c r="V330" s="200"/>
      <c r="W330" s="200"/>
      <c r="X330" s="200"/>
      <c r="Y330" s="200"/>
      <c r="Z330" s="200"/>
      <c r="AA330" s="200"/>
      <c r="AB330" s="200"/>
      <c r="AC330" s="200"/>
      <c r="AD330" s="200"/>
    </row>
    <row r="331" spans="20:30" ht="40" customHeight="1" x14ac:dyDescent="0.35">
      <c r="T331" s="200"/>
      <c r="U331" s="200"/>
      <c r="V331" s="200"/>
      <c r="W331" s="200"/>
      <c r="X331" s="200"/>
      <c r="Y331" s="200"/>
      <c r="Z331" s="200"/>
      <c r="AA331" s="200"/>
      <c r="AB331" s="200"/>
      <c r="AC331" s="200"/>
      <c r="AD331" s="200"/>
    </row>
    <row r="332" spans="20:30" ht="40" customHeight="1" x14ac:dyDescent="0.35">
      <c r="T332" s="200"/>
      <c r="U332" s="200"/>
      <c r="V332" s="200"/>
      <c r="W332" s="200"/>
      <c r="X332" s="200"/>
      <c r="Y332" s="200"/>
      <c r="Z332" s="200"/>
      <c r="AA332" s="200"/>
      <c r="AB332" s="200"/>
      <c r="AC332" s="200"/>
      <c r="AD332" s="200"/>
    </row>
    <row r="333" spans="20:30" ht="40" customHeight="1" x14ac:dyDescent="0.35">
      <c r="T333" s="200"/>
      <c r="U333" s="200"/>
      <c r="V333" s="200"/>
      <c r="W333" s="200"/>
      <c r="X333" s="200"/>
      <c r="Y333" s="200"/>
      <c r="Z333" s="200"/>
      <c r="AA333" s="200"/>
      <c r="AB333" s="200"/>
      <c r="AC333" s="200"/>
      <c r="AD333" s="200"/>
    </row>
    <row r="334" spans="20:30" ht="40" customHeight="1" x14ac:dyDescent="0.35">
      <c r="T334" s="200"/>
      <c r="U334" s="200"/>
      <c r="V334" s="200"/>
      <c r="W334" s="200"/>
      <c r="X334" s="200"/>
      <c r="Y334" s="200"/>
      <c r="Z334" s="200"/>
      <c r="AA334" s="200"/>
      <c r="AB334" s="200"/>
      <c r="AC334" s="200"/>
      <c r="AD334" s="200"/>
    </row>
    <row r="335" spans="20:30" ht="40" customHeight="1" x14ac:dyDescent="0.35">
      <c r="T335" s="200"/>
      <c r="U335" s="200"/>
      <c r="V335" s="200"/>
      <c r="W335" s="200"/>
      <c r="X335" s="200"/>
      <c r="Y335" s="200"/>
      <c r="Z335" s="200"/>
      <c r="AA335" s="200"/>
      <c r="AB335" s="200"/>
      <c r="AC335" s="200"/>
      <c r="AD335" s="200"/>
    </row>
    <row r="336" spans="20:30" ht="40" customHeight="1" x14ac:dyDescent="0.35">
      <c r="T336" s="200"/>
      <c r="U336" s="200"/>
      <c r="V336" s="200"/>
      <c r="W336" s="200"/>
      <c r="X336" s="200"/>
      <c r="Y336" s="200"/>
      <c r="Z336" s="200"/>
      <c r="AA336" s="200"/>
      <c r="AB336" s="200"/>
      <c r="AC336" s="200"/>
      <c r="AD336" s="200"/>
    </row>
    <row r="337" spans="20:30" ht="40" customHeight="1" x14ac:dyDescent="0.35">
      <c r="T337" s="200"/>
      <c r="U337" s="200"/>
      <c r="V337" s="200"/>
      <c r="W337" s="200"/>
      <c r="X337" s="200"/>
      <c r="Y337" s="200"/>
      <c r="Z337" s="200"/>
      <c r="AA337" s="200"/>
      <c r="AB337" s="200"/>
      <c r="AC337" s="200"/>
      <c r="AD337" s="200"/>
    </row>
    <row r="338" spans="20:30" ht="40" customHeight="1" x14ac:dyDescent="0.35">
      <c r="T338" s="200"/>
      <c r="U338" s="200"/>
      <c r="V338" s="200"/>
      <c r="W338" s="200"/>
      <c r="X338" s="200"/>
      <c r="Y338" s="200"/>
      <c r="Z338" s="200"/>
      <c r="AA338" s="200"/>
      <c r="AB338" s="200"/>
      <c r="AC338" s="200"/>
      <c r="AD338" s="200"/>
    </row>
    <row r="339" spans="20:30" ht="40" customHeight="1" x14ac:dyDescent="0.35">
      <c r="T339" s="200"/>
      <c r="U339" s="200"/>
      <c r="V339" s="200"/>
      <c r="W339" s="200"/>
      <c r="X339" s="200"/>
      <c r="Y339" s="200"/>
      <c r="Z339" s="200"/>
      <c r="AA339" s="200"/>
      <c r="AB339" s="200"/>
      <c r="AC339" s="200"/>
      <c r="AD339" s="200"/>
    </row>
    <row r="340" spans="20:30" ht="40" customHeight="1" x14ac:dyDescent="0.35">
      <c r="T340" s="200"/>
      <c r="U340" s="200"/>
      <c r="V340" s="200"/>
      <c r="W340" s="200"/>
      <c r="X340" s="200"/>
      <c r="Y340" s="200"/>
      <c r="Z340" s="200"/>
      <c r="AA340" s="200"/>
      <c r="AB340" s="200"/>
      <c r="AC340" s="200"/>
      <c r="AD340" s="200"/>
    </row>
    <row r="341" spans="20:30" ht="40" customHeight="1" x14ac:dyDescent="0.35">
      <c r="T341" s="200"/>
      <c r="U341" s="200"/>
      <c r="V341" s="200"/>
      <c r="W341" s="200"/>
      <c r="X341" s="200"/>
      <c r="Y341" s="200"/>
      <c r="Z341" s="200"/>
      <c r="AA341" s="200"/>
      <c r="AB341" s="200"/>
      <c r="AC341" s="200"/>
      <c r="AD341" s="200"/>
    </row>
    <row r="342" spans="20:30" ht="40" customHeight="1" x14ac:dyDescent="0.35">
      <c r="T342" s="200"/>
      <c r="U342" s="200"/>
      <c r="V342" s="200"/>
      <c r="W342" s="200"/>
      <c r="X342" s="200"/>
      <c r="Y342" s="200"/>
      <c r="Z342" s="200"/>
      <c r="AA342" s="200"/>
      <c r="AB342" s="200"/>
      <c r="AC342" s="200"/>
      <c r="AD342" s="200"/>
    </row>
    <row r="343" spans="20:30" ht="40" customHeight="1" x14ac:dyDescent="0.35">
      <c r="T343" s="200"/>
      <c r="U343" s="200"/>
      <c r="V343" s="200"/>
      <c r="W343" s="200"/>
      <c r="X343" s="200"/>
      <c r="Y343" s="200"/>
      <c r="Z343" s="200"/>
      <c r="AA343" s="200"/>
      <c r="AB343" s="200"/>
      <c r="AC343" s="200"/>
      <c r="AD343" s="200"/>
    </row>
    <row r="344" spans="20:30" ht="40" customHeight="1" x14ac:dyDescent="0.35">
      <c r="T344" s="200"/>
      <c r="U344" s="200"/>
      <c r="V344" s="200"/>
      <c r="W344" s="200"/>
      <c r="X344" s="200"/>
      <c r="Y344" s="200"/>
      <c r="Z344" s="200"/>
      <c r="AA344" s="200"/>
      <c r="AB344" s="200"/>
      <c r="AC344" s="200"/>
      <c r="AD344" s="200"/>
    </row>
    <row r="345" spans="20:30" ht="40" customHeight="1" x14ac:dyDescent="0.35">
      <c r="T345" s="200"/>
      <c r="U345" s="200"/>
      <c r="V345" s="200"/>
      <c r="W345" s="200"/>
      <c r="X345" s="200"/>
      <c r="Y345" s="200"/>
      <c r="Z345" s="200"/>
      <c r="AA345" s="200"/>
      <c r="AB345" s="200"/>
      <c r="AC345" s="200"/>
      <c r="AD345" s="200"/>
    </row>
    <row r="346" spans="20:30" ht="40" customHeight="1" x14ac:dyDescent="0.35">
      <c r="T346" s="200"/>
      <c r="U346" s="200"/>
      <c r="V346" s="200"/>
      <c r="W346" s="200"/>
      <c r="X346" s="200"/>
      <c r="Y346" s="200"/>
      <c r="Z346" s="200"/>
      <c r="AA346" s="200"/>
      <c r="AB346" s="200"/>
      <c r="AC346" s="200"/>
      <c r="AD346" s="200"/>
    </row>
    <row r="347" spans="20:30" ht="40" customHeight="1" x14ac:dyDescent="0.35">
      <c r="T347" s="200"/>
      <c r="U347" s="200"/>
      <c r="V347" s="200"/>
      <c r="W347" s="200"/>
      <c r="X347" s="200"/>
      <c r="Y347" s="200"/>
      <c r="Z347" s="200"/>
      <c r="AA347" s="200"/>
      <c r="AB347" s="200"/>
      <c r="AC347" s="200"/>
      <c r="AD347" s="200"/>
    </row>
    <row r="348" spans="20:30" ht="40" customHeight="1" x14ac:dyDescent="0.35">
      <c r="T348" s="200"/>
      <c r="U348" s="200"/>
      <c r="V348" s="200"/>
      <c r="W348" s="200"/>
      <c r="X348" s="200"/>
      <c r="Y348" s="200"/>
      <c r="Z348" s="200"/>
      <c r="AA348" s="200"/>
      <c r="AB348" s="200"/>
      <c r="AC348" s="200"/>
      <c r="AD348" s="200"/>
    </row>
    <row r="349" spans="20:30" ht="40" customHeight="1" x14ac:dyDescent="0.35">
      <c r="T349" s="200"/>
      <c r="U349" s="200"/>
      <c r="V349" s="200"/>
      <c r="W349" s="200"/>
      <c r="X349" s="200"/>
      <c r="Y349" s="200"/>
      <c r="Z349" s="200"/>
      <c r="AA349" s="200"/>
      <c r="AB349" s="200"/>
      <c r="AC349" s="200"/>
      <c r="AD349" s="200"/>
    </row>
    <row r="350" spans="20:30" ht="40" customHeight="1" x14ac:dyDescent="0.35">
      <c r="T350" s="200"/>
      <c r="U350" s="200"/>
      <c r="V350" s="200"/>
      <c r="W350" s="200"/>
      <c r="X350" s="200"/>
      <c r="Y350" s="200"/>
      <c r="Z350" s="200"/>
      <c r="AA350" s="200"/>
      <c r="AB350" s="200"/>
      <c r="AC350" s="200"/>
      <c r="AD350" s="200"/>
    </row>
    <row r="351" spans="20:30" ht="40" customHeight="1" x14ac:dyDescent="0.35">
      <c r="T351" s="200"/>
      <c r="U351" s="200"/>
      <c r="V351" s="200"/>
      <c r="W351" s="200"/>
      <c r="X351" s="200"/>
      <c r="Y351" s="200"/>
      <c r="Z351" s="200"/>
      <c r="AA351" s="200"/>
      <c r="AB351" s="200"/>
      <c r="AC351" s="200"/>
      <c r="AD351" s="200"/>
    </row>
    <row r="352" spans="20:30" ht="40" customHeight="1" x14ac:dyDescent="0.35">
      <c r="T352" s="200"/>
      <c r="U352" s="200"/>
      <c r="V352" s="200"/>
      <c r="W352" s="200"/>
      <c r="X352" s="200"/>
      <c r="Y352" s="200"/>
      <c r="Z352" s="200"/>
      <c r="AA352" s="200"/>
      <c r="AB352" s="200"/>
      <c r="AC352" s="200"/>
      <c r="AD352" s="200"/>
    </row>
    <row r="353" spans="20:30" ht="40" customHeight="1" x14ac:dyDescent="0.35">
      <c r="T353" s="200"/>
      <c r="U353" s="200"/>
      <c r="V353" s="200"/>
      <c r="W353" s="200"/>
      <c r="X353" s="200"/>
      <c r="Y353" s="200"/>
      <c r="Z353" s="200"/>
      <c r="AA353" s="200"/>
      <c r="AB353" s="200"/>
      <c r="AC353" s="200"/>
      <c r="AD353" s="200"/>
    </row>
    <row r="354" spans="20:30" ht="40" customHeight="1" x14ac:dyDescent="0.35">
      <c r="T354" s="200"/>
      <c r="U354" s="200"/>
      <c r="V354" s="200"/>
      <c r="W354" s="200"/>
      <c r="X354" s="200"/>
      <c r="Y354" s="200"/>
      <c r="Z354" s="200"/>
      <c r="AA354" s="200"/>
      <c r="AB354" s="200"/>
      <c r="AC354" s="200"/>
      <c r="AD354" s="200"/>
    </row>
    <row r="355" spans="20:30" ht="40" customHeight="1" x14ac:dyDescent="0.35">
      <c r="T355" s="200"/>
      <c r="U355" s="200"/>
      <c r="V355" s="200"/>
      <c r="W355" s="200"/>
      <c r="X355" s="200"/>
      <c r="Y355" s="200"/>
      <c r="Z355" s="200"/>
      <c r="AA355" s="200"/>
      <c r="AB355" s="200"/>
      <c r="AC355" s="200"/>
      <c r="AD355" s="200"/>
    </row>
    <row r="356" spans="20:30" ht="40" customHeight="1" x14ac:dyDescent="0.35">
      <c r="T356" s="200"/>
      <c r="U356" s="200"/>
      <c r="V356" s="200"/>
      <c r="W356" s="200"/>
      <c r="X356" s="200"/>
      <c r="Y356" s="200"/>
      <c r="Z356" s="200"/>
      <c r="AA356" s="200"/>
      <c r="AB356" s="200"/>
      <c r="AC356" s="200"/>
      <c r="AD356" s="200"/>
    </row>
    <row r="357" spans="20:30" ht="40" customHeight="1" x14ac:dyDescent="0.35">
      <c r="T357" s="200"/>
      <c r="U357" s="200"/>
      <c r="V357" s="200"/>
      <c r="W357" s="200"/>
      <c r="X357" s="200"/>
      <c r="Y357" s="200"/>
      <c r="Z357" s="200"/>
      <c r="AA357" s="200"/>
      <c r="AB357" s="200"/>
      <c r="AC357" s="200"/>
      <c r="AD357" s="200"/>
    </row>
    <row r="358" spans="20:30" ht="40" customHeight="1" x14ac:dyDescent="0.35">
      <c r="T358" s="200"/>
      <c r="U358" s="200"/>
      <c r="V358" s="200"/>
      <c r="W358" s="200"/>
      <c r="X358" s="200"/>
      <c r="Y358" s="200"/>
      <c r="Z358" s="200"/>
      <c r="AA358" s="200"/>
      <c r="AB358" s="200"/>
      <c r="AC358" s="200"/>
      <c r="AD358" s="200"/>
    </row>
    <row r="359" spans="20:30" ht="40" customHeight="1" x14ac:dyDescent="0.35">
      <c r="T359" s="200"/>
      <c r="U359" s="200"/>
      <c r="V359" s="200"/>
      <c r="W359" s="200"/>
      <c r="X359" s="200"/>
      <c r="Y359" s="200"/>
      <c r="Z359" s="200"/>
      <c r="AA359" s="200"/>
      <c r="AB359" s="200"/>
      <c r="AC359" s="200"/>
      <c r="AD359" s="200"/>
    </row>
    <row r="360" spans="20:30" ht="40" customHeight="1" x14ac:dyDescent="0.35">
      <c r="T360" s="200"/>
      <c r="U360" s="200"/>
      <c r="V360" s="200"/>
      <c r="W360" s="200"/>
      <c r="X360" s="200"/>
      <c r="Y360" s="200"/>
      <c r="Z360" s="200"/>
      <c r="AA360" s="200"/>
      <c r="AB360" s="200"/>
      <c r="AC360" s="200"/>
      <c r="AD360" s="200"/>
    </row>
    <row r="361" spans="20:30" ht="40" customHeight="1" x14ac:dyDescent="0.35">
      <c r="T361" s="200"/>
      <c r="U361" s="200"/>
      <c r="V361" s="200"/>
      <c r="W361" s="200"/>
      <c r="X361" s="200"/>
      <c r="Y361" s="200"/>
      <c r="Z361" s="200"/>
      <c r="AA361" s="200"/>
      <c r="AB361" s="200"/>
      <c r="AC361" s="200"/>
      <c r="AD361" s="200"/>
    </row>
    <row r="362" spans="20:30" ht="40" customHeight="1" x14ac:dyDescent="0.35">
      <c r="T362" s="200"/>
      <c r="U362" s="200"/>
      <c r="V362" s="200"/>
      <c r="W362" s="200"/>
      <c r="X362" s="200"/>
      <c r="Y362" s="200"/>
      <c r="Z362" s="200"/>
      <c r="AA362" s="200"/>
      <c r="AB362" s="200"/>
      <c r="AC362" s="200"/>
      <c r="AD362" s="200"/>
    </row>
    <row r="363" spans="20:30" ht="40" customHeight="1" x14ac:dyDescent="0.35">
      <c r="T363" s="200"/>
      <c r="U363" s="200"/>
      <c r="V363" s="200"/>
      <c r="W363" s="200"/>
      <c r="X363" s="200"/>
      <c r="Y363" s="200"/>
      <c r="Z363" s="200"/>
      <c r="AA363" s="200"/>
      <c r="AB363" s="200"/>
      <c r="AC363" s="200"/>
      <c r="AD363" s="200"/>
    </row>
    <row r="364" spans="20:30" ht="40" customHeight="1" x14ac:dyDescent="0.35">
      <c r="T364" s="200"/>
      <c r="U364" s="200"/>
      <c r="V364" s="200"/>
      <c r="W364" s="200"/>
      <c r="X364" s="200"/>
      <c r="Y364" s="200"/>
      <c r="Z364" s="200"/>
      <c r="AA364" s="200"/>
      <c r="AB364" s="200"/>
      <c r="AC364" s="200"/>
      <c r="AD364" s="200"/>
    </row>
    <row r="365" spans="20:30" ht="40" customHeight="1" x14ac:dyDescent="0.35">
      <c r="T365" s="200"/>
      <c r="U365" s="200"/>
      <c r="V365" s="200"/>
      <c r="W365" s="200"/>
      <c r="X365" s="200"/>
      <c r="Y365" s="200"/>
      <c r="Z365" s="200"/>
      <c r="AA365" s="200"/>
      <c r="AB365" s="200"/>
      <c r="AC365" s="200"/>
      <c r="AD365" s="200"/>
    </row>
    <row r="366" spans="20:30" ht="40" customHeight="1" x14ac:dyDescent="0.35">
      <c r="T366" s="200"/>
      <c r="U366" s="200"/>
      <c r="V366" s="200"/>
      <c r="W366" s="200"/>
      <c r="X366" s="200"/>
      <c r="Y366" s="200"/>
      <c r="Z366" s="200"/>
      <c r="AA366" s="200"/>
      <c r="AB366" s="200"/>
      <c r="AC366" s="200"/>
      <c r="AD366" s="200"/>
    </row>
    <row r="367" spans="20:30" ht="40" customHeight="1" x14ac:dyDescent="0.35">
      <c r="T367" s="200"/>
      <c r="U367" s="200"/>
      <c r="V367" s="200"/>
      <c r="W367" s="200"/>
      <c r="X367" s="200"/>
      <c r="Y367" s="200"/>
      <c r="Z367" s="200"/>
      <c r="AA367" s="200"/>
      <c r="AB367" s="200"/>
      <c r="AC367" s="200"/>
      <c r="AD367" s="200"/>
    </row>
    <row r="368" spans="20:30" ht="40" customHeight="1" x14ac:dyDescent="0.35">
      <c r="T368" s="200"/>
      <c r="U368" s="200"/>
      <c r="V368" s="200"/>
      <c r="W368" s="200"/>
      <c r="X368" s="200"/>
      <c r="Y368" s="200"/>
      <c r="Z368" s="200"/>
      <c r="AA368" s="200"/>
      <c r="AB368" s="200"/>
      <c r="AC368" s="200"/>
      <c r="AD368" s="200"/>
    </row>
    <row r="369" spans="20:30" ht="40" customHeight="1" x14ac:dyDescent="0.35">
      <c r="T369" s="200"/>
      <c r="U369" s="200"/>
      <c r="V369" s="200"/>
      <c r="W369" s="200"/>
      <c r="X369" s="200"/>
      <c r="Y369" s="200"/>
      <c r="Z369" s="200"/>
      <c r="AA369" s="200"/>
      <c r="AB369" s="200"/>
      <c r="AC369" s="200"/>
      <c r="AD369" s="200"/>
    </row>
    <row r="370" spans="20:30" ht="40" customHeight="1" x14ac:dyDescent="0.35">
      <c r="T370" s="200"/>
      <c r="U370" s="200"/>
      <c r="V370" s="200"/>
      <c r="W370" s="200"/>
      <c r="X370" s="200"/>
      <c r="Y370" s="200"/>
      <c r="Z370" s="200"/>
      <c r="AA370" s="200"/>
      <c r="AB370" s="200"/>
      <c r="AC370" s="200"/>
      <c r="AD370" s="200"/>
    </row>
    <row r="371" spans="20:30" ht="40" customHeight="1" x14ac:dyDescent="0.35">
      <c r="T371" s="200"/>
      <c r="U371" s="200"/>
      <c r="V371" s="200"/>
      <c r="W371" s="200"/>
      <c r="X371" s="200"/>
      <c r="Y371" s="200"/>
      <c r="Z371" s="200"/>
      <c r="AA371" s="200"/>
      <c r="AB371" s="200"/>
      <c r="AC371" s="200"/>
      <c r="AD371" s="200"/>
    </row>
    <row r="372" spans="20:30" ht="40" customHeight="1" x14ac:dyDescent="0.35">
      <c r="T372" s="200"/>
      <c r="U372" s="200"/>
      <c r="V372" s="200"/>
      <c r="W372" s="200"/>
      <c r="X372" s="200"/>
      <c r="Y372" s="200"/>
      <c r="Z372" s="200"/>
      <c r="AA372" s="200"/>
      <c r="AB372" s="200"/>
      <c r="AC372" s="200"/>
      <c r="AD372" s="200"/>
    </row>
    <row r="373" spans="20:30" ht="40" customHeight="1" x14ac:dyDescent="0.35">
      <c r="T373" s="200"/>
      <c r="U373" s="200"/>
      <c r="V373" s="200"/>
      <c r="W373" s="200"/>
      <c r="X373" s="200"/>
      <c r="Y373" s="200"/>
      <c r="Z373" s="200"/>
      <c r="AA373" s="200"/>
      <c r="AB373" s="200"/>
      <c r="AC373" s="200"/>
      <c r="AD373" s="200"/>
    </row>
    <row r="374" spans="20:30" ht="40" customHeight="1" x14ac:dyDescent="0.35">
      <c r="T374" s="200"/>
      <c r="U374" s="200"/>
      <c r="V374" s="200"/>
      <c r="W374" s="200"/>
      <c r="X374" s="200"/>
      <c r="Y374" s="200"/>
      <c r="Z374" s="200"/>
      <c r="AA374" s="200"/>
      <c r="AB374" s="200"/>
      <c r="AC374" s="200"/>
      <c r="AD374" s="200"/>
    </row>
    <row r="375" spans="20:30" ht="40" customHeight="1" x14ac:dyDescent="0.35">
      <c r="T375" s="200"/>
      <c r="U375" s="200"/>
      <c r="V375" s="200"/>
      <c r="W375" s="200"/>
      <c r="X375" s="200"/>
      <c r="Y375" s="200"/>
      <c r="Z375" s="200"/>
      <c r="AA375" s="200"/>
      <c r="AB375" s="200"/>
      <c r="AC375" s="200"/>
      <c r="AD375" s="200"/>
    </row>
    <row r="376" spans="20:30" ht="40" customHeight="1" x14ac:dyDescent="0.35">
      <c r="T376" s="200"/>
      <c r="U376" s="200"/>
      <c r="V376" s="200"/>
      <c r="W376" s="200"/>
      <c r="X376" s="200"/>
      <c r="Y376" s="200"/>
      <c r="Z376" s="200"/>
      <c r="AA376" s="200"/>
      <c r="AB376" s="200"/>
      <c r="AC376" s="200"/>
      <c r="AD376" s="200"/>
    </row>
    <row r="377" spans="20:30" ht="40" customHeight="1" x14ac:dyDescent="0.35">
      <c r="T377" s="200"/>
      <c r="U377" s="200"/>
      <c r="V377" s="200"/>
      <c r="W377" s="200"/>
      <c r="X377" s="200"/>
      <c r="Y377" s="200"/>
      <c r="Z377" s="200"/>
      <c r="AA377" s="200"/>
      <c r="AB377" s="200"/>
      <c r="AC377" s="200"/>
      <c r="AD377" s="200"/>
    </row>
    <row r="378" spans="20:30" ht="40" customHeight="1" x14ac:dyDescent="0.35">
      <c r="T378" s="200"/>
      <c r="U378" s="200"/>
      <c r="V378" s="200"/>
      <c r="W378" s="200"/>
      <c r="X378" s="200"/>
      <c r="Y378" s="200"/>
      <c r="Z378" s="200"/>
      <c r="AA378" s="200"/>
      <c r="AB378" s="200"/>
      <c r="AC378" s="200"/>
      <c r="AD378" s="200"/>
    </row>
    <row r="379" spans="20:30" ht="40" customHeight="1" x14ac:dyDescent="0.35">
      <c r="T379" s="200"/>
      <c r="U379" s="200"/>
      <c r="V379" s="200"/>
      <c r="W379" s="200"/>
      <c r="X379" s="200"/>
      <c r="Y379" s="200"/>
      <c r="Z379" s="200"/>
      <c r="AA379" s="200"/>
      <c r="AB379" s="200"/>
      <c r="AC379" s="200"/>
      <c r="AD379" s="200"/>
    </row>
    <row r="380" spans="20:30" ht="40" customHeight="1" x14ac:dyDescent="0.35">
      <c r="T380" s="200"/>
      <c r="U380" s="200"/>
      <c r="V380" s="200"/>
      <c r="W380" s="200"/>
      <c r="X380" s="200"/>
      <c r="Y380" s="200"/>
      <c r="Z380" s="200"/>
      <c r="AA380" s="200"/>
      <c r="AB380" s="200"/>
      <c r="AC380" s="200"/>
      <c r="AD380" s="200"/>
    </row>
    <row r="381" spans="20:30" ht="40" customHeight="1" x14ac:dyDescent="0.35">
      <c r="T381" s="200"/>
      <c r="U381" s="200"/>
      <c r="V381" s="200"/>
      <c r="W381" s="200"/>
      <c r="X381" s="200"/>
      <c r="Y381" s="200"/>
      <c r="Z381" s="200"/>
      <c r="AA381" s="200"/>
      <c r="AB381" s="200"/>
      <c r="AC381" s="200"/>
      <c r="AD381" s="200"/>
    </row>
    <row r="382" spans="20:30" ht="40" customHeight="1" x14ac:dyDescent="0.35">
      <c r="T382" s="200"/>
      <c r="U382" s="200"/>
      <c r="V382" s="200"/>
      <c r="W382" s="200"/>
      <c r="X382" s="200"/>
      <c r="Y382" s="200"/>
      <c r="Z382" s="200"/>
      <c r="AA382" s="200"/>
      <c r="AB382" s="200"/>
      <c r="AC382" s="200"/>
      <c r="AD382" s="200"/>
    </row>
    <row r="383" spans="20:30" ht="40" customHeight="1" x14ac:dyDescent="0.35">
      <c r="T383" s="200"/>
      <c r="U383" s="200"/>
      <c r="V383" s="200"/>
      <c r="W383" s="200"/>
      <c r="X383" s="200"/>
      <c r="Y383" s="200"/>
      <c r="Z383" s="200"/>
      <c r="AA383" s="200"/>
      <c r="AB383" s="200"/>
      <c r="AC383" s="200"/>
      <c r="AD383" s="200"/>
    </row>
    <row r="384" spans="20:30" ht="40" customHeight="1" x14ac:dyDescent="0.35">
      <c r="T384" s="200"/>
      <c r="U384" s="200"/>
      <c r="V384" s="200"/>
      <c r="W384" s="200"/>
      <c r="X384" s="200"/>
      <c r="Y384" s="200"/>
      <c r="Z384" s="200"/>
      <c r="AA384" s="200"/>
      <c r="AB384" s="200"/>
      <c r="AC384" s="200"/>
      <c r="AD384" s="200"/>
    </row>
    <row r="385" spans="20:30" ht="40" customHeight="1" x14ac:dyDescent="0.35">
      <c r="T385" s="200"/>
      <c r="U385" s="200"/>
      <c r="V385" s="200"/>
      <c r="W385" s="200"/>
      <c r="X385" s="200"/>
      <c r="Y385" s="200"/>
      <c r="Z385" s="200"/>
      <c r="AA385" s="200"/>
      <c r="AB385" s="200"/>
      <c r="AC385" s="200"/>
      <c r="AD385" s="200"/>
    </row>
    <row r="386" spans="20:30" ht="40" customHeight="1" x14ac:dyDescent="0.35">
      <c r="T386" s="200"/>
      <c r="U386" s="200"/>
      <c r="V386" s="200"/>
      <c r="W386" s="200"/>
      <c r="X386" s="200"/>
      <c r="Y386" s="200"/>
      <c r="Z386" s="200"/>
      <c r="AA386" s="200"/>
      <c r="AB386" s="200"/>
      <c r="AC386" s="200"/>
      <c r="AD386" s="200"/>
    </row>
    <row r="387" spans="20:30" ht="40" customHeight="1" x14ac:dyDescent="0.35">
      <c r="T387" s="200"/>
      <c r="U387" s="200"/>
      <c r="V387" s="200"/>
      <c r="W387" s="200"/>
      <c r="X387" s="200"/>
      <c r="Y387" s="200"/>
      <c r="Z387" s="200"/>
      <c r="AA387" s="200"/>
      <c r="AB387" s="200"/>
      <c r="AC387" s="200"/>
      <c r="AD387" s="200"/>
    </row>
    <row r="388" spans="20:30" ht="40" customHeight="1" x14ac:dyDescent="0.35">
      <c r="T388" s="200"/>
      <c r="U388" s="200"/>
      <c r="V388" s="200"/>
      <c r="W388" s="200"/>
      <c r="X388" s="200"/>
      <c r="Y388" s="200"/>
      <c r="Z388" s="200"/>
      <c r="AA388" s="200"/>
      <c r="AB388" s="200"/>
      <c r="AC388" s="200"/>
      <c r="AD388" s="200"/>
    </row>
    <row r="389" spans="20:30" ht="40" customHeight="1" x14ac:dyDescent="0.35">
      <c r="T389" s="200"/>
      <c r="U389" s="200"/>
      <c r="V389" s="200"/>
      <c r="W389" s="200"/>
      <c r="X389" s="200"/>
      <c r="Y389" s="200"/>
      <c r="Z389" s="200"/>
      <c r="AA389" s="200"/>
      <c r="AB389" s="200"/>
      <c r="AC389" s="200"/>
      <c r="AD389" s="200"/>
    </row>
    <row r="390" spans="20:30" ht="40" customHeight="1" x14ac:dyDescent="0.35">
      <c r="T390" s="200"/>
      <c r="U390" s="200"/>
      <c r="V390" s="200"/>
      <c r="W390" s="200"/>
      <c r="X390" s="200"/>
      <c r="Y390" s="200"/>
      <c r="Z390" s="200"/>
      <c r="AA390" s="200"/>
      <c r="AB390" s="200"/>
      <c r="AC390" s="200"/>
      <c r="AD390" s="200"/>
    </row>
    <row r="391" spans="20:30" ht="40" customHeight="1" x14ac:dyDescent="0.35">
      <c r="T391" s="200"/>
      <c r="U391" s="200"/>
      <c r="V391" s="200"/>
      <c r="W391" s="200"/>
      <c r="X391" s="200"/>
      <c r="Y391" s="200"/>
      <c r="Z391" s="200"/>
      <c r="AA391" s="200"/>
      <c r="AB391" s="200"/>
      <c r="AC391" s="200"/>
      <c r="AD391" s="200"/>
    </row>
    <row r="392" spans="20:30" ht="40" customHeight="1" x14ac:dyDescent="0.35">
      <c r="T392" s="200"/>
      <c r="U392" s="200"/>
      <c r="V392" s="200"/>
      <c r="W392" s="200"/>
      <c r="X392" s="200"/>
      <c r="Y392" s="200"/>
      <c r="Z392" s="200"/>
      <c r="AA392" s="200"/>
      <c r="AB392" s="200"/>
      <c r="AC392" s="200"/>
      <c r="AD392" s="200"/>
    </row>
    <row r="393" spans="20:30" ht="40" customHeight="1" x14ac:dyDescent="0.35">
      <c r="T393" s="200"/>
      <c r="U393" s="200"/>
      <c r="V393" s="200"/>
      <c r="W393" s="200"/>
      <c r="X393" s="200"/>
      <c r="Y393" s="200"/>
      <c r="Z393" s="200"/>
      <c r="AA393" s="200"/>
      <c r="AB393" s="200"/>
      <c r="AC393" s="200"/>
      <c r="AD393" s="200"/>
    </row>
    <row r="394" spans="20:30" ht="40" customHeight="1" x14ac:dyDescent="0.35">
      <c r="T394" s="200"/>
      <c r="U394" s="200"/>
      <c r="V394" s="200"/>
      <c r="W394" s="200"/>
      <c r="X394" s="200"/>
      <c r="Y394" s="200"/>
      <c r="Z394" s="200"/>
      <c r="AA394" s="200"/>
      <c r="AB394" s="200"/>
      <c r="AC394" s="200"/>
      <c r="AD394" s="200"/>
    </row>
    <row r="395" spans="20:30" ht="40" customHeight="1" x14ac:dyDescent="0.35">
      <c r="T395" s="200"/>
      <c r="U395" s="200"/>
      <c r="V395" s="200"/>
      <c r="W395" s="200"/>
      <c r="X395" s="200"/>
      <c r="Y395" s="200"/>
      <c r="Z395" s="200"/>
      <c r="AA395" s="200"/>
      <c r="AB395" s="200"/>
      <c r="AC395" s="200"/>
      <c r="AD395" s="200"/>
    </row>
    <row r="396" spans="20:30" ht="40" customHeight="1" x14ac:dyDescent="0.35">
      <c r="T396" s="200"/>
      <c r="U396" s="200"/>
      <c r="V396" s="200"/>
      <c r="W396" s="200"/>
      <c r="X396" s="200"/>
      <c r="Y396" s="200"/>
      <c r="Z396" s="200"/>
      <c r="AA396" s="200"/>
      <c r="AB396" s="200"/>
      <c r="AC396" s="200"/>
      <c r="AD396" s="200"/>
    </row>
    <row r="397" spans="20:30" ht="40" customHeight="1" x14ac:dyDescent="0.35">
      <c r="T397" s="200"/>
      <c r="U397" s="200"/>
      <c r="V397" s="200"/>
      <c r="W397" s="200"/>
      <c r="X397" s="200"/>
      <c r="Y397" s="200"/>
      <c r="Z397" s="200"/>
      <c r="AA397" s="200"/>
      <c r="AB397" s="200"/>
      <c r="AC397" s="200"/>
      <c r="AD397" s="200"/>
    </row>
    <row r="398" spans="20:30" ht="40" customHeight="1" x14ac:dyDescent="0.35">
      <c r="T398" s="200"/>
      <c r="U398" s="200"/>
      <c r="V398" s="200"/>
      <c r="W398" s="200"/>
      <c r="X398" s="200"/>
      <c r="Y398" s="200"/>
      <c r="Z398" s="200"/>
      <c r="AA398" s="200"/>
      <c r="AB398" s="200"/>
      <c r="AC398" s="200"/>
      <c r="AD398" s="200"/>
    </row>
    <row r="399" spans="20:30" ht="40" customHeight="1" x14ac:dyDescent="0.35">
      <c r="T399" s="200"/>
      <c r="U399" s="200"/>
      <c r="V399" s="200"/>
      <c r="W399" s="200"/>
      <c r="X399" s="200"/>
      <c r="Y399" s="200"/>
      <c r="Z399" s="200"/>
      <c r="AA399" s="200"/>
      <c r="AB399" s="200"/>
      <c r="AC399" s="200"/>
      <c r="AD399" s="200"/>
    </row>
    <row r="400" spans="20:30" ht="40" customHeight="1" x14ac:dyDescent="0.35">
      <c r="T400" s="200"/>
      <c r="U400" s="200"/>
      <c r="V400" s="200"/>
      <c r="W400" s="200"/>
      <c r="X400" s="200"/>
      <c r="Y400" s="200"/>
      <c r="Z400" s="200"/>
      <c r="AA400" s="200"/>
      <c r="AB400" s="200"/>
      <c r="AC400" s="200"/>
      <c r="AD400" s="200"/>
    </row>
    <row r="401" spans="20:30" ht="40" customHeight="1" x14ac:dyDescent="0.35">
      <c r="T401" s="200"/>
      <c r="U401" s="200"/>
      <c r="V401" s="200"/>
      <c r="W401" s="200"/>
      <c r="X401" s="200"/>
      <c r="Y401" s="200"/>
      <c r="Z401" s="200"/>
      <c r="AA401" s="200"/>
      <c r="AB401" s="200"/>
      <c r="AC401" s="200"/>
      <c r="AD401" s="200"/>
    </row>
    <row r="402" spans="20:30" ht="40" customHeight="1" x14ac:dyDescent="0.35">
      <c r="T402" s="200"/>
      <c r="U402" s="200"/>
      <c r="V402" s="200"/>
      <c r="W402" s="200"/>
      <c r="X402" s="200"/>
      <c r="Y402" s="200"/>
      <c r="Z402" s="200"/>
      <c r="AA402" s="200"/>
      <c r="AB402" s="200"/>
      <c r="AC402" s="200"/>
      <c r="AD402" s="200"/>
    </row>
    <row r="403" spans="20:30" ht="40" customHeight="1" x14ac:dyDescent="0.35">
      <c r="T403" s="200"/>
      <c r="U403" s="200"/>
      <c r="V403" s="200"/>
      <c r="W403" s="200"/>
      <c r="X403" s="200"/>
      <c r="Y403" s="200"/>
      <c r="Z403" s="200"/>
      <c r="AA403" s="200"/>
      <c r="AB403" s="200"/>
      <c r="AC403" s="200"/>
      <c r="AD403" s="200"/>
    </row>
    <row r="404" spans="20:30" ht="40" customHeight="1" x14ac:dyDescent="0.35">
      <c r="T404" s="200"/>
      <c r="U404" s="200"/>
      <c r="V404" s="200"/>
      <c r="W404" s="200"/>
      <c r="X404" s="200"/>
      <c r="Y404" s="200"/>
      <c r="Z404" s="200"/>
      <c r="AA404" s="200"/>
      <c r="AB404" s="200"/>
      <c r="AC404" s="200"/>
      <c r="AD404" s="200"/>
    </row>
    <row r="405" spans="20:30" ht="40" customHeight="1" x14ac:dyDescent="0.35">
      <c r="T405" s="200"/>
      <c r="U405" s="200"/>
      <c r="V405" s="200"/>
      <c r="W405" s="200"/>
      <c r="X405" s="200"/>
      <c r="Y405" s="200"/>
      <c r="Z405" s="200"/>
      <c r="AA405" s="200"/>
      <c r="AB405" s="200"/>
      <c r="AC405" s="200"/>
      <c r="AD405" s="200"/>
    </row>
    <row r="406" spans="20:30" ht="40" customHeight="1" x14ac:dyDescent="0.35">
      <c r="T406" s="200"/>
      <c r="U406" s="200"/>
      <c r="V406" s="200"/>
      <c r="W406" s="200"/>
      <c r="X406" s="200"/>
      <c r="Y406" s="200"/>
      <c r="Z406" s="200"/>
      <c r="AA406" s="200"/>
      <c r="AB406" s="200"/>
      <c r="AC406" s="200"/>
      <c r="AD406" s="200"/>
    </row>
    <row r="407" spans="20:30" ht="40" customHeight="1" x14ac:dyDescent="0.35">
      <c r="T407" s="200"/>
      <c r="U407" s="200"/>
      <c r="V407" s="200"/>
      <c r="W407" s="200"/>
      <c r="X407" s="200"/>
      <c r="Y407" s="200"/>
      <c r="Z407" s="200"/>
      <c r="AA407" s="200"/>
      <c r="AB407" s="200"/>
      <c r="AC407" s="200"/>
      <c r="AD407" s="200"/>
    </row>
    <row r="408" spans="20:30" ht="40" customHeight="1" x14ac:dyDescent="0.35">
      <c r="T408" s="200"/>
      <c r="U408" s="200"/>
      <c r="V408" s="200"/>
      <c r="W408" s="200"/>
      <c r="X408" s="200"/>
      <c r="Y408" s="200"/>
      <c r="Z408" s="200"/>
      <c r="AA408" s="200"/>
      <c r="AB408" s="200"/>
      <c r="AC408" s="200"/>
      <c r="AD408" s="200"/>
    </row>
    <row r="409" spans="20:30" ht="40" customHeight="1" x14ac:dyDescent="0.35">
      <c r="T409" s="200"/>
      <c r="U409" s="200"/>
      <c r="V409" s="200"/>
      <c r="W409" s="200"/>
      <c r="X409" s="200"/>
      <c r="Y409" s="200"/>
      <c r="Z409" s="200"/>
      <c r="AA409" s="200"/>
      <c r="AB409" s="200"/>
      <c r="AC409" s="200"/>
      <c r="AD409" s="200"/>
    </row>
    <row r="410" spans="20:30" ht="40" customHeight="1" x14ac:dyDescent="0.35">
      <c r="T410" s="200"/>
      <c r="U410" s="200"/>
      <c r="V410" s="200"/>
      <c r="W410" s="200"/>
      <c r="X410" s="200"/>
      <c r="Y410" s="200"/>
      <c r="Z410" s="200"/>
      <c r="AA410" s="200"/>
      <c r="AB410" s="200"/>
      <c r="AC410" s="200"/>
      <c r="AD410" s="200"/>
    </row>
    <row r="411" spans="20:30" ht="40" customHeight="1" x14ac:dyDescent="0.35">
      <c r="T411" s="200"/>
      <c r="U411" s="200"/>
      <c r="V411" s="200"/>
      <c r="W411" s="200"/>
      <c r="X411" s="200"/>
      <c r="Y411" s="200"/>
      <c r="Z411" s="200"/>
      <c r="AA411" s="200"/>
      <c r="AB411" s="200"/>
      <c r="AC411" s="200"/>
      <c r="AD411" s="200"/>
    </row>
    <row r="412" spans="20:30" ht="40" customHeight="1" x14ac:dyDescent="0.35">
      <c r="T412" s="200"/>
      <c r="U412" s="200"/>
      <c r="V412" s="200"/>
      <c r="W412" s="200"/>
      <c r="X412" s="200"/>
      <c r="Y412" s="200"/>
      <c r="Z412" s="200"/>
      <c r="AA412" s="200"/>
      <c r="AB412" s="200"/>
      <c r="AC412" s="200"/>
      <c r="AD412" s="200"/>
    </row>
    <row r="413" spans="20:30" ht="40" customHeight="1" x14ac:dyDescent="0.35">
      <c r="T413" s="200"/>
      <c r="U413" s="200"/>
      <c r="V413" s="200"/>
      <c r="W413" s="200"/>
      <c r="X413" s="200"/>
      <c r="Y413" s="200"/>
      <c r="Z413" s="200"/>
      <c r="AA413" s="200"/>
      <c r="AB413" s="200"/>
      <c r="AC413" s="200"/>
      <c r="AD413" s="200"/>
    </row>
    <row r="414" spans="20:30" ht="40" customHeight="1" x14ac:dyDescent="0.35">
      <c r="T414" s="200"/>
      <c r="U414" s="200"/>
      <c r="V414" s="200"/>
      <c r="W414" s="200"/>
      <c r="X414" s="200"/>
      <c r="Y414" s="200"/>
      <c r="Z414" s="200"/>
      <c r="AA414" s="200"/>
      <c r="AB414" s="200"/>
      <c r="AC414" s="200"/>
      <c r="AD414" s="200"/>
    </row>
    <row r="415" spans="20:30" ht="40" customHeight="1" x14ac:dyDescent="0.35">
      <c r="T415" s="200"/>
      <c r="U415" s="200"/>
      <c r="V415" s="200"/>
      <c r="W415" s="200"/>
      <c r="X415" s="200"/>
      <c r="Y415" s="200"/>
      <c r="Z415" s="200"/>
      <c r="AA415" s="200"/>
      <c r="AB415" s="200"/>
      <c r="AC415" s="200"/>
      <c r="AD415" s="200"/>
    </row>
    <row r="416" spans="20:30" ht="40" customHeight="1" x14ac:dyDescent="0.35">
      <c r="T416" s="200"/>
      <c r="U416" s="200"/>
      <c r="V416" s="200"/>
      <c r="W416" s="200"/>
      <c r="X416" s="200"/>
      <c r="Y416" s="200"/>
      <c r="Z416" s="200"/>
      <c r="AA416" s="200"/>
      <c r="AB416" s="200"/>
      <c r="AC416" s="200"/>
      <c r="AD416" s="200"/>
    </row>
    <row r="417" spans="20:30" ht="40" customHeight="1" x14ac:dyDescent="0.35">
      <c r="T417" s="200"/>
      <c r="U417" s="200"/>
      <c r="V417" s="200"/>
      <c r="W417" s="200"/>
      <c r="X417" s="200"/>
      <c r="Y417" s="200"/>
      <c r="Z417" s="200"/>
      <c r="AA417" s="200"/>
      <c r="AB417" s="200"/>
      <c r="AC417" s="200"/>
      <c r="AD417" s="200"/>
    </row>
    <row r="418" spans="20:30" ht="40" customHeight="1" x14ac:dyDescent="0.35">
      <c r="T418" s="200"/>
      <c r="U418" s="200"/>
      <c r="V418" s="200"/>
      <c r="W418" s="200"/>
      <c r="X418" s="200"/>
      <c r="Y418" s="200"/>
      <c r="Z418" s="200"/>
      <c r="AA418" s="200"/>
      <c r="AB418" s="200"/>
      <c r="AC418" s="200"/>
      <c r="AD418" s="200"/>
    </row>
    <row r="419" spans="20:30" ht="40" customHeight="1" x14ac:dyDescent="0.35">
      <c r="T419" s="200"/>
      <c r="U419" s="200"/>
      <c r="V419" s="200"/>
      <c r="W419" s="200"/>
      <c r="X419" s="200"/>
      <c r="Y419" s="200"/>
      <c r="Z419" s="200"/>
      <c r="AA419" s="200"/>
      <c r="AB419" s="200"/>
      <c r="AC419" s="200"/>
      <c r="AD419" s="200"/>
    </row>
    <row r="420" spans="20:30" ht="40" customHeight="1" x14ac:dyDescent="0.35">
      <c r="T420" s="200"/>
      <c r="U420" s="200"/>
      <c r="V420" s="200"/>
      <c r="W420" s="200"/>
      <c r="X420" s="200"/>
      <c r="Y420" s="200"/>
      <c r="Z420" s="200"/>
      <c r="AA420" s="200"/>
      <c r="AB420" s="200"/>
      <c r="AC420" s="200"/>
      <c r="AD420" s="200"/>
    </row>
    <row r="421" spans="20:30" ht="40" customHeight="1" x14ac:dyDescent="0.35">
      <c r="T421" s="200"/>
      <c r="U421" s="200"/>
      <c r="V421" s="200"/>
      <c r="W421" s="200"/>
      <c r="X421" s="200"/>
      <c r="Y421" s="200"/>
      <c r="Z421" s="200"/>
      <c r="AA421" s="200"/>
      <c r="AB421" s="200"/>
      <c r="AC421" s="200"/>
      <c r="AD421" s="200"/>
    </row>
    <row r="422" spans="20:30" ht="40" customHeight="1" x14ac:dyDescent="0.35">
      <c r="T422" s="200"/>
      <c r="U422" s="200"/>
      <c r="V422" s="200"/>
      <c r="W422" s="200"/>
      <c r="X422" s="200"/>
      <c r="Y422" s="200"/>
      <c r="Z422" s="200"/>
      <c r="AA422" s="200"/>
      <c r="AB422" s="200"/>
      <c r="AC422" s="200"/>
      <c r="AD422" s="200"/>
    </row>
    <row r="423" spans="20:30" ht="40" customHeight="1" x14ac:dyDescent="0.35">
      <c r="T423" s="200"/>
      <c r="U423" s="200"/>
      <c r="V423" s="200"/>
      <c r="W423" s="200"/>
      <c r="X423" s="200"/>
      <c r="Y423" s="200"/>
      <c r="Z423" s="200"/>
      <c r="AA423" s="200"/>
      <c r="AB423" s="200"/>
      <c r="AC423" s="200"/>
      <c r="AD423" s="200"/>
    </row>
    <row r="424" spans="20:30" ht="40" customHeight="1" x14ac:dyDescent="0.35">
      <c r="T424" s="200"/>
      <c r="U424" s="200"/>
      <c r="V424" s="200"/>
      <c r="W424" s="200"/>
      <c r="X424" s="200"/>
      <c r="Y424" s="200"/>
      <c r="Z424" s="200"/>
      <c r="AA424" s="200"/>
      <c r="AB424" s="200"/>
      <c r="AC424" s="200"/>
      <c r="AD424" s="200"/>
    </row>
    <row r="425" spans="20:30" ht="40" customHeight="1" x14ac:dyDescent="0.35">
      <c r="T425" s="200"/>
      <c r="U425" s="200"/>
      <c r="V425" s="200"/>
      <c r="W425" s="200"/>
      <c r="X425" s="200"/>
      <c r="Y425" s="200"/>
      <c r="Z425" s="200"/>
      <c r="AA425" s="200"/>
      <c r="AB425" s="200"/>
      <c r="AC425" s="200"/>
      <c r="AD425" s="200"/>
    </row>
    <row r="426" spans="20:30" ht="40" customHeight="1" x14ac:dyDescent="0.35">
      <c r="T426" s="200"/>
      <c r="U426" s="200"/>
      <c r="V426" s="200"/>
      <c r="W426" s="200"/>
      <c r="X426" s="200"/>
      <c r="Y426" s="200"/>
      <c r="Z426" s="200"/>
      <c r="AA426" s="200"/>
      <c r="AB426" s="200"/>
      <c r="AC426" s="200"/>
      <c r="AD426" s="200"/>
    </row>
    <row r="427" spans="20:30" ht="40" customHeight="1" x14ac:dyDescent="0.35">
      <c r="T427" s="200"/>
      <c r="U427" s="200"/>
      <c r="V427" s="200"/>
      <c r="W427" s="200"/>
      <c r="X427" s="200"/>
      <c r="Y427" s="200"/>
      <c r="Z427" s="200"/>
      <c r="AA427" s="200"/>
      <c r="AB427" s="200"/>
      <c r="AC427" s="200"/>
      <c r="AD427" s="200"/>
    </row>
    <row r="428" spans="20:30" ht="40" customHeight="1" x14ac:dyDescent="0.35">
      <c r="T428" s="200"/>
      <c r="U428" s="200"/>
      <c r="V428" s="200"/>
      <c r="W428" s="200"/>
      <c r="X428" s="200"/>
      <c r="Y428" s="200"/>
      <c r="Z428" s="200"/>
      <c r="AA428" s="200"/>
      <c r="AB428" s="200"/>
      <c r="AC428" s="200"/>
      <c r="AD428" s="200"/>
    </row>
    <row r="429" spans="20:30" ht="40" customHeight="1" x14ac:dyDescent="0.35">
      <c r="T429" s="200"/>
      <c r="U429" s="200"/>
      <c r="V429" s="200"/>
      <c r="W429" s="200"/>
      <c r="X429" s="200"/>
      <c r="Y429" s="200"/>
      <c r="Z429" s="200"/>
      <c r="AA429" s="200"/>
      <c r="AB429" s="200"/>
      <c r="AC429" s="200"/>
      <c r="AD429" s="200"/>
    </row>
    <row r="430" spans="20:30" ht="40" customHeight="1" x14ac:dyDescent="0.35">
      <c r="T430" s="200"/>
      <c r="U430" s="200"/>
      <c r="V430" s="200"/>
      <c r="W430" s="200"/>
      <c r="X430" s="200"/>
      <c r="Y430" s="200"/>
      <c r="Z430" s="200"/>
      <c r="AA430" s="200"/>
      <c r="AB430" s="200"/>
      <c r="AC430" s="200"/>
      <c r="AD430" s="200"/>
    </row>
    <row r="431" spans="20:30" ht="40" customHeight="1" x14ac:dyDescent="0.35">
      <c r="T431" s="200"/>
      <c r="U431" s="200"/>
      <c r="V431" s="200"/>
      <c r="W431" s="200"/>
      <c r="X431" s="200"/>
      <c r="Y431" s="200"/>
      <c r="Z431" s="200"/>
      <c r="AA431" s="200"/>
      <c r="AB431" s="200"/>
      <c r="AC431" s="200"/>
      <c r="AD431" s="200"/>
    </row>
    <row r="432" spans="20:30" ht="40" customHeight="1" x14ac:dyDescent="0.35">
      <c r="T432" s="200"/>
      <c r="U432" s="200"/>
      <c r="V432" s="200"/>
      <c r="W432" s="200"/>
      <c r="X432" s="200"/>
      <c r="Y432" s="200"/>
      <c r="Z432" s="200"/>
      <c r="AA432" s="200"/>
      <c r="AB432" s="200"/>
      <c r="AC432" s="200"/>
      <c r="AD432" s="200"/>
    </row>
    <row r="433" spans="20:30" ht="40" customHeight="1" x14ac:dyDescent="0.35">
      <c r="T433" s="200"/>
      <c r="U433" s="200"/>
      <c r="V433" s="200"/>
      <c r="W433" s="200"/>
      <c r="X433" s="200"/>
      <c r="Y433" s="200"/>
      <c r="Z433" s="200"/>
      <c r="AA433" s="200"/>
      <c r="AB433" s="200"/>
      <c r="AC433" s="200"/>
      <c r="AD433" s="200"/>
    </row>
    <row r="434" spans="20:30" ht="40" customHeight="1" x14ac:dyDescent="0.35">
      <c r="T434" s="200"/>
      <c r="U434" s="200"/>
      <c r="V434" s="200"/>
      <c r="W434" s="200"/>
      <c r="X434" s="200"/>
      <c r="Y434" s="200"/>
      <c r="Z434" s="200"/>
      <c r="AA434" s="200"/>
      <c r="AB434" s="200"/>
      <c r="AC434" s="200"/>
      <c r="AD434" s="200"/>
    </row>
    <row r="435" spans="20:30" ht="40" customHeight="1" x14ac:dyDescent="0.35">
      <c r="T435" s="200"/>
      <c r="U435" s="200"/>
      <c r="V435" s="200"/>
      <c r="W435" s="200"/>
      <c r="X435" s="200"/>
      <c r="Y435" s="200"/>
      <c r="Z435" s="200"/>
      <c r="AA435" s="200"/>
      <c r="AB435" s="200"/>
      <c r="AC435" s="200"/>
      <c r="AD435" s="200"/>
    </row>
    <row r="436" spans="20:30" ht="40" customHeight="1" x14ac:dyDescent="0.35">
      <c r="T436" s="200"/>
      <c r="U436" s="200"/>
      <c r="V436" s="200"/>
      <c r="W436" s="200"/>
      <c r="X436" s="200"/>
      <c r="Y436" s="200"/>
      <c r="Z436" s="200"/>
      <c r="AA436" s="200"/>
      <c r="AB436" s="200"/>
      <c r="AC436" s="200"/>
      <c r="AD436" s="200"/>
    </row>
    <row r="437" spans="20:30" ht="40" customHeight="1" x14ac:dyDescent="0.35">
      <c r="T437" s="200"/>
      <c r="U437" s="200"/>
      <c r="V437" s="200"/>
      <c r="W437" s="200"/>
      <c r="X437" s="200"/>
      <c r="Y437" s="200"/>
      <c r="Z437" s="200"/>
      <c r="AA437" s="200"/>
      <c r="AB437" s="200"/>
      <c r="AC437" s="200"/>
      <c r="AD437" s="200"/>
    </row>
    <row r="438" spans="20:30" ht="40" customHeight="1" x14ac:dyDescent="0.35">
      <c r="T438" s="200"/>
      <c r="U438" s="200"/>
      <c r="V438" s="200"/>
      <c r="W438" s="200"/>
      <c r="X438" s="200"/>
      <c r="Y438" s="200"/>
      <c r="Z438" s="200"/>
      <c r="AA438" s="200"/>
      <c r="AB438" s="200"/>
      <c r="AC438" s="200"/>
      <c r="AD438" s="200"/>
    </row>
    <row r="439" spans="20:30" ht="40" customHeight="1" x14ac:dyDescent="0.35">
      <c r="T439" s="200"/>
      <c r="U439" s="200"/>
      <c r="V439" s="200"/>
      <c r="W439" s="200"/>
      <c r="X439" s="200"/>
      <c r="Y439" s="200"/>
      <c r="Z439" s="200"/>
      <c r="AA439" s="200"/>
      <c r="AB439" s="200"/>
      <c r="AC439" s="200"/>
      <c r="AD439" s="200"/>
    </row>
    <row r="440" spans="20:30" ht="40" customHeight="1" x14ac:dyDescent="0.35">
      <c r="T440" s="200"/>
      <c r="U440" s="200"/>
      <c r="V440" s="200"/>
      <c r="W440" s="200"/>
      <c r="X440" s="200"/>
      <c r="Y440" s="200"/>
      <c r="Z440" s="200"/>
      <c r="AA440" s="200"/>
      <c r="AB440" s="200"/>
      <c r="AC440" s="200"/>
      <c r="AD440" s="200"/>
    </row>
    <row r="441" spans="20:30" ht="40" customHeight="1" x14ac:dyDescent="0.35">
      <c r="T441" s="200"/>
      <c r="U441" s="200"/>
      <c r="V441" s="200"/>
      <c r="W441" s="200"/>
      <c r="X441" s="200"/>
      <c r="Y441" s="200"/>
      <c r="Z441" s="200"/>
      <c r="AA441" s="200"/>
      <c r="AB441" s="200"/>
      <c r="AC441" s="200"/>
      <c r="AD441" s="200"/>
    </row>
    <row r="442" spans="20:30" ht="40" customHeight="1" x14ac:dyDescent="0.35">
      <c r="T442" s="200"/>
      <c r="U442" s="200"/>
      <c r="V442" s="200"/>
      <c r="W442" s="200"/>
      <c r="X442" s="200"/>
      <c r="Y442" s="200"/>
      <c r="Z442" s="200"/>
      <c r="AA442" s="200"/>
      <c r="AB442" s="200"/>
      <c r="AC442" s="200"/>
      <c r="AD442" s="200"/>
    </row>
    <row r="443" spans="20:30" ht="40" customHeight="1" x14ac:dyDescent="0.35">
      <c r="T443" s="200"/>
      <c r="U443" s="200"/>
      <c r="V443" s="200"/>
      <c r="W443" s="200"/>
      <c r="X443" s="200"/>
      <c r="Y443" s="200"/>
      <c r="Z443" s="200"/>
      <c r="AA443" s="200"/>
      <c r="AB443" s="200"/>
      <c r="AC443" s="200"/>
      <c r="AD443" s="200"/>
    </row>
    <row r="444" spans="20:30" ht="40" customHeight="1" x14ac:dyDescent="0.35">
      <c r="T444" s="200"/>
      <c r="U444" s="200"/>
      <c r="V444" s="200"/>
      <c r="W444" s="200"/>
      <c r="X444" s="200"/>
      <c r="Y444" s="200"/>
      <c r="Z444" s="200"/>
      <c r="AA444" s="200"/>
      <c r="AB444" s="200"/>
      <c r="AC444" s="200"/>
      <c r="AD444" s="200"/>
    </row>
    <row r="445" spans="20:30" ht="40" customHeight="1" x14ac:dyDescent="0.35">
      <c r="T445" s="200"/>
      <c r="U445" s="200"/>
      <c r="V445" s="200"/>
      <c r="W445" s="200"/>
      <c r="X445" s="200"/>
      <c r="Y445" s="200"/>
      <c r="Z445" s="200"/>
      <c r="AA445" s="200"/>
      <c r="AB445" s="200"/>
      <c r="AC445" s="200"/>
      <c r="AD445" s="200"/>
    </row>
    <row r="446" spans="20:30" ht="40" customHeight="1" x14ac:dyDescent="0.35">
      <c r="T446" s="200"/>
      <c r="U446" s="200"/>
      <c r="V446" s="200"/>
      <c r="W446" s="200"/>
      <c r="X446" s="200"/>
      <c r="Y446" s="200"/>
      <c r="Z446" s="200"/>
      <c r="AA446" s="200"/>
      <c r="AB446" s="200"/>
      <c r="AC446" s="200"/>
      <c r="AD446" s="200"/>
    </row>
    <row r="447" spans="20:30" ht="40" customHeight="1" x14ac:dyDescent="0.35">
      <c r="T447" s="200"/>
      <c r="U447" s="200"/>
      <c r="V447" s="200"/>
      <c r="W447" s="200"/>
      <c r="X447" s="200"/>
      <c r="Y447" s="200"/>
      <c r="Z447" s="200"/>
      <c r="AA447" s="200"/>
      <c r="AB447" s="200"/>
      <c r="AC447" s="200"/>
      <c r="AD447" s="200"/>
    </row>
    <row r="448" spans="20:30" ht="40" customHeight="1" x14ac:dyDescent="0.35">
      <c r="T448" s="200"/>
      <c r="U448" s="200"/>
      <c r="V448" s="200"/>
      <c r="W448" s="200"/>
      <c r="X448" s="200"/>
      <c r="Y448" s="200"/>
      <c r="Z448" s="200"/>
      <c r="AA448" s="200"/>
      <c r="AB448" s="200"/>
      <c r="AC448" s="200"/>
      <c r="AD448" s="200"/>
    </row>
    <row r="449" spans="20:30" ht="40" customHeight="1" x14ac:dyDescent="0.35">
      <c r="T449" s="200"/>
      <c r="U449" s="200"/>
      <c r="V449" s="200"/>
      <c r="W449" s="200"/>
      <c r="X449" s="200"/>
      <c r="Y449" s="200"/>
      <c r="Z449" s="200"/>
      <c r="AA449" s="200"/>
      <c r="AB449" s="200"/>
      <c r="AC449" s="200"/>
      <c r="AD449" s="200"/>
    </row>
    <row r="450" spans="20:30" ht="40" customHeight="1" x14ac:dyDescent="0.35">
      <c r="T450" s="200"/>
      <c r="U450" s="200"/>
      <c r="V450" s="200"/>
      <c r="W450" s="200"/>
      <c r="X450" s="200"/>
      <c r="Y450" s="200"/>
      <c r="Z450" s="200"/>
      <c r="AA450" s="200"/>
      <c r="AB450" s="200"/>
      <c r="AC450" s="200"/>
      <c r="AD450" s="200"/>
    </row>
    <row r="451" spans="20:30" ht="40" customHeight="1" x14ac:dyDescent="0.35">
      <c r="T451" s="200"/>
      <c r="U451" s="200"/>
      <c r="V451" s="200"/>
      <c r="W451" s="200"/>
      <c r="X451" s="200"/>
      <c r="Y451" s="200"/>
      <c r="Z451" s="200"/>
      <c r="AA451" s="200"/>
      <c r="AB451" s="200"/>
      <c r="AC451" s="200"/>
      <c r="AD451" s="200"/>
    </row>
    <row r="452" spans="20:30" ht="40" customHeight="1" x14ac:dyDescent="0.35">
      <c r="T452" s="200"/>
      <c r="U452" s="200"/>
      <c r="V452" s="200"/>
      <c r="W452" s="200"/>
      <c r="X452" s="200"/>
      <c r="Y452" s="200"/>
      <c r="Z452" s="200"/>
      <c r="AA452" s="200"/>
      <c r="AB452" s="200"/>
      <c r="AC452" s="200"/>
      <c r="AD452" s="200"/>
    </row>
    <row r="453" spans="20:30" ht="40" customHeight="1" x14ac:dyDescent="0.35">
      <c r="T453" s="200"/>
      <c r="U453" s="200"/>
      <c r="V453" s="200"/>
      <c r="W453" s="200"/>
      <c r="X453" s="200"/>
      <c r="Y453" s="200"/>
      <c r="Z453" s="200"/>
      <c r="AA453" s="200"/>
      <c r="AB453" s="200"/>
      <c r="AC453" s="200"/>
      <c r="AD453" s="200"/>
    </row>
    <row r="454" spans="20:30" ht="40" customHeight="1" x14ac:dyDescent="0.35">
      <c r="T454" s="200"/>
      <c r="U454" s="200"/>
      <c r="V454" s="200"/>
      <c r="W454" s="200"/>
      <c r="X454" s="200"/>
      <c r="Y454" s="200"/>
      <c r="Z454" s="200"/>
      <c r="AA454" s="200"/>
      <c r="AB454" s="200"/>
      <c r="AC454" s="200"/>
      <c r="AD454" s="200"/>
    </row>
    <row r="455" spans="20:30" ht="40" customHeight="1" x14ac:dyDescent="0.35">
      <c r="T455" s="200"/>
      <c r="U455" s="200"/>
      <c r="V455" s="200"/>
      <c r="W455" s="200"/>
      <c r="X455" s="200"/>
      <c r="Y455" s="200"/>
      <c r="Z455" s="200"/>
      <c r="AA455" s="200"/>
      <c r="AB455" s="200"/>
      <c r="AC455" s="200"/>
      <c r="AD455" s="200"/>
    </row>
    <row r="456" spans="20:30" ht="40" customHeight="1" x14ac:dyDescent="0.35">
      <c r="T456" s="200"/>
      <c r="U456" s="200"/>
      <c r="V456" s="200"/>
      <c r="W456" s="200"/>
      <c r="X456" s="200"/>
      <c r="Y456" s="200"/>
      <c r="Z456" s="200"/>
      <c r="AA456" s="200"/>
      <c r="AB456" s="200"/>
      <c r="AC456" s="200"/>
      <c r="AD456" s="200"/>
    </row>
    <row r="457" spans="20:30" ht="40" customHeight="1" x14ac:dyDescent="0.35">
      <c r="T457" s="200"/>
      <c r="U457" s="200"/>
      <c r="V457" s="200"/>
      <c r="W457" s="200"/>
      <c r="X457" s="200"/>
      <c r="Y457" s="200"/>
      <c r="Z457" s="200"/>
      <c r="AA457" s="200"/>
      <c r="AB457" s="200"/>
      <c r="AC457" s="200"/>
      <c r="AD457" s="200"/>
    </row>
    <row r="458" spans="20:30" ht="40" customHeight="1" x14ac:dyDescent="0.35">
      <c r="T458" s="200"/>
      <c r="U458" s="200"/>
      <c r="V458" s="200"/>
      <c r="W458" s="200"/>
      <c r="X458" s="200"/>
      <c r="Y458" s="200"/>
      <c r="Z458" s="200"/>
      <c r="AA458" s="200"/>
      <c r="AB458" s="200"/>
      <c r="AC458" s="200"/>
      <c r="AD458" s="200"/>
    </row>
    <row r="459" spans="20:30" ht="40" customHeight="1" x14ac:dyDescent="0.35">
      <c r="T459" s="200"/>
      <c r="U459" s="200"/>
      <c r="V459" s="200"/>
      <c r="W459" s="200"/>
      <c r="X459" s="200"/>
      <c r="Y459" s="200"/>
      <c r="Z459" s="200"/>
      <c r="AA459" s="200"/>
      <c r="AB459" s="200"/>
      <c r="AC459" s="200"/>
      <c r="AD459" s="200"/>
    </row>
    <row r="460" spans="20:30" ht="40" customHeight="1" x14ac:dyDescent="0.35">
      <c r="T460" s="200"/>
      <c r="U460" s="200"/>
      <c r="V460" s="200"/>
      <c r="W460" s="200"/>
      <c r="X460" s="200"/>
      <c r="Y460" s="200"/>
      <c r="Z460" s="200"/>
      <c r="AA460" s="200"/>
      <c r="AB460" s="200"/>
      <c r="AC460" s="200"/>
      <c r="AD460" s="200"/>
    </row>
    <row r="461" spans="20:30" ht="40" customHeight="1" x14ac:dyDescent="0.35">
      <c r="T461" s="200"/>
      <c r="U461" s="200"/>
      <c r="V461" s="200"/>
      <c r="W461" s="200"/>
      <c r="X461" s="200"/>
      <c r="Y461" s="200"/>
      <c r="Z461" s="200"/>
      <c r="AA461" s="200"/>
      <c r="AB461" s="200"/>
      <c r="AC461" s="200"/>
      <c r="AD461" s="200"/>
    </row>
    <row r="462" spans="20:30" ht="40" customHeight="1" x14ac:dyDescent="0.35">
      <c r="T462" s="200"/>
      <c r="U462" s="200"/>
      <c r="V462" s="200"/>
      <c r="W462" s="200"/>
      <c r="X462" s="200"/>
      <c r="Y462" s="200"/>
      <c r="Z462" s="200"/>
      <c r="AA462" s="200"/>
      <c r="AB462" s="200"/>
      <c r="AC462" s="200"/>
      <c r="AD462" s="200"/>
    </row>
    <row r="463" spans="20:30" ht="40" customHeight="1" x14ac:dyDescent="0.35">
      <c r="T463" s="200"/>
      <c r="U463" s="200"/>
      <c r="V463" s="200"/>
      <c r="W463" s="200"/>
      <c r="X463" s="200"/>
      <c r="Y463" s="200"/>
      <c r="Z463" s="200"/>
      <c r="AA463" s="200"/>
      <c r="AB463" s="200"/>
      <c r="AC463" s="200"/>
      <c r="AD463" s="200"/>
    </row>
    <row r="464" spans="20:30" ht="40" customHeight="1" x14ac:dyDescent="0.35">
      <c r="T464" s="200"/>
      <c r="U464" s="200"/>
      <c r="V464" s="200"/>
      <c r="W464" s="200"/>
      <c r="X464" s="200"/>
      <c r="Y464" s="200"/>
      <c r="Z464" s="200"/>
      <c r="AA464" s="200"/>
      <c r="AB464" s="200"/>
      <c r="AC464" s="200"/>
      <c r="AD464" s="200"/>
    </row>
    <row r="465" spans="20:30" ht="40" customHeight="1" x14ac:dyDescent="0.35">
      <c r="T465" s="200"/>
      <c r="U465" s="200"/>
      <c r="V465" s="200"/>
      <c r="W465" s="200"/>
      <c r="X465" s="200"/>
      <c r="Y465" s="200"/>
      <c r="Z465" s="200"/>
      <c r="AA465" s="200"/>
      <c r="AB465" s="200"/>
      <c r="AC465" s="200"/>
      <c r="AD465" s="200"/>
    </row>
    <row r="466" spans="20:30" ht="40" customHeight="1" x14ac:dyDescent="0.35">
      <c r="T466" s="200"/>
      <c r="U466" s="200"/>
      <c r="V466" s="200"/>
      <c r="W466" s="200"/>
      <c r="X466" s="200"/>
      <c r="Y466" s="200"/>
      <c r="Z466" s="200"/>
      <c r="AA466" s="200"/>
      <c r="AB466" s="200"/>
      <c r="AC466" s="200"/>
      <c r="AD466" s="200"/>
    </row>
    <row r="467" spans="20:30" ht="40" customHeight="1" x14ac:dyDescent="0.35">
      <c r="T467" s="200"/>
      <c r="U467" s="200"/>
      <c r="V467" s="200"/>
      <c r="W467" s="200"/>
      <c r="X467" s="200"/>
      <c r="Y467" s="200"/>
      <c r="Z467" s="200"/>
      <c r="AA467" s="200"/>
      <c r="AB467" s="200"/>
      <c r="AC467" s="200"/>
      <c r="AD467" s="200"/>
    </row>
    <row r="468" spans="20:30" ht="40" customHeight="1" x14ac:dyDescent="0.35">
      <c r="T468" s="200"/>
      <c r="U468" s="200"/>
      <c r="V468" s="200"/>
      <c r="W468" s="200"/>
      <c r="X468" s="200"/>
      <c r="Y468" s="200"/>
      <c r="Z468" s="200"/>
      <c r="AA468" s="200"/>
      <c r="AB468" s="200"/>
      <c r="AC468" s="200"/>
      <c r="AD468" s="200"/>
    </row>
    <row r="469" spans="20:30" ht="40" customHeight="1" x14ac:dyDescent="0.35">
      <c r="T469" s="200"/>
      <c r="U469" s="200"/>
      <c r="V469" s="200"/>
      <c r="W469" s="200"/>
      <c r="X469" s="200"/>
      <c r="Y469" s="200"/>
      <c r="Z469" s="200"/>
      <c r="AA469" s="200"/>
      <c r="AB469" s="200"/>
      <c r="AC469" s="200"/>
      <c r="AD469" s="200"/>
    </row>
    <row r="470" spans="20:30" ht="40" customHeight="1" x14ac:dyDescent="0.35">
      <c r="T470" s="200"/>
      <c r="U470" s="200"/>
      <c r="V470" s="200"/>
      <c r="W470" s="200"/>
      <c r="X470" s="200"/>
      <c r="Y470" s="200"/>
      <c r="Z470" s="200"/>
      <c r="AA470" s="200"/>
      <c r="AB470" s="200"/>
      <c r="AC470" s="200"/>
      <c r="AD470" s="200"/>
    </row>
    <row r="471" spans="20:30" ht="40" customHeight="1" x14ac:dyDescent="0.35">
      <c r="T471" s="200"/>
      <c r="U471" s="200"/>
      <c r="V471" s="200"/>
      <c r="W471" s="200"/>
      <c r="X471" s="200"/>
      <c r="Y471" s="200"/>
      <c r="Z471" s="200"/>
      <c r="AA471" s="200"/>
      <c r="AB471" s="200"/>
      <c r="AC471" s="200"/>
      <c r="AD471" s="200"/>
    </row>
    <row r="472" spans="20:30" ht="40" customHeight="1" x14ac:dyDescent="0.35">
      <c r="T472" s="200"/>
      <c r="U472" s="200"/>
      <c r="V472" s="200"/>
      <c r="W472" s="200"/>
      <c r="X472" s="200"/>
      <c r="Y472" s="200"/>
      <c r="Z472" s="200"/>
      <c r="AA472" s="200"/>
      <c r="AB472" s="200"/>
      <c r="AC472" s="200"/>
      <c r="AD472" s="200"/>
    </row>
    <row r="473" spans="20:30" ht="40" customHeight="1" x14ac:dyDescent="0.35">
      <c r="T473" s="200"/>
      <c r="U473" s="200"/>
      <c r="V473" s="200"/>
      <c r="W473" s="200"/>
      <c r="X473" s="200"/>
      <c r="Y473" s="200"/>
      <c r="Z473" s="200"/>
      <c r="AA473" s="200"/>
      <c r="AB473" s="200"/>
      <c r="AC473" s="200"/>
      <c r="AD473" s="200"/>
    </row>
    <row r="474" spans="20:30" ht="40" customHeight="1" x14ac:dyDescent="0.35">
      <c r="T474" s="200"/>
      <c r="U474" s="200"/>
      <c r="V474" s="200"/>
      <c r="W474" s="200"/>
      <c r="X474" s="200"/>
      <c r="Y474" s="200"/>
      <c r="Z474" s="200"/>
      <c r="AA474" s="200"/>
      <c r="AB474" s="200"/>
      <c r="AC474" s="200"/>
      <c r="AD474" s="200"/>
    </row>
    <row r="475" spans="20:30" ht="40" customHeight="1" x14ac:dyDescent="0.35">
      <c r="T475" s="200"/>
      <c r="U475" s="200"/>
      <c r="V475" s="200"/>
      <c r="W475" s="200"/>
      <c r="X475" s="200"/>
      <c r="Y475" s="200"/>
      <c r="Z475" s="200"/>
      <c r="AA475" s="200"/>
      <c r="AB475" s="200"/>
      <c r="AC475" s="200"/>
      <c r="AD475" s="200"/>
    </row>
    <row r="476" spans="20:30" ht="40" customHeight="1" x14ac:dyDescent="0.35">
      <c r="T476" s="200"/>
      <c r="U476" s="200"/>
      <c r="V476" s="200"/>
      <c r="W476" s="200"/>
      <c r="X476" s="200"/>
      <c r="Y476" s="200"/>
      <c r="Z476" s="200"/>
      <c r="AA476" s="200"/>
      <c r="AB476" s="200"/>
      <c r="AC476" s="200"/>
      <c r="AD476" s="200"/>
    </row>
    <row r="477" spans="20:30" ht="40" customHeight="1" x14ac:dyDescent="0.35">
      <c r="T477" s="200"/>
      <c r="U477" s="200"/>
      <c r="V477" s="200"/>
      <c r="W477" s="200"/>
      <c r="X477" s="200"/>
      <c r="Y477" s="200"/>
      <c r="Z477" s="200"/>
      <c r="AA477" s="200"/>
      <c r="AB477" s="200"/>
      <c r="AC477" s="200"/>
      <c r="AD477" s="200"/>
    </row>
    <row r="478" spans="20:30" ht="40" customHeight="1" x14ac:dyDescent="0.35">
      <c r="T478" s="200"/>
      <c r="U478" s="200"/>
      <c r="V478" s="200"/>
      <c r="W478" s="200"/>
      <c r="X478" s="200"/>
      <c r="Y478" s="200"/>
      <c r="Z478" s="200"/>
      <c r="AA478" s="200"/>
      <c r="AB478" s="200"/>
      <c r="AC478" s="200"/>
      <c r="AD478" s="200"/>
    </row>
    <row r="479" spans="20:30" ht="40" customHeight="1" x14ac:dyDescent="0.35">
      <c r="T479" s="200"/>
      <c r="U479" s="200"/>
      <c r="V479" s="200"/>
      <c r="W479" s="200"/>
      <c r="X479" s="200"/>
      <c r="Y479" s="200"/>
      <c r="Z479" s="200"/>
      <c r="AA479" s="200"/>
      <c r="AB479" s="200"/>
      <c r="AC479" s="200"/>
      <c r="AD479" s="200"/>
    </row>
    <row r="480" spans="20:30" ht="40" customHeight="1" x14ac:dyDescent="0.35">
      <c r="T480" s="200"/>
      <c r="U480" s="200"/>
      <c r="V480" s="200"/>
      <c r="W480" s="200"/>
      <c r="X480" s="200"/>
      <c r="Y480" s="200"/>
      <c r="Z480" s="200"/>
      <c r="AA480" s="200"/>
      <c r="AB480" s="200"/>
      <c r="AC480" s="200"/>
      <c r="AD480" s="200"/>
    </row>
    <row r="481" spans="20:30" ht="40" customHeight="1" x14ac:dyDescent="0.35">
      <c r="T481" s="200"/>
      <c r="U481" s="200"/>
      <c r="V481" s="200"/>
      <c r="W481" s="200"/>
      <c r="X481" s="200"/>
      <c r="Y481" s="200"/>
      <c r="Z481" s="200"/>
      <c r="AA481" s="200"/>
      <c r="AB481" s="200"/>
      <c r="AC481" s="200"/>
      <c r="AD481" s="200"/>
    </row>
    <row r="482" spans="20:30" ht="40" customHeight="1" x14ac:dyDescent="0.35">
      <c r="T482" s="200"/>
      <c r="U482" s="200"/>
      <c r="V482" s="200"/>
      <c r="W482" s="200"/>
      <c r="X482" s="200"/>
      <c r="Y482" s="200"/>
      <c r="Z482" s="200"/>
      <c r="AA482" s="200"/>
      <c r="AB482" s="200"/>
      <c r="AC482" s="200"/>
      <c r="AD482" s="200"/>
    </row>
    <row r="483" spans="20:30" ht="40" customHeight="1" x14ac:dyDescent="0.35">
      <c r="T483" s="200"/>
      <c r="U483" s="200"/>
      <c r="V483" s="200"/>
      <c r="W483" s="200"/>
      <c r="X483" s="200"/>
      <c r="Y483" s="200"/>
      <c r="Z483" s="200"/>
      <c r="AA483" s="200"/>
      <c r="AB483" s="200"/>
      <c r="AC483" s="200"/>
      <c r="AD483" s="200"/>
    </row>
    <row r="484" spans="20:30" ht="40" customHeight="1" x14ac:dyDescent="0.35">
      <c r="T484" s="200"/>
      <c r="U484" s="200"/>
      <c r="V484" s="200"/>
      <c r="W484" s="200"/>
      <c r="X484" s="200"/>
      <c r="Y484" s="200"/>
      <c r="Z484" s="200"/>
      <c r="AA484" s="200"/>
      <c r="AB484" s="200"/>
      <c r="AC484" s="200"/>
      <c r="AD484" s="200"/>
    </row>
    <row r="485" spans="20:30" ht="40" customHeight="1" x14ac:dyDescent="0.35">
      <c r="T485" s="200"/>
      <c r="U485" s="200"/>
      <c r="V485" s="200"/>
      <c r="W485" s="200"/>
      <c r="X485" s="200"/>
      <c r="Y485" s="200"/>
      <c r="Z485" s="200"/>
      <c r="AA485" s="200"/>
      <c r="AB485" s="200"/>
      <c r="AC485" s="200"/>
      <c r="AD485" s="200"/>
    </row>
    <row r="486" spans="20:30" ht="40" customHeight="1" x14ac:dyDescent="0.35">
      <c r="T486" s="200"/>
      <c r="U486" s="200"/>
      <c r="V486" s="200"/>
      <c r="W486" s="200"/>
      <c r="X486" s="200"/>
      <c r="Y486" s="200"/>
      <c r="Z486" s="200"/>
      <c r="AA486" s="200"/>
      <c r="AB486" s="200"/>
      <c r="AC486" s="200"/>
      <c r="AD486" s="200"/>
    </row>
    <row r="487" spans="20:30" ht="40" customHeight="1" x14ac:dyDescent="0.35">
      <c r="T487" s="200"/>
      <c r="U487" s="200"/>
      <c r="V487" s="200"/>
      <c r="W487" s="200"/>
      <c r="X487" s="200"/>
      <c r="Y487" s="200"/>
      <c r="Z487" s="200"/>
      <c r="AA487" s="200"/>
      <c r="AB487" s="200"/>
      <c r="AC487" s="200"/>
      <c r="AD487" s="200"/>
    </row>
    <row r="488" spans="20:30" ht="40" customHeight="1" x14ac:dyDescent="0.35">
      <c r="T488" s="200"/>
      <c r="U488" s="200"/>
      <c r="V488" s="200"/>
      <c r="W488" s="200"/>
      <c r="X488" s="200"/>
      <c r="Y488" s="200"/>
      <c r="Z488" s="200"/>
      <c r="AA488" s="200"/>
      <c r="AB488" s="200"/>
      <c r="AC488" s="200"/>
      <c r="AD488" s="200"/>
    </row>
    <row r="489" spans="20:30" ht="40" customHeight="1" x14ac:dyDescent="0.35">
      <c r="T489" s="200"/>
      <c r="U489" s="200"/>
      <c r="V489" s="200"/>
      <c r="W489" s="200"/>
      <c r="X489" s="200"/>
      <c r="Y489" s="200"/>
      <c r="Z489" s="200"/>
      <c r="AA489" s="200"/>
      <c r="AB489" s="200"/>
      <c r="AC489" s="200"/>
      <c r="AD489" s="200"/>
    </row>
    <row r="490" spans="20:30" ht="40" customHeight="1" x14ac:dyDescent="0.35">
      <c r="T490" s="200"/>
      <c r="U490" s="200"/>
      <c r="V490" s="200"/>
      <c r="W490" s="200"/>
      <c r="X490" s="200"/>
      <c r="Y490" s="200"/>
      <c r="Z490" s="200"/>
      <c r="AA490" s="200"/>
      <c r="AB490" s="200"/>
      <c r="AC490" s="200"/>
      <c r="AD490" s="200"/>
    </row>
    <row r="491" spans="20:30" ht="40" customHeight="1" x14ac:dyDescent="0.35">
      <c r="T491" s="200"/>
      <c r="U491" s="200"/>
      <c r="V491" s="200"/>
      <c r="W491" s="200"/>
      <c r="X491" s="200"/>
      <c r="Y491" s="200"/>
      <c r="Z491" s="200"/>
      <c r="AA491" s="200"/>
      <c r="AB491" s="200"/>
      <c r="AC491" s="200"/>
      <c r="AD491" s="200"/>
    </row>
    <row r="492" spans="20:30" ht="40" customHeight="1" x14ac:dyDescent="0.35">
      <c r="T492" s="200"/>
      <c r="U492" s="200"/>
      <c r="V492" s="200"/>
      <c r="W492" s="200"/>
      <c r="X492" s="200"/>
      <c r="Y492" s="200"/>
      <c r="Z492" s="200"/>
      <c r="AA492" s="200"/>
      <c r="AB492" s="200"/>
      <c r="AC492" s="200"/>
      <c r="AD492" s="200"/>
    </row>
    <row r="493" spans="20:30" ht="40" customHeight="1" x14ac:dyDescent="0.35">
      <c r="T493" s="200"/>
      <c r="U493" s="200"/>
      <c r="V493" s="200"/>
      <c r="W493" s="200"/>
      <c r="X493" s="200"/>
      <c r="Y493" s="200"/>
      <c r="Z493" s="200"/>
      <c r="AA493" s="200"/>
      <c r="AB493" s="200"/>
      <c r="AC493" s="200"/>
      <c r="AD493" s="200"/>
    </row>
    <row r="494" spans="20:30" ht="40" customHeight="1" x14ac:dyDescent="0.35">
      <c r="T494" s="200"/>
      <c r="U494" s="200"/>
      <c r="V494" s="200"/>
      <c r="W494" s="200"/>
      <c r="X494" s="200"/>
      <c r="Y494" s="200"/>
      <c r="Z494" s="200"/>
      <c r="AA494" s="200"/>
      <c r="AB494" s="200"/>
      <c r="AC494" s="200"/>
      <c r="AD494" s="200"/>
    </row>
    <row r="495" spans="20:30" ht="40" customHeight="1" x14ac:dyDescent="0.35">
      <c r="T495" s="200"/>
      <c r="U495" s="200"/>
      <c r="V495" s="200"/>
      <c r="W495" s="200"/>
      <c r="X495" s="200"/>
      <c r="Y495" s="200"/>
      <c r="Z495" s="200"/>
      <c r="AA495" s="200"/>
      <c r="AB495" s="200"/>
      <c r="AC495" s="200"/>
      <c r="AD495" s="200"/>
    </row>
    <row r="496" spans="20:30" ht="40" customHeight="1" x14ac:dyDescent="0.35">
      <c r="T496" s="200"/>
      <c r="U496" s="200"/>
      <c r="V496" s="200"/>
      <c r="W496" s="200"/>
      <c r="X496" s="200"/>
      <c r="Y496" s="200"/>
      <c r="Z496" s="200"/>
      <c r="AA496" s="200"/>
      <c r="AB496" s="200"/>
      <c r="AC496" s="200"/>
      <c r="AD496" s="200"/>
    </row>
    <row r="497" spans="20:30" ht="40" customHeight="1" x14ac:dyDescent="0.35">
      <c r="T497" s="200"/>
      <c r="U497" s="200"/>
      <c r="V497" s="200"/>
      <c r="W497" s="200"/>
      <c r="X497" s="200"/>
      <c r="Y497" s="200"/>
      <c r="Z497" s="200"/>
      <c r="AA497" s="200"/>
      <c r="AB497" s="200"/>
      <c r="AC497" s="200"/>
      <c r="AD497" s="200"/>
    </row>
    <row r="498" spans="20:30" ht="40" customHeight="1" x14ac:dyDescent="0.35">
      <c r="T498" s="200"/>
      <c r="U498" s="200"/>
      <c r="V498" s="200"/>
      <c r="W498" s="200"/>
      <c r="X498" s="200"/>
      <c r="Y498" s="200"/>
      <c r="Z498" s="200"/>
      <c r="AA498" s="200"/>
      <c r="AB498" s="200"/>
      <c r="AC498" s="200"/>
      <c r="AD498" s="200"/>
    </row>
    <row r="499" spans="20:30" ht="40" customHeight="1" x14ac:dyDescent="0.35">
      <c r="T499" s="200"/>
      <c r="U499" s="200"/>
      <c r="V499" s="200"/>
      <c r="W499" s="200"/>
      <c r="X499" s="200"/>
      <c r="Y499" s="200"/>
      <c r="Z499" s="200"/>
      <c r="AA499" s="200"/>
      <c r="AB499" s="200"/>
      <c r="AC499" s="200"/>
      <c r="AD499" s="200"/>
    </row>
    <row r="500" spans="20:30" ht="40" customHeight="1" x14ac:dyDescent="0.35">
      <c r="T500" s="200"/>
      <c r="U500" s="200"/>
      <c r="V500" s="200"/>
      <c r="W500" s="200"/>
      <c r="X500" s="200"/>
      <c r="Y500" s="200"/>
      <c r="Z500" s="200"/>
      <c r="AA500" s="200"/>
      <c r="AB500" s="200"/>
      <c r="AC500" s="200"/>
      <c r="AD500" s="200"/>
    </row>
    <row r="501" spans="20:30" ht="40" customHeight="1" x14ac:dyDescent="0.35">
      <c r="T501" s="200"/>
      <c r="U501" s="200"/>
      <c r="V501" s="200"/>
      <c r="W501" s="200"/>
      <c r="X501" s="200"/>
      <c r="Y501" s="200"/>
      <c r="Z501" s="200"/>
      <c r="AA501" s="200"/>
      <c r="AB501" s="200"/>
      <c r="AC501" s="200"/>
      <c r="AD501" s="200"/>
    </row>
    <row r="502" spans="20:30" ht="40" customHeight="1" x14ac:dyDescent="0.35">
      <c r="T502" s="200"/>
      <c r="U502" s="200"/>
      <c r="V502" s="200"/>
      <c r="W502" s="200"/>
      <c r="X502" s="200"/>
      <c r="Y502" s="200"/>
      <c r="Z502" s="200"/>
      <c r="AA502" s="200"/>
      <c r="AB502" s="200"/>
      <c r="AC502" s="200"/>
      <c r="AD502" s="200"/>
    </row>
    <row r="503" spans="20:30" ht="40" customHeight="1" x14ac:dyDescent="0.35">
      <c r="T503" s="200"/>
      <c r="U503" s="200"/>
      <c r="V503" s="200"/>
      <c r="W503" s="200"/>
      <c r="X503" s="200"/>
      <c r="Y503" s="200"/>
      <c r="Z503" s="200"/>
      <c r="AA503" s="200"/>
      <c r="AB503" s="200"/>
      <c r="AC503" s="200"/>
      <c r="AD503" s="200"/>
    </row>
    <row r="504" spans="20:30" ht="40" customHeight="1" x14ac:dyDescent="0.35">
      <c r="T504" s="200"/>
      <c r="U504" s="200"/>
      <c r="V504" s="200"/>
      <c r="W504" s="200"/>
      <c r="X504" s="200"/>
      <c r="Y504" s="200"/>
      <c r="Z504" s="200"/>
      <c r="AA504" s="200"/>
      <c r="AB504" s="200"/>
      <c r="AC504" s="200"/>
      <c r="AD504" s="200"/>
    </row>
    <row r="505" spans="20:30" ht="40" customHeight="1" x14ac:dyDescent="0.35">
      <c r="T505" s="200"/>
      <c r="U505" s="200"/>
      <c r="V505" s="200"/>
      <c r="W505" s="200"/>
      <c r="X505" s="200"/>
      <c r="Y505" s="200"/>
      <c r="Z505" s="200"/>
      <c r="AA505" s="200"/>
      <c r="AB505" s="200"/>
      <c r="AC505" s="200"/>
      <c r="AD505" s="200"/>
    </row>
    <row r="506" spans="20:30" ht="40" customHeight="1" x14ac:dyDescent="0.35">
      <c r="T506" s="200"/>
      <c r="U506" s="200"/>
      <c r="V506" s="200"/>
      <c r="W506" s="200"/>
      <c r="X506" s="200"/>
      <c r="Y506" s="200"/>
      <c r="Z506" s="200"/>
      <c r="AA506" s="200"/>
      <c r="AB506" s="200"/>
      <c r="AC506" s="200"/>
      <c r="AD506" s="200"/>
    </row>
    <row r="507" spans="20:30" ht="40" customHeight="1" x14ac:dyDescent="0.35">
      <c r="T507" s="200"/>
      <c r="U507" s="200"/>
      <c r="V507" s="200"/>
      <c r="W507" s="200"/>
      <c r="X507" s="200"/>
      <c r="Y507" s="200"/>
      <c r="Z507" s="200"/>
      <c r="AA507" s="200"/>
      <c r="AB507" s="200"/>
      <c r="AC507" s="200"/>
      <c r="AD507" s="200"/>
    </row>
    <row r="508" spans="20:30" ht="40" customHeight="1" x14ac:dyDescent="0.35">
      <c r="T508" s="200"/>
      <c r="U508" s="200"/>
      <c r="V508" s="200"/>
      <c r="W508" s="200"/>
      <c r="X508" s="200"/>
      <c r="Y508" s="200"/>
      <c r="Z508" s="200"/>
      <c r="AA508" s="200"/>
      <c r="AB508" s="200"/>
      <c r="AC508" s="200"/>
      <c r="AD508" s="200"/>
    </row>
    <row r="509" spans="20:30" ht="40" customHeight="1" x14ac:dyDescent="0.35">
      <c r="T509" s="200"/>
      <c r="U509" s="200"/>
      <c r="V509" s="200"/>
      <c r="W509" s="200"/>
      <c r="X509" s="200"/>
      <c r="Y509" s="200"/>
      <c r="Z509" s="200"/>
      <c r="AA509" s="200"/>
      <c r="AB509" s="200"/>
      <c r="AC509" s="200"/>
      <c r="AD509" s="200"/>
    </row>
    <row r="510" spans="20:30" ht="40" customHeight="1" x14ac:dyDescent="0.35">
      <c r="T510" s="200"/>
      <c r="U510" s="200"/>
      <c r="V510" s="200"/>
      <c r="W510" s="200"/>
      <c r="X510" s="200"/>
      <c r="Y510" s="200"/>
      <c r="Z510" s="200"/>
      <c r="AA510" s="200"/>
      <c r="AB510" s="200"/>
      <c r="AC510" s="200"/>
      <c r="AD510" s="200"/>
    </row>
    <row r="511" spans="20:30" ht="40" customHeight="1" x14ac:dyDescent="0.35">
      <c r="T511" s="200"/>
      <c r="U511" s="200"/>
      <c r="V511" s="200"/>
      <c r="W511" s="200"/>
      <c r="X511" s="200"/>
      <c r="Y511" s="200"/>
      <c r="Z511" s="200"/>
      <c r="AA511" s="200"/>
      <c r="AB511" s="200"/>
      <c r="AC511" s="200"/>
      <c r="AD511" s="200"/>
    </row>
    <row r="512" spans="20:30" ht="40" customHeight="1" x14ac:dyDescent="0.35">
      <c r="T512" s="200"/>
      <c r="U512" s="200"/>
      <c r="V512" s="200"/>
      <c r="W512" s="200"/>
      <c r="X512" s="200"/>
      <c r="Y512" s="200"/>
      <c r="Z512" s="200"/>
      <c r="AA512" s="200"/>
      <c r="AB512" s="200"/>
      <c r="AC512" s="200"/>
      <c r="AD512" s="200"/>
    </row>
    <row r="513" spans="20:30" ht="40" customHeight="1" x14ac:dyDescent="0.35">
      <c r="T513" s="200"/>
      <c r="U513" s="200"/>
      <c r="V513" s="200"/>
      <c r="W513" s="200"/>
      <c r="X513" s="200"/>
      <c r="Y513" s="200"/>
      <c r="Z513" s="200"/>
      <c r="AA513" s="200"/>
      <c r="AB513" s="200"/>
      <c r="AC513" s="200"/>
      <c r="AD513" s="200"/>
    </row>
    <row r="514" spans="20:30" ht="40" customHeight="1" x14ac:dyDescent="0.35">
      <c r="T514" s="200"/>
      <c r="U514" s="200"/>
      <c r="V514" s="200"/>
      <c r="W514" s="200"/>
      <c r="X514" s="200"/>
      <c r="Y514" s="200"/>
      <c r="Z514" s="200"/>
      <c r="AA514" s="200"/>
      <c r="AB514" s="200"/>
      <c r="AC514" s="200"/>
      <c r="AD514" s="200"/>
    </row>
    <row r="515" spans="20:30" ht="40" customHeight="1" x14ac:dyDescent="0.35">
      <c r="T515" s="200"/>
      <c r="U515" s="200"/>
      <c r="V515" s="200"/>
      <c r="W515" s="200"/>
      <c r="X515" s="200"/>
      <c r="Y515" s="200"/>
      <c r="Z515" s="200"/>
      <c r="AA515" s="200"/>
      <c r="AB515" s="200"/>
      <c r="AC515" s="200"/>
      <c r="AD515" s="200"/>
    </row>
    <row r="516" spans="20:30" ht="40" customHeight="1" x14ac:dyDescent="0.35">
      <c r="T516" s="200"/>
      <c r="U516" s="200"/>
      <c r="V516" s="200"/>
      <c r="W516" s="200"/>
      <c r="X516" s="200"/>
      <c r="Y516" s="200"/>
      <c r="Z516" s="200"/>
      <c r="AA516" s="200"/>
      <c r="AB516" s="200"/>
      <c r="AC516" s="200"/>
      <c r="AD516" s="200"/>
    </row>
    <row r="517" spans="20:30" ht="40" customHeight="1" x14ac:dyDescent="0.35">
      <c r="T517" s="200"/>
      <c r="U517" s="200"/>
      <c r="V517" s="200"/>
      <c r="W517" s="200"/>
      <c r="X517" s="200"/>
      <c r="Y517" s="200"/>
      <c r="Z517" s="200"/>
      <c r="AA517" s="200"/>
      <c r="AB517" s="200"/>
      <c r="AC517" s="200"/>
      <c r="AD517" s="200"/>
    </row>
    <row r="518" spans="20:30" ht="40" customHeight="1" x14ac:dyDescent="0.35">
      <c r="T518" s="200"/>
      <c r="U518" s="200"/>
      <c r="V518" s="200"/>
      <c r="W518" s="200"/>
      <c r="X518" s="200"/>
      <c r="Y518" s="200"/>
      <c r="Z518" s="200"/>
      <c r="AA518" s="200"/>
      <c r="AB518" s="200"/>
      <c r="AC518" s="200"/>
      <c r="AD518" s="200"/>
    </row>
    <row r="519" spans="20:30" ht="40" customHeight="1" x14ac:dyDescent="0.35">
      <c r="T519" s="200"/>
      <c r="U519" s="200"/>
      <c r="V519" s="200"/>
      <c r="W519" s="200"/>
      <c r="X519" s="200"/>
      <c r="Y519" s="200"/>
      <c r="Z519" s="200"/>
      <c r="AA519" s="200"/>
      <c r="AB519" s="200"/>
      <c r="AC519" s="200"/>
      <c r="AD519" s="200"/>
    </row>
    <row r="520" spans="20:30" ht="40" customHeight="1" x14ac:dyDescent="0.35">
      <c r="T520" s="200"/>
      <c r="U520" s="200"/>
      <c r="V520" s="200"/>
      <c r="W520" s="200"/>
      <c r="X520" s="200"/>
      <c r="Y520" s="200"/>
      <c r="Z520" s="200"/>
      <c r="AA520" s="200"/>
      <c r="AB520" s="200"/>
      <c r="AC520" s="200"/>
      <c r="AD520" s="200"/>
    </row>
    <row r="521" spans="20:30" ht="40" customHeight="1" x14ac:dyDescent="0.35">
      <c r="T521" s="200"/>
      <c r="U521" s="200"/>
      <c r="V521" s="200"/>
      <c r="W521" s="200"/>
      <c r="X521" s="200"/>
      <c r="Y521" s="200"/>
      <c r="Z521" s="200"/>
      <c r="AA521" s="200"/>
      <c r="AB521" s="200"/>
      <c r="AC521" s="200"/>
      <c r="AD521" s="200"/>
    </row>
    <row r="522" spans="20:30" ht="40" customHeight="1" x14ac:dyDescent="0.35">
      <c r="T522" s="200"/>
      <c r="U522" s="200"/>
      <c r="V522" s="200"/>
      <c r="W522" s="200"/>
      <c r="X522" s="200"/>
      <c r="Y522" s="200"/>
      <c r="Z522" s="200"/>
      <c r="AA522" s="200"/>
      <c r="AB522" s="200"/>
      <c r="AC522" s="200"/>
      <c r="AD522" s="200"/>
    </row>
    <row r="523" spans="20:30" ht="40" customHeight="1" x14ac:dyDescent="0.35">
      <c r="T523" s="200"/>
      <c r="U523" s="200"/>
      <c r="V523" s="200"/>
      <c r="W523" s="200"/>
      <c r="X523" s="200"/>
      <c r="Y523" s="200"/>
      <c r="Z523" s="200"/>
      <c r="AA523" s="200"/>
      <c r="AB523" s="200"/>
      <c r="AC523" s="200"/>
      <c r="AD523" s="200"/>
    </row>
    <row r="524" spans="20:30" ht="40" customHeight="1" x14ac:dyDescent="0.35">
      <c r="T524" s="200"/>
      <c r="U524" s="200"/>
      <c r="V524" s="200"/>
      <c r="W524" s="200"/>
      <c r="X524" s="200"/>
      <c r="Y524" s="200"/>
      <c r="Z524" s="200"/>
      <c r="AA524" s="200"/>
      <c r="AB524" s="200"/>
      <c r="AC524" s="200"/>
      <c r="AD524" s="200"/>
    </row>
    <row r="525" spans="20:30" ht="40" customHeight="1" x14ac:dyDescent="0.35">
      <c r="T525" s="200"/>
      <c r="U525" s="200"/>
      <c r="V525" s="200"/>
      <c r="W525" s="200"/>
      <c r="X525" s="200"/>
      <c r="Y525" s="200"/>
      <c r="Z525" s="200"/>
      <c r="AA525" s="200"/>
      <c r="AB525" s="200"/>
      <c r="AC525" s="200"/>
      <c r="AD525" s="200"/>
    </row>
    <row r="526" spans="20:30" ht="40" customHeight="1" x14ac:dyDescent="0.35">
      <c r="T526" s="200"/>
      <c r="U526" s="200"/>
      <c r="V526" s="200"/>
      <c r="W526" s="200"/>
      <c r="X526" s="200"/>
      <c r="Y526" s="200"/>
      <c r="Z526" s="200"/>
      <c r="AA526" s="200"/>
      <c r="AB526" s="200"/>
      <c r="AC526" s="200"/>
      <c r="AD526" s="200"/>
    </row>
    <row r="527" spans="20:30" ht="40" customHeight="1" x14ac:dyDescent="0.35">
      <c r="T527" s="200"/>
      <c r="U527" s="200"/>
      <c r="V527" s="200"/>
      <c r="W527" s="200"/>
      <c r="X527" s="200"/>
      <c r="Y527" s="200"/>
      <c r="Z527" s="200"/>
      <c r="AA527" s="200"/>
      <c r="AB527" s="200"/>
      <c r="AC527" s="200"/>
      <c r="AD527" s="200"/>
    </row>
    <row r="528" spans="20:30" ht="40" customHeight="1" x14ac:dyDescent="0.35">
      <c r="T528" s="200"/>
      <c r="U528" s="200"/>
      <c r="V528" s="200"/>
      <c r="W528" s="200"/>
      <c r="X528" s="200"/>
      <c r="Y528" s="200"/>
      <c r="Z528" s="200"/>
      <c r="AA528" s="200"/>
      <c r="AB528" s="200"/>
      <c r="AC528" s="200"/>
      <c r="AD528" s="200"/>
    </row>
    <row r="529" spans="20:30" ht="40" customHeight="1" x14ac:dyDescent="0.35">
      <c r="T529" s="200"/>
      <c r="U529" s="200"/>
      <c r="V529" s="200"/>
      <c r="W529" s="200"/>
      <c r="X529" s="200"/>
      <c r="Y529" s="200"/>
      <c r="Z529" s="200"/>
      <c r="AA529" s="200"/>
      <c r="AB529" s="200"/>
      <c r="AC529" s="200"/>
      <c r="AD529" s="200"/>
    </row>
    <row r="530" spans="20:30" ht="40" customHeight="1" x14ac:dyDescent="0.35">
      <c r="T530" s="200"/>
      <c r="U530" s="200"/>
      <c r="V530" s="200"/>
      <c r="W530" s="200"/>
      <c r="X530" s="200"/>
      <c r="Y530" s="200"/>
      <c r="Z530" s="200"/>
      <c r="AA530" s="200"/>
      <c r="AB530" s="200"/>
      <c r="AC530" s="200"/>
      <c r="AD530" s="200"/>
    </row>
    <row r="531" spans="20:30" ht="40" customHeight="1" x14ac:dyDescent="0.35">
      <c r="T531" s="200"/>
      <c r="U531" s="200"/>
      <c r="V531" s="200"/>
      <c r="W531" s="200"/>
      <c r="X531" s="200"/>
      <c r="Y531" s="200"/>
      <c r="Z531" s="200"/>
      <c r="AA531" s="200"/>
      <c r="AB531" s="200"/>
      <c r="AC531" s="200"/>
      <c r="AD531" s="200"/>
    </row>
    <row r="532" spans="20:30" ht="40" customHeight="1" x14ac:dyDescent="0.35">
      <c r="T532" s="200"/>
      <c r="U532" s="200"/>
      <c r="V532" s="200"/>
      <c r="W532" s="200"/>
      <c r="X532" s="200"/>
      <c r="Y532" s="200"/>
      <c r="Z532" s="200"/>
      <c r="AA532" s="200"/>
      <c r="AB532" s="200"/>
      <c r="AC532" s="200"/>
      <c r="AD532" s="200"/>
    </row>
    <row r="533" spans="20:30" ht="40" customHeight="1" x14ac:dyDescent="0.35">
      <c r="T533" s="200"/>
      <c r="U533" s="200"/>
      <c r="V533" s="200"/>
      <c r="W533" s="200"/>
      <c r="X533" s="200"/>
      <c r="Y533" s="200"/>
      <c r="Z533" s="200"/>
      <c r="AA533" s="200"/>
      <c r="AB533" s="200"/>
      <c r="AC533" s="200"/>
      <c r="AD533" s="200"/>
    </row>
    <row r="534" spans="20:30" ht="40" customHeight="1" x14ac:dyDescent="0.35">
      <c r="T534" s="200"/>
      <c r="U534" s="200"/>
      <c r="V534" s="200"/>
      <c r="W534" s="200"/>
      <c r="X534" s="200"/>
      <c r="Y534" s="200"/>
      <c r="Z534" s="200"/>
      <c r="AA534" s="200"/>
      <c r="AB534" s="200"/>
      <c r="AC534" s="200"/>
      <c r="AD534" s="200"/>
    </row>
    <row r="535" spans="20:30" ht="40" customHeight="1" x14ac:dyDescent="0.35">
      <c r="T535" s="200"/>
      <c r="U535" s="200"/>
      <c r="V535" s="200"/>
      <c r="W535" s="200"/>
      <c r="X535" s="200"/>
      <c r="Y535" s="200"/>
      <c r="Z535" s="200"/>
      <c r="AA535" s="200"/>
      <c r="AB535" s="200"/>
      <c r="AC535" s="200"/>
      <c r="AD535" s="200"/>
    </row>
    <row r="536" spans="20:30" ht="40" customHeight="1" x14ac:dyDescent="0.35">
      <c r="T536" s="200"/>
      <c r="U536" s="200"/>
      <c r="V536" s="200"/>
      <c r="W536" s="200"/>
      <c r="X536" s="200"/>
      <c r="Y536" s="200"/>
      <c r="Z536" s="200"/>
      <c r="AA536" s="200"/>
      <c r="AB536" s="200"/>
      <c r="AC536" s="200"/>
      <c r="AD536" s="200"/>
    </row>
    <row r="537" spans="20:30" ht="40" customHeight="1" x14ac:dyDescent="0.35">
      <c r="T537" s="200"/>
      <c r="U537" s="200"/>
      <c r="V537" s="200"/>
      <c r="W537" s="200"/>
      <c r="X537" s="200"/>
      <c r="Y537" s="200"/>
      <c r="Z537" s="200"/>
      <c r="AA537" s="200"/>
      <c r="AB537" s="200"/>
      <c r="AC537" s="200"/>
      <c r="AD537" s="200"/>
    </row>
    <row r="538" spans="20:30" ht="40" customHeight="1" x14ac:dyDescent="0.35">
      <c r="T538" s="200"/>
      <c r="U538" s="200"/>
      <c r="V538" s="200"/>
      <c r="W538" s="200"/>
      <c r="X538" s="200"/>
      <c r="Y538" s="200"/>
      <c r="Z538" s="200"/>
      <c r="AA538" s="200"/>
      <c r="AB538" s="200"/>
      <c r="AC538" s="200"/>
      <c r="AD538" s="200"/>
    </row>
    <row r="539" spans="20:30" ht="40" customHeight="1" x14ac:dyDescent="0.35">
      <c r="T539" s="200"/>
      <c r="U539" s="200"/>
      <c r="V539" s="200"/>
      <c r="W539" s="200"/>
      <c r="X539" s="200"/>
      <c r="Y539" s="200"/>
      <c r="Z539" s="200"/>
      <c r="AA539" s="200"/>
      <c r="AB539" s="200"/>
      <c r="AC539" s="200"/>
      <c r="AD539" s="200"/>
    </row>
    <row r="540" spans="20:30" ht="40" customHeight="1" x14ac:dyDescent="0.35">
      <c r="T540" s="200"/>
      <c r="U540" s="200"/>
      <c r="V540" s="200"/>
      <c r="W540" s="200"/>
      <c r="X540" s="200"/>
      <c r="Y540" s="200"/>
      <c r="Z540" s="200"/>
      <c r="AA540" s="200"/>
      <c r="AB540" s="200"/>
      <c r="AC540" s="200"/>
      <c r="AD540" s="200"/>
    </row>
    <row r="541" spans="20:30" ht="40" customHeight="1" x14ac:dyDescent="0.35">
      <c r="T541" s="200"/>
      <c r="U541" s="200"/>
      <c r="V541" s="200"/>
      <c r="W541" s="200"/>
      <c r="X541" s="200"/>
      <c r="Y541" s="200"/>
      <c r="Z541" s="200"/>
      <c r="AA541" s="200"/>
      <c r="AB541" s="200"/>
      <c r="AC541" s="200"/>
      <c r="AD541" s="200"/>
    </row>
    <row r="542" spans="20:30" ht="40" customHeight="1" x14ac:dyDescent="0.35">
      <c r="T542" s="200"/>
      <c r="U542" s="200"/>
      <c r="V542" s="200"/>
      <c r="W542" s="200"/>
      <c r="X542" s="200"/>
      <c r="Y542" s="200"/>
      <c r="Z542" s="200"/>
      <c r="AA542" s="200"/>
      <c r="AB542" s="200"/>
      <c r="AC542" s="200"/>
      <c r="AD542" s="200"/>
    </row>
    <row r="543" spans="20:30" ht="40" customHeight="1" x14ac:dyDescent="0.35">
      <c r="T543" s="200"/>
      <c r="U543" s="200"/>
      <c r="V543" s="200"/>
      <c r="W543" s="200"/>
      <c r="X543" s="200"/>
      <c r="Y543" s="200"/>
      <c r="Z543" s="200"/>
      <c r="AA543" s="200"/>
      <c r="AB543" s="200"/>
      <c r="AC543" s="200"/>
      <c r="AD543" s="200"/>
    </row>
    <row r="544" spans="20:30" ht="40" customHeight="1" x14ac:dyDescent="0.35">
      <c r="T544" s="200"/>
      <c r="U544" s="200"/>
      <c r="V544" s="200"/>
      <c r="W544" s="200"/>
      <c r="X544" s="200"/>
      <c r="Y544" s="200"/>
      <c r="Z544" s="200"/>
      <c r="AA544" s="200"/>
      <c r="AB544" s="200"/>
      <c r="AC544" s="200"/>
      <c r="AD544" s="200"/>
    </row>
    <row r="545" spans="20:30" ht="40" customHeight="1" x14ac:dyDescent="0.35">
      <c r="T545" s="200"/>
      <c r="U545" s="200"/>
      <c r="V545" s="200"/>
      <c r="W545" s="200"/>
      <c r="X545" s="200"/>
      <c r="Y545" s="200"/>
      <c r="Z545" s="200"/>
      <c r="AA545" s="200"/>
      <c r="AB545" s="200"/>
      <c r="AC545" s="200"/>
      <c r="AD545" s="200"/>
    </row>
    <row r="546" spans="20:30" ht="40" customHeight="1" x14ac:dyDescent="0.35">
      <c r="T546" s="200"/>
      <c r="U546" s="200"/>
      <c r="V546" s="200"/>
      <c r="W546" s="200"/>
      <c r="X546" s="200"/>
      <c r="Y546" s="200"/>
      <c r="Z546" s="200"/>
      <c r="AA546" s="200"/>
      <c r="AB546" s="200"/>
      <c r="AC546" s="200"/>
      <c r="AD546" s="200"/>
    </row>
    <row r="547" spans="20:30" ht="40" customHeight="1" x14ac:dyDescent="0.35">
      <c r="T547" s="200"/>
      <c r="U547" s="200"/>
      <c r="V547" s="200"/>
      <c r="W547" s="200"/>
      <c r="X547" s="200"/>
      <c r="Y547" s="200"/>
      <c r="Z547" s="200"/>
      <c r="AA547" s="200"/>
      <c r="AB547" s="200"/>
      <c r="AC547" s="200"/>
      <c r="AD547" s="200"/>
    </row>
    <row r="548" spans="20:30" ht="40" customHeight="1" x14ac:dyDescent="0.35">
      <c r="T548" s="200"/>
      <c r="U548" s="200"/>
      <c r="V548" s="200"/>
      <c r="W548" s="200"/>
      <c r="X548" s="200"/>
      <c r="Y548" s="200"/>
      <c r="Z548" s="200"/>
      <c r="AA548" s="200"/>
      <c r="AB548" s="200"/>
      <c r="AC548" s="200"/>
      <c r="AD548" s="200"/>
    </row>
    <row r="549" spans="20:30" ht="40" customHeight="1" x14ac:dyDescent="0.35">
      <c r="T549" s="200"/>
      <c r="U549" s="200"/>
      <c r="V549" s="200"/>
      <c r="W549" s="200"/>
      <c r="X549" s="200"/>
      <c r="Y549" s="200"/>
      <c r="Z549" s="200"/>
      <c r="AA549" s="200"/>
      <c r="AB549" s="200"/>
      <c r="AC549" s="200"/>
      <c r="AD549" s="200"/>
    </row>
    <row r="550" spans="20:30" ht="40" customHeight="1" x14ac:dyDescent="0.35">
      <c r="T550" s="200"/>
      <c r="U550" s="200"/>
      <c r="V550" s="200"/>
      <c r="W550" s="200"/>
      <c r="X550" s="200"/>
      <c r="Y550" s="200"/>
      <c r="Z550" s="200"/>
      <c r="AA550" s="200"/>
      <c r="AB550" s="200"/>
      <c r="AC550" s="200"/>
      <c r="AD550" s="200"/>
    </row>
    <row r="551" spans="20:30" ht="40" customHeight="1" x14ac:dyDescent="0.35">
      <c r="T551" s="200"/>
      <c r="U551" s="200"/>
      <c r="V551" s="200"/>
      <c r="W551" s="200"/>
      <c r="X551" s="200"/>
      <c r="Y551" s="200"/>
      <c r="Z551" s="200"/>
      <c r="AA551" s="200"/>
      <c r="AB551" s="200"/>
      <c r="AC551" s="200"/>
      <c r="AD551" s="200"/>
    </row>
    <row r="552" spans="20:30" ht="40" customHeight="1" x14ac:dyDescent="0.35">
      <c r="T552" s="200"/>
      <c r="U552" s="200"/>
      <c r="V552" s="200"/>
      <c r="W552" s="200"/>
      <c r="X552" s="200"/>
      <c r="Y552" s="200"/>
      <c r="Z552" s="200"/>
      <c r="AA552" s="200"/>
      <c r="AB552" s="200"/>
      <c r="AC552" s="200"/>
      <c r="AD552" s="200"/>
    </row>
    <row r="553" spans="20:30" ht="40" customHeight="1" x14ac:dyDescent="0.35">
      <c r="T553" s="200"/>
      <c r="U553" s="200"/>
      <c r="V553" s="200"/>
      <c r="W553" s="200"/>
      <c r="X553" s="200"/>
      <c r="Y553" s="200"/>
      <c r="Z553" s="200"/>
      <c r="AA553" s="200"/>
      <c r="AB553" s="200"/>
      <c r="AC553" s="200"/>
      <c r="AD553" s="200"/>
    </row>
    <row r="554" spans="20:30" ht="40" customHeight="1" x14ac:dyDescent="0.35">
      <c r="T554" s="200"/>
      <c r="U554" s="200"/>
      <c r="V554" s="200"/>
      <c r="W554" s="200"/>
      <c r="X554" s="200"/>
      <c r="Y554" s="200"/>
      <c r="Z554" s="200"/>
      <c r="AA554" s="200"/>
      <c r="AB554" s="200"/>
      <c r="AC554" s="200"/>
      <c r="AD554" s="200"/>
    </row>
    <row r="555" spans="20:30" ht="40" customHeight="1" x14ac:dyDescent="0.35">
      <c r="T555" s="200"/>
      <c r="U555" s="200"/>
      <c r="V555" s="200"/>
      <c r="W555" s="200"/>
      <c r="X555" s="200"/>
      <c r="Y555" s="200"/>
      <c r="Z555" s="200"/>
      <c r="AA555" s="200"/>
      <c r="AB555" s="200"/>
      <c r="AC555" s="200"/>
      <c r="AD555" s="200"/>
    </row>
    <row r="556" spans="20:30" ht="40" customHeight="1" x14ac:dyDescent="0.35">
      <c r="T556" s="200"/>
      <c r="U556" s="200"/>
      <c r="V556" s="200"/>
      <c r="W556" s="200"/>
      <c r="X556" s="200"/>
      <c r="Y556" s="200"/>
      <c r="Z556" s="200"/>
      <c r="AA556" s="200"/>
      <c r="AB556" s="200"/>
      <c r="AC556" s="200"/>
      <c r="AD556" s="200"/>
    </row>
    <row r="557" spans="20:30" ht="40" customHeight="1" x14ac:dyDescent="0.35">
      <c r="T557" s="200"/>
      <c r="U557" s="200"/>
      <c r="V557" s="200"/>
      <c r="W557" s="200"/>
      <c r="X557" s="200"/>
      <c r="Y557" s="200"/>
      <c r="Z557" s="200"/>
      <c r="AA557" s="200"/>
      <c r="AB557" s="200"/>
      <c r="AC557" s="200"/>
      <c r="AD557" s="200"/>
    </row>
    <row r="558" spans="20:30" ht="40" customHeight="1" x14ac:dyDescent="0.35">
      <c r="T558" s="200"/>
      <c r="U558" s="200"/>
      <c r="V558" s="200"/>
      <c r="W558" s="200"/>
      <c r="X558" s="200"/>
      <c r="Y558" s="200"/>
      <c r="Z558" s="200"/>
      <c r="AA558" s="200"/>
      <c r="AB558" s="200"/>
      <c r="AC558" s="200"/>
      <c r="AD558" s="200"/>
    </row>
    <row r="559" spans="20:30" ht="40" customHeight="1" x14ac:dyDescent="0.35">
      <c r="T559" s="200"/>
      <c r="U559" s="200"/>
      <c r="V559" s="200"/>
      <c r="W559" s="200"/>
      <c r="X559" s="200"/>
      <c r="Y559" s="200"/>
      <c r="Z559" s="200"/>
      <c r="AA559" s="200"/>
      <c r="AB559" s="200"/>
      <c r="AC559" s="200"/>
      <c r="AD559" s="200"/>
    </row>
    <row r="560" spans="20:30" ht="40" customHeight="1" x14ac:dyDescent="0.35">
      <c r="T560" s="200"/>
      <c r="U560" s="200"/>
      <c r="V560" s="200"/>
      <c r="W560" s="200"/>
      <c r="X560" s="200"/>
      <c r="Y560" s="200"/>
      <c r="Z560" s="200"/>
      <c r="AA560" s="200"/>
      <c r="AB560" s="200"/>
      <c r="AC560" s="200"/>
      <c r="AD560" s="200"/>
    </row>
    <row r="561" spans="20:30" ht="40" customHeight="1" x14ac:dyDescent="0.35">
      <c r="T561" s="200"/>
      <c r="U561" s="200"/>
      <c r="V561" s="200"/>
      <c r="W561" s="200"/>
      <c r="X561" s="200"/>
      <c r="Y561" s="200"/>
      <c r="Z561" s="200"/>
      <c r="AA561" s="200"/>
      <c r="AB561" s="200"/>
      <c r="AC561" s="200"/>
      <c r="AD561" s="200"/>
    </row>
    <row r="562" spans="20:30" ht="40" customHeight="1" x14ac:dyDescent="0.35">
      <c r="T562" s="200"/>
      <c r="U562" s="200"/>
      <c r="V562" s="200"/>
      <c r="W562" s="200"/>
      <c r="X562" s="200"/>
      <c r="Y562" s="200"/>
      <c r="Z562" s="200"/>
      <c r="AA562" s="200"/>
      <c r="AB562" s="200"/>
      <c r="AC562" s="200"/>
      <c r="AD562" s="200"/>
    </row>
    <row r="563" spans="20:30" ht="40" customHeight="1" x14ac:dyDescent="0.35">
      <c r="T563" s="200"/>
      <c r="U563" s="200"/>
      <c r="V563" s="200"/>
      <c r="W563" s="200"/>
      <c r="X563" s="200"/>
      <c r="Y563" s="200"/>
      <c r="Z563" s="200"/>
      <c r="AA563" s="200"/>
      <c r="AB563" s="200"/>
      <c r="AC563" s="200"/>
      <c r="AD563" s="200"/>
    </row>
    <row r="564" spans="20:30" ht="40" customHeight="1" x14ac:dyDescent="0.35">
      <c r="T564" s="200"/>
      <c r="U564" s="200"/>
      <c r="V564" s="200"/>
      <c r="W564" s="200"/>
      <c r="X564" s="200"/>
      <c r="Y564" s="200"/>
      <c r="Z564" s="200"/>
      <c r="AA564" s="200"/>
      <c r="AB564" s="200"/>
      <c r="AC564" s="200"/>
      <c r="AD564" s="200"/>
    </row>
    <row r="565" spans="20:30" ht="40" customHeight="1" x14ac:dyDescent="0.35">
      <c r="T565" s="200"/>
      <c r="U565" s="200"/>
      <c r="V565" s="200"/>
      <c r="W565" s="200"/>
      <c r="X565" s="200"/>
      <c r="Y565" s="200"/>
      <c r="Z565" s="200"/>
      <c r="AA565" s="200"/>
      <c r="AB565" s="200"/>
      <c r="AC565" s="200"/>
      <c r="AD565" s="200"/>
    </row>
    <row r="566" spans="20:30" ht="40" customHeight="1" x14ac:dyDescent="0.35">
      <c r="T566" s="200"/>
      <c r="U566" s="200"/>
      <c r="V566" s="200"/>
      <c r="W566" s="200"/>
      <c r="X566" s="200"/>
      <c r="Y566" s="200"/>
      <c r="Z566" s="200"/>
      <c r="AA566" s="200"/>
      <c r="AB566" s="200"/>
      <c r="AC566" s="200"/>
      <c r="AD566" s="200"/>
    </row>
    <row r="567" spans="20:30" ht="40" customHeight="1" x14ac:dyDescent="0.35">
      <c r="T567" s="200"/>
      <c r="U567" s="200"/>
      <c r="V567" s="200"/>
      <c r="W567" s="200"/>
      <c r="X567" s="200"/>
      <c r="Y567" s="200"/>
      <c r="Z567" s="200"/>
      <c r="AA567" s="200"/>
      <c r="AB567" s="200"/>
      <c r="AC567" s="200"/>
      <c r="AD567" s="200"/>
    </row>
    <row r="568" spans="20:30" ht="40" customHeight="1" x14ac:dyDescent="0.35">
      <c r="T568" s="200"/>
      <c r="U568" s="200"/>
      <c r="V568" s="200"/>
      <c r="W568" s="200"/>
      <c r="X568" s="200"/>
      <c r="Y568" s="200"/>
      <c r="Z568" s="200"/>
      <c r="AA568" s="200"/>
      <c r="AB568" s="200"/>
      <c r="AC568" s="200"/>
      <c r="AD568" s="200"/>
    </row>
    <row r="569" spans="20:30" ht="40" customHeight="1" x14ac:dyDescent="0.35">
      <c r="T569" s="200"/>
      <c r="U569" s="200"/>
      <c r="V569" s="200"/>
      <c r="W569" s="200"/>
      <c r="X569" s="200"/>
      <c r="Y569" s="200"/>
      <c r="Z569" s="200"/>
      <c r="AA569" s="200"/>
      <c r="AB569" s="200"/>
      <c r="AC569" s="200"/>
      <c r="AD569" s="200"/>
    </row>
    <row r="570" spans="20:30" ht="40" customHeight="1" x14ac:dyDescent="0.35">
      <c r="T570" s="200"/>
      <c r="U570" s="200"/>
      <c r="V570" s="200"/>
      <c r="W570" s="200"/>
      <c r="X570" s="200"/>
      <c r="Y570" s="200"/>
      <c r="Z570" s="200"/>
      <c r="AA570" s="200"/>
      <c r="AB570" s="200"/>
      <c r="AC570" s="200"/>
      <c r="AD570" s="200"/>
    </row>
    <row r="571" spans="20:30" ht="40" customHeight="1" x14ac:dyDescent="0.35">
      <c r="T571" s="200"/>
      <c r="U571" s="200"/>
      <c r="V571" s="200"/>
      <c r="W571" s="200"/>
      <c r="X571" s="200"/>
      <c r="Y571" s="200"/>
      <c r="Z571" s="200"/>
      <c r="AA571" s="200"/>
      <c r="AB571" s="200"/>
      <c r="AC571" s="200"/>
      <c r="AD571" s="200"/>
    </row>
    <row r="572" spans="20:30" ht="40" customHeight="1" x14ac:dyDescent="0.35">
      <c r="T572" s="200"/>
      <c r="U572" s="200"/>
      <c r="V572" s="200"/>
      <c r="W572" s="200"/>
      <c r="X572" s="200"/>
      <c r="Y572" s="200"/>
      <c r="Z572" s="200"/>
      <c r="AA572" s="200"/>
      <c r="AB572" s="200"/>
      <c r="AC572" s="200"/>
      <c r="AD572" s="200"/>
    </row>
    <row r="573" spans="20:30" ht="40" customHeight="1" x14ac:dyDescent="0.35">
      <c r="T573" s="200"/>
      <c r="U573" s="200"/>
      <c r="V573" s="200"/>
      <c r="W573" s="200"/>
      <c r="X573" s="200"/>
      <c r="Y573" s="200"/>
      <c r="Z573" s="200"/>
      <c r="AA573" s="200"/>
      <c r="AB573" s="200"/>
      <c r="AC573" s="200"/>
      <c r="AD573" s="200"/>
    </row>
    <row r="574" spans="20:30" ht="40" customHeight="1" x14ac:dyDescent="0.35">
      <c r="T574" s="200"/>
      <c r="U574" s="200"/>
      <c r="V574" s="200"/>
      <c r="W574" s="200"/>
      <c r="X574" s="200"/>
      <c r="Y574" s="200"/>
      <c r="Z574" s="200"/>
      <c r="AA574" s="200"/>
      <c r="AB574" s="200"/>
      <c r="AC574" s="200"/>
      <c r="AD574" s="200"/>
    </row>
    <row r="575" spans="20:30" ht="40" customHeight="1" x14ac:dyDescent="0.35">
      <c r="T575" s="200"/>
      <c r="U575" s="200"/>
      <c r="V575" s="200"/>
      <c r="W575" s="200"/>
      <c r="X575" s="200"/>
      <c r="Y575" s="200"/>
      <c r="Z575" s="200"/>
      <c r="AA575" s="200"/>
      <c r="AB575" s="200"/>
      <c r="AC575" s="200"/>
      <c r="AD575" s="200"/>
    </row>
    <row r="576" spans="20:30" ht="40" customHeight="1" x14ac:dyDescent="0.35">
      <c r="T576" s="200"/>
      <c r="U576" s="200"/>
      <c r="V576" s="200"/>
      <c r="W576" s="200"/>
      <c r="X576" s="200"/>
      <c r="Y576" s="200"/>
      <c r="Z576" s="200"/>
      <c r="AA576" s="200"/>
      <c r="AB576" s="200"/>
      <c r="AC576" s="200"/>
      <c r="AD576" s="200"/>
    </row>
    <row r="577" spans="20:30" ht="40" customHeight="1" x14ac:dyDescent="0.35">
      <c r="T577" s="200"/>
      <c r="U577" s="200"/>
      <c r="V577" s="200"/>
      <c r="W577" s="200"/>
      <c r="X577" s="200"/>
      <c r="Y577" s="200"/>
      <c r="Z577" s="200"/>
      <c r="AA577" s="200"/>
      <c r="AB577" s="200"/>
      <c r="AC577" s="200"/>
      <c r="AD577" s="200"/>
    </row>
    <row r="578" spans="20:30" ht="40" customHeight="1" x14ac:dyDescent="0.35">
      <c r="T578" s="200"/>
      <c r="U578" s="200"/>
      <c r="V578" s="200"/>
      <c r="W578" s="200"/>
      <c r="X578" s="200"/>
      <c r="Y578" s="200"/>
      <c r="Z578" s="200"/>
      <c r="AA578" s="200"/>
      <c r="AB578" s="200"/>
      <c r="AC578" s="200"/>
      <c r="AD578" s="200"/>
    </row>
    <row r="579" spans="20:30" ht="40" customHeight="1" x14ac:dyDescent="0.35">
      <c r="T579" s="200"/>
      <c r="U579" s="200"/>
      <c r="V579" s="200"/>
      <c r="W579" s="200"/>
      <c r="X579" s="200"/>
      <c r="Y579" s="200"/>
      <c r="Z579" s="200"/>
      <c r="AA579" s="200"/>
      <c r="AB579" s="200"/>
      <c r="AC579" s="200"/>
      <c r="AD579" s="200"/>
    </row>
    <row r="580" spans="20:30" ht="40" customHeight="1" x14ac:dyDescent="0.35">
      <c r="T580" s="200"/>
      <c r="U580" s="200"/>
      <c r="V580" s="200"/>
      <c r="W580" s="200"/>
      <c r="X580" s="200"/>
      <c r="Y580" s="200"/>
      <c r="Z580" s="200"/>
      <c r="AA580" s="200"/>
      <c r="AB580" s="200"/>
      <c r="AC580" s="200"/>
      <c r="AD580" s="200"/>
    </row>
    <row r="581" spans="20:30" ht="40" customHeight="1" x14ac:dyDescent="0.35">
      <c r="T581" s="200"/>
      <c r="U581" s="200"/>
      <c r="V581" s="200"/>
      <c r="W581" s="200"/>
      <c r="X581" s="200"/>
      <c r="Y581" s="200"/>
      <c r="Z581" s="200"/>
      <c r="AA581" s="200"/>
      <c r="AB581" s="200"/>
      <c r="AC581" s="200"/>
      <c r="AD581" s="200"/>
    </row>
    <row r="582" spans="20:30" ht="40" customHeight="1" x14ac:dyDescent="0.35">
      <c r="T582" s="200"/>
      <c r="U582" s="200"/>
      <c r="V582" s="200"/>
      <c r="W582" s="200"/>
      <c r="X582" s="200"/>
      <c r="Y582" s="200"/>
      <c r="Z582" s="200"/>
      <c r="AA582" s="200"/>
      <c r="AB582" s="200"/>
      <c r="AC582" s="200"/>
      <c r="AD582" s="200"/>
    </row>
    <row r="583" spans="20:30" ht="40" customHeight="1" x14ac:dyDescent="0.35">
      <c r="T583" s="200"/>
      <c r="U583" s="200"/>
      <c r="V583" s="200"/>
      <c r="W583" s="200"/>
      <c r="X583" s="200"/>
      <c r="Y583" s="200"/>
      <c r="Z583" s="200"/>
      <c r="AA583" s="200"/>
      <c r="AB583" s="200"/>
      <c r="AC583" s="200"/>
      <c r="AD583" s="200"/>
    </row>
    <row r="584" spans="20:30" ht="40" customHeight="1" x14ac:dyDescent="0.35">
      <c r="T584" s="200"/>
      <c r="U584" s="200"/>
      <c r="V584" s="200"/>
      <c r="W584" s="200"/>
      <c r="X584" s="200"/>
      <c r="Y584" s="200"/>
      <c r="Z584" s="200"/>
      <c r="AA584" s="200"/>
      <c r="AB584" s="200"/>
      <c r="AC584" s="200"/>
      <c r="AD584" s="200"/>
    </row>
    <row r="585" spans="20:30" ht="40" customHeight="1" x14ac:dyDescent="0.35">
      <c r="T585" s="200"/>
      <c r="U585" s="200"/>
      <c r="V585" s="200"/>
      <c r="W585" s="200"/>
      <c r="X585" s="200"/>
      <c r="Y585" s="200"/>
      <c r="Z585" s="200"/>
      <c r="AA585" s="200"/>
      <c r="AB585" s="200"/>
      <c r="AC585" s="200"/>
      <c r="AD585" s="200"/>
    </row>
    <row r="586" spans="20:30" ht="40" customHeight="1" x14ac:dyDescent="0.35">
      <c r="T586" s="200"/>
      <c r="U586" s="200"/>
      <c r="V586" s="200"/>
      <c r="W586" s="200"/>
      <c r="X586" s="200"/>
      <c r="Y586" s="200"/>
      <c r="Z586" s="200"/>
      <c r="AA586" s="200"/>
      <c r="AB586" s="200"/>
      <c r="AC586" s="200"/>
      <c r="AD586" s="200"/>
    </row>
    <row r="587" spans="20:30" ht="40" customHeight="1" x14ac:dyDescent="0.35">
      <c r="T587" s="200"/>
      <c r="U587" s="200"/>
      <c r="V587" s="200"/>
      <c r="W587" s="200"/>
      <c r="X587" s="200"/>
      <c r="Y587" s="200"/>
      <c r="Z587" s="200"/>
      <c r="AA587" s="200"/>
      <c r="AB587" s="200"/>
      <c r="AC587" s="200"/>
      <c r="AD587" s="200"/>
    </row>
    <row r="588" spans="20:30" ht="40" customHeight="1" x14ac:dyDescent="0.35">
      <c r="T588" s="200"/>
      <c r="U588" s="200"/>
      <c r="V588" s="200"/>
      <c r="W588" s="200"/>
      <c r="X588" s="200"/>
      <c r="Y588" s="200"/>
      <c r="Z588" s="200"/>
      <c r="AA588" s="200"/>
      <c r="AB588" s="200"/>
      <c r="AC588" s="200"/>
      <c r="AD588" s="200"/>
    </row>
    <row r="589" spans="20:30" ht="40" customHeight="1" x14ac:dyDescent="0.35">
      <c r="T589" s="200"/>
      <c r="U589" s="200"/>
      <c r="V589" s="200"/>
      <c r="W589" s="200"/>
      <c r="X589" s="200"/>
      <c r="Y589" s="200"/>
      <c r="Z589" s="200"/>
      <c r="AA589" s="200"/>
      <c r="AB589" s="200"/>
      <c r="AC589" s="200"/>
      <c r="AD589" s="200"/>
    </row>
    <row r="590" spans="20:30" ht="40" customHeight="1" x14ac:dyDescent="0.35">
      <c r="T590" s="200"/>
      <c r="U590" s="200"/>
      <c r="V590" s="200"/>
      <c r="W590" s="200"/>
      <c r="X590" s="200"/>
      <c r="Y590" s="200"/>
      <c r="Z590" s="200"/>
      <c r="AA590" s="200"/>
      <c r="AB590" s="200"/>
      <c r="AC590" s="200"/>
      <c r="AD590" s="200"/>
    </row>
    <row r="591" spans="20:30" ht="40" customHeight="1" x14ac:dyDescent="0.35">
      <c r="T591" s="200"/>
      <c r="U591" s="200"/>
      <c r="V591" s="200"/>
      <c r="W591" s="200"/>
      <c r="X591" s="200"/>
      <c r="Y591" s="200"/>
      <c r="Z591" s="200"/>
      <c r="AA591" s="200"/>
      <c r="AB591" s="200"/>
      <c r="AC591" s="200"/>
      <c r="AD591" s="200"/>
    </row>
    <row r="592" spans="20:30" ht="40" customHeight="1" x14ac:dyDescent="0.35">
      <c r="T592" s="200"/>
      <c r="U592" s="200"/>
      <c r="V592" s="200"/>
      <c r="W592" s="200"/>
      <c r="X592" s="200"/>
      <c r="Y592" s="200"/>
      <c r="Z592" s="200"/>
      <c r="AA592" s="200"/>
      <c r="AB592" s="200"/>
      <c r="AC592" s="200"/>
      <c r="AD592" s="200"/>
    </row>
    <row r="593" spans="20:30" ht="40" customHeight="1" x14ac:dyDescent="0.35">
      <c r="T593" s="200"/>
      <c r="U593" s="200"/>
      <c r="V593" s="200"/>
      <c r="W593" s="200"/>
      <c r="X593" s="200"/>
      <c r="Y593" s="200"/>
      <c r="Z593" s="200"/>
      <c r="AA593" s="200"/>
      <c r="AB593" s="200"/>
      <c r="AC593" s="200"/>
      <c r="AD593" s="200"/>
    </row>
    <row r="594" spans="20:30" ht="40" customHeight="1" x14ac:dyDescent="0.35">
      <c r="T594" s="200"/>
      <c r="U594" s="200"/>
      <c r="V594" s="200"/>
      <c r="W594" s="200"/>
      <c r="X594" s="200"/>
      <c r="Y594" s="200"/>
      <c r="Z594" s="200"/>
      <c r="AA594" s="200"/>
      <c r="AB594" s="200"/>
      <c r="AC594" s="200"/>
      <c r="AD594" s="200"/>
    </row>
    <row r="595" spans="20:30" ht="40" customHeight="1" x14ac:dyDescent="0.35">
      <c r="T595" s="200"/>
      <c r="U595" s="200"/>
      <c r="V595" s="200"/>
      <c r="W595" s="200"/>
      <c r="X595" s="200"/>
      <c r="Y595" s="200"/>
      <c r="Z595" s="200"/>
      <c r="AA595" s="200"/>
      <c r="AB595" s="200"/>
      <c r="AC595" s="200"/>
      <c r="AD595" s="200"/>
    </row>
    <row r="596" spans="20:30" ht="40" customHeight="1" x14ac:dyDescent="0.35">
      <c r="T596" s="200"/>
      <c r="U596" s="200"/>
      <c r="V596" s="200"/>
      <c r="W596" s="200"/>
      <c r="X596" s="200"/>
      <c r="Y596" s="200"/>
      <c r="Z596" s="200"/>
      <c r="AA596" s="200"/>
      <c r="AB596" s="200"/>
      <c r="AC596" s="200"/>
      <c r="AD596" s="200"/>
    </row>
    <row r="597" spans="20:30" ht="40" customHeight="1" x14ac:dyDescent="0.35">
      <c r="T597" s="200"/>
      <c r="U597" s="200"/>
      <c r="V597" s="200"/>
      <c r="W597" s="200"/>
      <c r="X597" s="200"/>
      <c r="Y597" s="200"/>
      <c r="Z597" s="200"/>
      <c r="AA597" s="200"/>
      <c r="AB597" s="200"/>
      <c r="AC597" s="200"/>
      <c r="AD597" s="200"/>
    </row>
    <row r="598" spans="20:30" ht="40" customHeight="1" x14ac:dyDescent="0.35">
      <c r="T598" s="200"/>
      <c r="U598" s="200"/>
      <c r="V598" s="200"/>
      <c r="W598" s="200"/>
      <c r="X598" s="200"/>
      <c r="Y598" s="200"/>
      <c r="Z598" s="200"/>
      <c r="AA598" s="200"/>
      <c r="AB598" s="200"/>
      <c r="AC598" s="200"/>
      <c r="AD598" s="200"/>
    </row>
    <row r="599" spans="20:30" ht="40" customHeight="1" x14ac:dyDescent="0.35">
      <c r="T599" s="200"/>
      <c r="U599" s="200"/>
      <c r="V599" s="200"/>
      <c r="W599" s="200"/>
      <c r="X599" s="200"/>
      <c r="Y599" s="200"/>
      <c r="Z599" s="200"/>
      <c r="AA599" s="200"/>
      <c r="AB599" s="200"/>
      <c r="AC599" s="200"/>
      <c r="AD599" s="200"/>
    </row>
    <row r="600" spans="20:30" ht="40" customHeight="1" x14ac:dyDescent="0.35">
      <c r="T600" s="200"/>
      <c r="U600" s="200"/>
      <c r="V600" s="200"/>
      <c r="W600" s="200"/>
      <c r="X600" s="200"/>
      <c r="Y600" s="200"/>
      <c r="Z600" s="200"/>
      <c r="AA600" s="200"/>
      <c r="AB600" s="200"/>
      <c r="AC600" s="200"/>
      <c r="AD600" s="200"/>
    </row>
    <row r="601" spans="20:30" ht="40" customHeight="1" x14ac:dyDescent="0.35">
      <c r="T601" s="200"/>
      <c r="U601" s="200"/>
      <c r="V601" s="200"/>
      <c r="W601" s="200"/>
      <c r="X601" s="200"/>
      <c r="Y601" s="200"/>
      <c r="Z601" s="200"/>
      <c r="AA601" s="200"/>
      <c r="AB601" s="200"/>
      <c r="AC601" s="200"/>
      <c r="AD601" s="200"/>
    </row>
    <row r="602" spans="20:30" ht="40" customHeight="1" x14ac:dyDescent="0.35">
      <c r="T602" s="200"/>
      <c r="U602" s="200"/>
      <c r="V602" s="200"/>
      <c r="W602" s="200"/>
      <c r="X602" s="200"/>
      <c r="Y602" s="200"/>
      <c r="Z602" s="200"/>
      <c r="AA602" s="200"/>
      <c r="AB602" s="200"/>
      <c r="AC602" s="200"/>
      <c r="AD602" s="200"/>
    </row>
    <row r="603" spans="20:30" ht="40" customHeight="1" x14ac:dyDescent="0.35">
      <c r="T603" s="200"/>
      <c r="U603" s="200"/>
      <c r="V603" s="200"/>
      <c r="W603" s="200"/>
      <c r="X603" s="200"/>
      <c r="Y603" s="200"/>
      <c r="Z603" s="200"/>
      <c r="AA603" s="200"/>
      <c r="AB603" s="200"/>
      <c r="AC603" s="200"/>
      <c r="AD603" s="200"/>
    </row>
    <row r="604" spans="20:30" ht="40" customHeight="1" x14ac:dyDescent="0.35">
      <c r="T604" s="200"/>
      <c r="U604" s="200"/>
      <c r="V604" s="200"/>
      <c r="W604" s="200"/>
      <c r="X604" s="200"/>
      <c r="Y604" s="200"/>
      <c r="Z604" s="200"/>
      <c r="AA604" s="200"/>
      <c r="AB604" s="200"/>
      <c r="AC604" s="200"/>
      <c r="AD604" s="200"/>
    </row>
    <row r="605" spans="20:30" ht="40" customHeight="1" x14ac:dyDescent="0.35">
      <c r="T605" s="200"/>
      <c r="U605" s="200"/>
      <c r="V605" s="200"/>
      <c r="W605" s="200"/>
      <c r="X605" s="200"/>
      <c r="Y605" s="200"/>
      <c r="Z605" s="200"/>
      <c r="AA605" s="200"/>
      <c r="AB605" s="200"/>
      <c r="AC605" s="200"/>
      <c r="AD605" s="200"/>
    </row>
    <row r="606" spans="20:30" ht="40" customHeight="1" x14ac:dyDescent="0.35">
      <c r="T606" s="200"/>
      <c r="U606" s="200"/>
      <c r="V606" s="200"/>
      <c r="W606" s="200"/>
      <c r="X606" s="200"/>
      <c r="Y606" s="200"/>
      <c r="Z606" s="200"/>
      <c r="AA606" s="200"/>
      <c r="AB606" s="200"/>
      <c r="AC606" s="200"/>
      <c r="AD606" s="200"/>
    </row>
    <row r="607" spans="20:30" ht="40" customHeight="1" x14ac:dyDescent="0.35">
      <c r="T607" s="200"/>
      <c r="U607" s="200"/>
      <c r="V607" s="200"/>
      <c r="W607" s="200"/>
      <c r="X607" s="200"/>
      <c r="Y607" s="200"/>
      <c r="Z607" s="200"/>
      <c r="AA607" s="200"/>
      <c r="AB607" s="200"/>
      <c r="AC607" s="200"/>
      <c r="AD607" s="200"/>
    </row>
    <row r="608" spans="20:30" ht="40" customHeight="1" x14ac:dyDescent="0.35">
      <c r="T608" s="200"/>
      <c r="U608" s="200"/>
      <c r="V608" s="200"/>
      <c r="W608" s="200"/>
      <c r="X608" s="200"/>
      <c r="Y608" s="200"/>
      <c r="Z608" s="200"/>
      <c r="AA608" s="200"/>
      <c r="AB608" s="200"/>
      <c r="AC608" s="200"/>
      <c r="AD608" s="200"/>
    </row>
    <row r="609" spans="20:30" ht="40" customHeight="1" x14ac:dyDescent="0.35">
      <c r="T609" s="200"/>
      <c r="U609" s="200"/>
      <c r="V609" s="200"/>
      <c r="W609" s="200"/>
      <c r="X609" s="200"/>
      <c r="Y609" s="200"/>
      <c r="Z609" s="200"/>
      <c r="AA609" s="200"/>
      <c r="AB609" s="200"/>
      <c r="AC609" s="200"/>
      <c r="AD609" s="200"/>
    </row>
    <row r="610" spans="20:30" ht="40" customHeight="1" x14ac:dyDescent="0.35">
      <c r="T610" s="200"/>
      <c r="U610" s="200"/>
      <c r="V610" s="200"/>
      <c r="W610" s="200"/>
      <c r="X610" s="200"/>
      <c r="Y610" s="200"/>
      <c r="Z610" s="200"/>
      <c r="AA610" s="200"/>
      <c r="AB610" s="200"/>
      <c r="AC610" s="200"/>
      <c r="AD610" s="200"/>
    </row>
    <row r="611" spans="20:30" ht="40" customHeight="1" x14ac:dyDescent="0.35">
      <c r="T611" s="200"/>
      <c r="U611" s="200"/>
      <c r="V611" s="200"/>
      <c r="W611" s="200"/>
      <c r="X611" s="200"/>
      <c r="Y611" s="200"/>
      <c r="Z611" s="200"/>
      <c r="AA611" s="200"/>
      <c r="AB611" s="200"/>
      <c r="AC611" s="200"/>
      <c r="AD611" s="200"/>
    </row>
    <row r="612" spans="20:30" ht="40" customHeight="1" x14ac:dyDescent="0.35">
      <c r="T612" s="200"/>
      <c r="U612" s="200"/>
      <c r="V612" s="200"/>
      <c r="W612" s="200"/>
      <c r="X612" s="200"/>
      <c r="Y612" s="200"/>
      <c r="Z612" s="200"/>
      <c r="AA612" s="200"/>
      <c r="AB612" s="200"/>
      <c r="AC612" s="200"/>
      <c r="AD612" s="200"/>
    </row>
    <row r="613" spans="20:30" ht="40" customHeight="1" x14ac:dyDescent="0.35">
      <c r="T613" s="200"/>
      <c r="U613" s="200"/>
      <c r="V613" s="200"/>
      <c r="W613" s="200"/>
      <c r="X613" s="200"/>
      <c r="Y613" s="200"/>
      <c r="Z613" s="200"/>
      <c r="AA613" s="200"/>
      <c r="AB613" s="200"/>
      <c r="AC613" s="200"/>
      <c r="AD613" s="200"/>
    </row>
    <row r="614" spans="20:30" ht="40" customHeight="1" x14ac:dyDescent="0.35">
      <c r="T614" s="200"/>
      <c r="U614" s="200"/>
      <c r="V614" s="200"/>
      <c r="W614" s="200"/>
      <c r="X614" s="200"/>
      <c r="Y614" s="200"/>
      <c r="Z614" s="200"/>
      <c r="AA614" s="200"/>
      <c r="AB614" s="200"/>
      <c r="AC614" s="200"/>
      <c r="AD614" s="200"/>
    </row>
    <row r="615" spans="20:30" ht="40" customHeight="1" x14ac:dyDescent="0.35">
      <c r="T615" s="200"/>
      <c r="U615" s="200"/>
      <c r="V615" s="200"/>
      <c r="W615" s="200"/>
      <c r="X615" s="200"/>
      <c r="Y615" s="200"/>
      <c r="Z615" s="200"/>
      <c r="AA615" s="200"/>
      <c r="AB615" s="200"/>
      <c r="AC615" s="200"/>
      <c r="AD615" s="200"/>
    </row>
    <row r="616" spans="20:30" ht="40" customHeight="1" x14ac:dyDescent="0.35">
      <c r="T616" s="200"/>
      <c r="U616" s="200"/>
      <c r="V616" s="200"/>
      <c r="W616" s="200"/>
      <c r="X616" s="200"/>
      <c r="Y616" s="200"/>
      <c r="Z616" s="200"/>
      <c r="AA616" s="200"/>
      <c r="AB616" s="200"/>
      <c r="AC616" s="200"/>
      <c r="AD616" s="200"/>
    </row>
    <row r="617" spans="20:30" ht="40" customHeight="1" x14ac:dyDescent="0.35">
      <c r="T617" s="200"/>
      <c r="U617" s="200"/>
      <c r="V617" s="200"/>
      <c r="W617" s="200"/>
      <c r="X617" s="200"/>
      <c r="Y617" s="200"/>
      <c r="Z617" s="200"/>
      <c r="AA617" s="200"/>
      <c r="AB617" s="200"/>
      <c r="AC617" s="200"/>
      <c r="AD617" s="200"/>
    </row>
    <row r="618" spans="20:30" ht="40" customHeight="1" x14ac:dyDescent="0.35">
      <c r="T618" s="200"/>
      <c r="U618" s="200"/>
      <c r="V618" s="200"/>
      <c r="W618" s="200"/>
      <c r="X618" s="200"/>
      <c r="Y618" s="200"/>
      <c r="Z618" s="200"/>
      <c r="AA618" s="200"/>
      <c r="AB618" s="200"/>
      <c r="AC618" s="200"/>
      <c r="AD618" s="200"/>
    </row>
    <row r="619" spans="20:30" ht="40" customHeight="1" x14ac:dyDescent="0.35">
      <c r="T619" s="200"/>
      <c r="U619" s="200"/>
      <c r="V619" s="200"/>
      <c r="W619" s="200"/>
      <c r="X619" s="200"/>
      <c r="Y619" s="200"/>
      <c r="Z619" s="200"/>
      <c r="AA619" s="200"/>
      <c r="AB619" s="200"/>
      <c r="AC619" s="200"/>
      <c r="AD619" s="200"/>
    </row>
    <row r="620" spans="20:30" ht="40" customHeight="1" x14ac:dyDescent="0.35">
      <c r="T620" s="200"/>
      <c r="U620" s="200"/>
      <c r="V620" s="200"/>
      <c r="W620" s="200"/>
      <c r="X620" s="200"/>
      <c r="Y620" s="200"/>
      <c r="Z620" s="200"/>
      <c r="AA620" s="200"/>
      <c r="AB620" s="200"/>
      <c r="AC620" s="200"/>
      <c r="AD620" s="200"/>
    </row>
    <row r="621" spans="20:30" ht="40" customHeight="1" x14ac:dyDescent="0.35">
      <c r="T621" s="200"/>
      <c r="U621" s="200"/>
      <c r="V621" s="200"/>
      <c r="W621" s="200"/>
      <c r="X621" s="200"/>
      <c r="Y621" s="200"/>
      <c r="Z621" s="200"/>
      <c r="AA621" s="200"/>
      <c r="AB621" s="200"/>
      <c r="AC621" s="200"/>
      <c r="AD621" s="200"/>
    </row>
    <row r="622" spans="20:30" ht="40" customHeight="1" x14ac:dyDescent="0.35">
      <c r="T622" s="200"/>
      <c r="U622" s="200"/>
      <c r="V622" s="200"/>
      <c r="W622" s="200"/>
      <c r="X622" s="200"/>
      <c r="Y622" s="200"/>
      <c r="Z622" s="200"/>
      <c r="AA622" s="200"/>
      <c r="AB622" s="200"/>
      <c r="AC622" s="200"/>
      <c r="AD622" s="200"/>
    </row>
    <row r="623" spans="20:30" ht="40" customHeight="1" x14ac:dyDescent="0.35">
      <c r="T623" s="200"/>
      <c r="U623" s="200"/>
      <c r="V623" s="200"/>
      <c r="W623" s="200"/>
      <c r="X623" s="200"/>
      <c r="Y623" s="200"/>
      <c r="Z623" s="200"/>
      <c r="AA623" s="200"/>
      <c r="AB623" s="200"/>
      <c r="AC623" s="200"/>
      <c r="AD623" s="200"/>
    </row>
    <row r="624" spans="20:30" ht="40" customHeight="1" x14ac:dyDescent="0.35">
      <c r="T624" s="200"/>
      <c r="U624" s="200"/>
      <c r="V624" s="200"/>
      <c r="W624" s="200"/>
      <c r="X624" s="200"/>
      <c r="Y624" s="200"/>
      <c r="Z624" s="200"/>
      <c r="AA624" s="200"/>
      <c r="AB624" s="200"/>
      <c r="AC624" s="200"/>
      <c r="AD624" s="200"/>
    </row>
    <row r="625" spans="20:30" ht="40" customHeight="1" x14ac:dyDescent="0.35">
      <c r="T625" s="200"/>
      <c r="U625" s="200"/>
      <c r="V625" s="200"/>
      <c r="W625" s="200"/>
      <c r="X625" s="200"/>
      <c r="Y625" s="200"/>
      <c r="Z625" s="200"/>
      <c r="AA625" s="200"/>
      <c r="AB625" s="200"/>
      <c r="AC625" s="200"/>
      <c r="AD625" s="200"/>
    </row>
    <row r="626" spans="20:30" ht="40" customHeight="1" x14ac:dyDescent="0.35">
      <c r="T626" s="200"/>
      <c r="U626" s="200"/>
      <c r="V626" s="200"/>
      <c r="W626" s="200"/>
      <c r="X626" s="200"/>
      <c r="Y626" s="200"/>
      <c r="Z626" s="200"/>
      <c r="AA626" s="200"/>
      <c r="AB626" s="200"/>
      <c r="AC626" s="200"/>
      <c r="AD626" s="200"/>
    </row>
    <row r="627" spans="20:30" ht="40" customHeight="1" x14ac:dyDescent="0.35">
      <c r="T627" s="200"/>
      <c r="U627" s="200"/>
      <c r="V627" s="200"/>
      <c r="W627" s="200"/>
      <c r="X627" s="200"/>
      <c r="Y627" s="200"/>
      <c r="Z627" s="200"/>
      <c r="AA627" s="200"/>
      <c r="AB627" s="200"/>
      <c r="AC627" s="200"/>
      <c r="AD627" s="200"/>
    </row>
    <row r="628" spans="20:30" ht="40" customHeight="1" x14ac:dyDescent="0.35">
      <c r="T628" s="200"/>
      <c r="U628" s="200"/>
      <c r="V628" s="200"/>
      <c r="W628" s="200"/>
      <c r="X628" s="200"/>
      <c r="Y628" s="200"/>
      <c r="Z628" s="200"/>
      <c r="AA628" s="200"/>
      <c r="AB628" s="200"/>
      <c r="AC628" s="200"/>
      <c r="AD628" s="200"/>
    </row>
    <row r="629" spans="20:30" ht="40" customHeight="1" x14ac:dyDescent="0.35">
      <c r="T629" s="200"/>
      <c r="U629" s="200"/>
      <c r="V629" s="200"/>
      <c r="W629" s="200"/>
      <c r="X629" s="200"/>
      <c r="Y629" s="200"/>
      <c r="Z629" s="200"/>
      <c r="AA629" s="200"/>
      <c r="AB629" s="200"/>
      <c r="AC629" s="200"/>
      <c r="AD629" s="200"/>
    </row>
    <row r="630" spans="20:30" ht="40" customHeight="1" x14ac:dyDescent="0.35">
      <c r="T630" s="200"/>
      <c r="U630" s="200"/>
      <c r="V630" s="200"/>
      <c r="W630" s="200"/>
      <c r="X630" s="200"/>
      <c r="Y630" s="200"/>
      <c r="Z630" s="200"/>
      <c r="AA630" s="200"/>
      <c r="AB630" s="200"/>
      <c r="AC630" s="200"/>
      <c r="AD630" s="200"/>
    </row>
    <row r="631" spans="20:30" ht="40" customHeight="1" x14ac:dyDescent="0.35">
      <c r="T631" s="200"/>
      <c r="U631" s="200"/>
      <c r="V631" s="200"/>
      <c r="W631" s="200"/>
      <c r="X631" s="200"/>
      <c r="Y631" s="200"/>
      <c r="Z631" s="200"/>
      <c r="AA631" s="200"/>
      <c r="AB631" s="200"/>
      <c r="AC631" s="200"/>
      <c r="AD631" s="200"/>
    </row>
    <row r="632" spans="20:30" ht="40" customHeight="1" x14ac:dyDescent="0.35">
      <c r="T632" s="200"/>
      <c r="U632" s="200"/>
      <c r="V632" s="200"/>
      <c r="W632" s="200"/>
      <c r="X632" s="200"/>
      <c r="Y632" s="200"/>
      <c r="Z632" s="200"/>
      <c r="AA632" s="200"/>
      <c r="AB632" s="200"/>
      <c r="AC632" s="200"/>
      <c r="AD632" s="200"/>
    </row>
    <row r="633" spans="20:30" ht="40" customHeight="1" x14ac:dyDescent="0.35">
      <c r="T633" s="200"/>
      <c r="U633" s="200"/>
      <c r="V633" s="200"/>
      <c r="W633" s="200"/>
      <c r="X633" s="200"/>
      <c r="Y633" s="200"/>
      <c r="Z633" s="200"/>
      <c r="AA633" s="200"/>
      <c r="AB633" s="200"/>
      <c r="AC633" s="200"/>
      <c r="AD633" s="200"/>
    </row>
    <row r="634" spans="20:30" ht="40" customHeight="1" x14ac:dyDescent="0.35">
      <c r="T634" s="200"/>
      <c r="U634" s="200"/>
      <c r="V634" s="200"/>
      <c r="W634" s="200"/>
      <c r="X634" s="200"/>
      <c r="Y634" s="200"/>
      <c r="Z634" s="200"/>
      <c r="AA634" s="200"/>
      <c r="AB634" s="200"/>
      <c r="AC634" s="200"/>
      <c r="AD634" s="200"/>
    </row>
    <row r="635" spans="20:30" ht="40" customHeight="1" x14ac:dyDescent="0.35">
      <c r="T635" s="200"/>
      <c r="U635" s="200"/>
      <c r="V635" s="200"/>
      <c r="W635" s="200"/>
      <c r="X635" s="200"/>
      <c r="Y635" s="200"/>
      <c r="Z635" s="200"/>
      <c r="AA635" s="200"/>
      <c r="AB635" s="200"/>
      <c r="AC635" s="200"/>
      <c r="AD635" s="200"/>
    </row>
    <row r="636" spans="20:30" ht="40" customHeight="1" x14ac:dyDescent="0.35">
      <c r="T636" s="200"/>
      <c r="U636" s="200"/>
      <c r="V636" s="200"/>
      <c r="W636" s="200"/>
      <c r="X636" s="200"/>
      <c r="Y636" s="200"/>
      <c r="Z636" s="200"/>
      <c r="AA636" s="200"/>
      <c r="AB636" s="200"/>
      <c r="AC636" s="200"/>
      <c r="AD636" s="200"/>
    </row>
    <row r="637" spans="20:30" ht="40" customHeight="1" x14ac:dyDescent="0.35">
      <c r="T637" s="200"/>
      <c r="U637" s="200"/>
      <c r="V637" s="200"/>
      <c r="W637" s="200"/>
      <c r="X637" s="200"/>
      <c r="Y637" s="200"/>
      <c r="Z637" s="200"/>
      <c r="AA637" s="200"/>
      <c r="AB637" s="200"/>
      <c r="AC637" s="200"/>
      <c r="AD637" s="200"/>
    </row>
    <row r="638" spans="20:30" ht="40" customHeight="1" x14ac:dyDescent="0.35">
      <c r="T638" s="200"/>
      <c r="U638" s="200"/>
      <c r="V638" s="200"/>
      <c r="W638" s="200"/>
      <c r="X638" s="200"/>
      <c r="Y638" s="200"/>
      <c r="Z638" s="200"/>
      <c r="AA638" s="200"/>
      <c r="AB638" s="200"/>
      <c r="AC638" s="200"/>
      <c r="AD638" s="200"/>
    </row>
    <row r="639" spans="20:30" ht="40" customHeight="1" x14ac:dyDescent="0.35">
      <c r="T639" s="200"/>
      <c r="U639" s="200"/>
      <c r="V639" s="200"/>
      <c r="W639" s="200"/>
      <c r="X639" s="200"/>
      <c r="Y639" s="200"/>
      <c r="Z639" s="200"/>
      <c r="AA639" s="200"/>
      <c r="AB639" s="200"/>
      <c r="AC639" s="200"/>
      <c r="AD639" s="200"/>
    </row>
    <row r="640" spans="20:30" ht="40" customHeight="1" x14ac:dyDescent="0.35">
      <c r="T640" s="200"/>
      <c r="U640" s="200"/>
      <c r="V640" s="200"/>
      <c r="W640" s="200"/>
      <c r="X640" s="200"/>
      <c r="Y640" s="200"/>
      <c r="Z640" s="200"/>
      <c r="AA640" s="200"/>
      <c r="AB640" s="200"/>
      <c r="AC640" s="200"/>
      <c r="AD640" s="200"/>
    </row>
    <row r="641" spans="20:30" ht="40" customHeight="1" x14ac:dyDescent="0.35">
      <c r="T641" s="200"/>
      <c r="U641" s="200"/>
      <c r="V641" s="200"/>
      <c r="W641" s="200"/>
      <c r="X641" s="200"/>
      <c r="Y641" s="200"/>
      <c r="Z641" s="200"/>
      <c r="AA641" s="200"/>
      <c r="AB641" s="200"/>
      <c r="AC641" s="200"/>
      <c r="AD641" s="200"/>
    </row>
    <row r="642" spans="20:30" ht="40" customHeight="1" x14ac:dyDescent="0.35">
      <c r="T642" s="200"/>
      <c r="U642" s="200"/>
      <c r="V642" s="200"/>
      <c r="W642" s="200"/>
      <c r="X642" s="200"/>
      <c r="Y642" s="200"/>
      <c r="Z642" s="200"/>
      <c r="AA642" s="200"/>
      <c r="AB642" s="200"/>
      <c r="AC642" s="200"/>
      <c r="AD642" s="200"/>
    </row>
    <row r="643" spans="20:30" ht="40" customHeight="1" x14ac:dyDescent="0.35">
      <c r="T643" s="200"/>
      <c r="U643" s="200"/>
      <c r="V643" s="200"/>
      <c r="W643" s="200"/>
      <c r="X643" s="200"/>
      <c r="Y643" s="200"/>
      <c r="Z643" s="200"/>
      <c r="AA643" s="200"/>
      <c r="AB643" s="200"/>
      <c r="AC643" s="200"/>
      <c r="AD643" s="200"/>
    </row>
    <row r="644" spans="20:30" ht="40" customHeight="1" x14ac:dyDescent="0.35">
      <c r="T644" s="200"/>
      <c r="U644" s="200"/>
      <c r="V644" s="200"/>
      <c r="W644" s="200"/>
      <c r="X644" s="200"/>
      <c r="Y644" s="200"/>
      <c r="Z644" s="200"/>
      <c r="AA644" s="200"/>
      <c r="AB644" s="200"/>
      <c r="AC644" s="200"/>
      <c r="AD644" s="200"/>
    </row>
    <row r="645" spans="20:30" ht="40" customHeight="1" x14ac:dyDescent="0.35">
      <c r="T645" s="200"/>
      <c r="U645" s="200"/>
      <c r="V645" s="200"/>
      <c r="W645" s="200"/>
      <c r="X645" s="200"/>
      <c r="Y645" s="200"/>
      <c r="Z645" s="200"/>
      <c r="AA645" s="200"/>
      <c r="AB645" s="200"/>
      <c r="AC645" s="200"/>
      <c r="AD645" s="200"/>
    </row>
    <row r="646" spans="20:30" ht="40" customHeight="1" x14ac:dyDescent="0.35">
      <c r="T646" s="200"/>
      <c r="U646" s="200"/>
      <c r="V646" s="200"/>
      <c r="W646" s="200"/>
      <c r="X646" s="200"/>
      <c r="Y646" s="200"/>
      <c r="Z646" s="200"/>
      <c r="AA646" s="200"/>
      <c r="AB646" s="200"/>
      <c r="AC646" s="200"/>
      <c r="AD646" s="200"/>
    </row>
    <row r="647" spans="20:30" ht="40" customHeight="1" x14ac:dyDescent="0.35">
      <c r="T647" s="200"/>
      <c r="U647" s="200"/>
      <c r="V647" s="200"/>
      <c r="W647" s="200"/>
      <c r="X647" s="200"/>
      <c r="Y647" s="200"/>
      <c r="Z647" s="200"/>
      <c r="AA647" s="200"/>
      <c r="AB647" s="200"/>
      <c r="AC647" s="200"/>
      <c r="AD647" s="200"/>
    </row>
    <row r="648" spans="20:30" ht="40" customHeight="1" x14ac:dyDescent="0.35">
      <c r="T648" s="200"/>
      <c r="U648" s="200"/>
      <c r="V648" s="200"/>
      <c r="W648" s="200"/>
      <c r="X648" s="200"/>
      <c r="Y648" s="200"/>
      <c r="Z648" s="200"/>
      <c r="AA648" s="200"/>
      <c r="AB648" s="200"/>
      <c r="AC648" s="200"/>
      <c r="AD648" s="200"/>
    </row>
    <row r="649" spans="20:30" ht="40" customHeight="1" x14ac:dyDescent="0.35">
      <c r="T649" s="200"/>
      <c r="U649" s="200"/>
      <c r="V649" s="200"/>
      <c r="W649" s="200"/>
      <c r="X649" s="200"/>
      <c r="Y649" s="200"/>
      <c r="Z649" s="200"/>
      <c r="AA649" s="200"/>
      <c r="AB649" s="200"/>
      <c r="AC649" s="200"/>
      <c r="AD649" s="200"/>
    </row>
  </sheetData>
  <mergeCells count="22">
    <mergeCell ref="AA1:AA2"/>
    <mergeCell ref="U1:U2"/>
    <mergeCell ref="T1:T2"/>
    <mergeCell ref="K1:S1"/>
    <mergeCell ref="A1:B1"/>
    <mergeCell ref="C1:I1"/>
    <mergeCell ref="AK1:AK2"/>
    <mergeCell ref="A2:S2"/>
    <mergeCell ref="AH1:AH2"/>
    <mergeCell ref="AI1:AI2"/>
    <mergeCell ref="AJ1:AJ2"/>
    <mergeCell ref="AB1:AB2"/>
    <mergeCell ref="AC1:AC2"/>
    <mergeCell ref="AD1:AD2"/>
    <mergeCell ref="AE1:AE2"/>
    <mergeCell ref="AF1:AF2"/>
    <mergeCell ref="AG1:AG2"/>
    <mergeCell ref="V1:V2"/>
    <mergeCell ref="W1:W2"/>
    <mergeCell ref="X1:X2"/>
    <mergeCell ref="Y1:Y2"/>
    <mergeCell ref="Z1:Z2"/>
  </mergeCells>
  <conditionalFormatting sqref="AE4:AE37 AE38:AK38 AE39:AE58">
    <cfRule type="cellIs" dxfId="59" priority="1" stopIfTrue="1" operator="greaterThan">
      <formula>0</formula>
    </cfRule>
    <cfRule type="cellIs" dxfId="58" priority="2" stopIfTrue="1" operator="greaterThan">
      <formula>0</formula>
    </cfRule>
    <cfRule type="cellIs" dxfId="57" priority="3" stopIfTrue="1" operator="greaterThan">
      <formula>0</formula>
    </cfRule>
  </conditionalFormatting>
  <hyperlinks>
    <hyperlink ref="D478" r:id="rId1" display="https://www.havan.com.br/mangueira-para-gas-de-cozinha-glp-1-20m-durin-05207.html" xr:uid="{DA9C4C11-D0A1-462D-9122-639FC95BF72B}"/>
  </hyperlinks>
  <pageMargins left="0.511811024" right="0.511811024" top="0.78740157499999996" bottom="0.78740157499999996" header="0.31496062000000002" footer="0.31496062000000002"/>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W59"/>
  <sheetViews>
    <sheetView topLeftCell="I31" zoomScale="70" zoomScaleNormal="70" workbookViewId="0">
      <selection activeCell="T40" sqref="T40"/>
    </sheetView>
  </sheetViews>
  <sheetFormatPr defaultColWidth="9.7265625" defaultRowHeight="40" customHeight="1" x14ac:dyDescent="0.35"/>
  <cols>
    <col min="1" max="1" width="10.7265625" style="1" customWidth="1"/>
    <col min="2" max="2" width="26.26953125" style="19" customWidth="1"/>
    <col min="3" max="3" width="43.54296875" style="23" customWidth="1"/>
    <col min="4" max="4" width="7.453125" style="24" customWidth="1"/>
    <col min="5" max="5" width="7.1796875" style="24" customWidth="1"/>
    <col min="6" max="6" width="11.1796875" style="1" customWidth="1"/>
    <col min="7" max="7" width="11.26953125" style="1" customWidth="1"/>
    <col min="8" max="8" width="11.1796875" style="1" customWidth="1"/>
    <col min="9" max="9" width="13.54296875" style="17" customWidth="1"/>
    <col min="10" max="10" width="10.1796875" style="4" customWidth="1"/>
    <col min="11" max="11" width="9.1796875" style="4" customWidth="1"/>
    <col min="12" max="12" width="8.54296875" style="4" customWidth="1"/>
    <col min="13" max="13" width="9.7265625" style="4" customWidth="1"/>
    <col min="14" max="14" width="12.453125" style="4" customWidth="1"/>
    <col min="15" max="15" width="6.54296875" style="4" customWidth="1"/>
    <col min="16" max="16" width="6.26953125" style="4" customWidth="1"/>
    <col min="17" max="17" width="7.54296875" style="4" customWidth="1"/>
    <col min="18" max="18" width="9.81640625" style="16" customWidth="1"/>
    <col min="19" max="19" width="9.81640625" style="5" customWidth="1"/>
    <col min="20" max="20" width="13.81640625" style="6" customWidth="1"/>
    <col min="21" max="31" width="13.7265625" style="6" customWidth="1"/>
    <col min="32" max="37" width="13.7265625" style="2" customWidth="1"/>
    <col min="38" max="16384" width="9.7265625" style="2"/>
  </cols>
  <sheetData>
    <row r="1" spans="1:37" ht="40" customHeight="1" x14ac:dyDescent="0.35">
      <c r="A1" s="322" t="s">
        <v>109</v>
      </c>
      <c r="B1" s="323"/>
      <c r="C1" s="322" t="s">
        <v>186</v>
      </c>
      <c r="D1" s="322"/>
      <c r="E1" s="322"/>
      <c r="F1" s="322"/>
      <c r="G1" s="322"/>
      <c r="H1" s="322"/>
      <c r="I1" s="322"/>
      <c r="J1" s="82"/>
      <c r="K1" s="322" t="s">
        <v>110</v>
      </c>
      <c r="L1" s="323"/>
      <c r="M1" s="323"/>
      <c r="N1" s="323"/>
      <c r="O1" s="323"/>
      <c r="P1" s="323"/>
      <c r="Q1" s="323"/>
      <c r="R1" s="323"/>
      <c r="S1" s="322"/>
      <c r="T1" s="317" t="s">
        <v>353</v>
      </c>
      <c r="U1" s="328" t="s">
        <v>454</v>
      </c>
      <c r="V1" s="328" t="s">
        <v>455</v>
      </c>
      <c r="W1" s="328" t="s">
        <v>456</v>
      </c>
      <c r="X1" s="328" t="s">
        <v>457</v>
      </c>
      <c r="Y1" s="328" t="s">
        <v>458</v>
      </c>
      <c r="Z1" s="328" t="s">
        <v>459</v>
      </c>
      <c r="AA1" s="327" t="s">
        <v>352</v>
      </c>
      <c r="AB1" s="327" t="s">
        <v>352</v>
      </c>
      <c r="AC1" s="327" t="s">
        <v>352</v>
      </c>
      <c r="AD1" s="327" t="s">
        <v>352</v>
      </c>
      <c r="AE1" s="327" t="s">
        <v>352</v>
      </c>
      <c r="AF1" s="327" t="s">
        <v>352</v>
      </c>
      <c r="AG1" s="327" t="s">
        <v>352</v>
      </c>
      <c r="AH1" s="327" t="s">
        <v>352</v>
      </c>
      <c r="AI1" s="327" t="s">
        <v>352</v>
      </c>
      <c r="AJ1" s="327" t="s">
        <v>352</v>
      </c>
      <c r="AK1" s="327" t="s">
        <v>352</v>
      </c>
    </row>
    <row r="2" spans="1:37" ht="40" customHeight="1" x14ac:dyDescent="0.35">
      <c r="A2" s="318" t="s">
        <v>273</v>
      </c>
      <c r="B2" s="319"/>
      <c r="C2" s="319"/>
      <c r="D2" s="319"/>
      <c r="E2" s="332"/>
      <c r="F2" s="332"/>
      <c r="G2" s="319"/>
      <c r="H2" s="319"/>
      <c r="I2" s="320"/>
      <c r="J2" s="324" t="s">
        <v>351</v>
      </c>
      <c r="K2" s="325"/>
      <c r="L2" s="325"/>
      <c r="M2" s="325"/>
      <c r="N2" s="325"/>
      <c r="O2" s="325"/>
      <c r="P2" s="325"/>
      <c r="Q2" s="325"/>
      <c r="R2" s="325"/>
      <c r="S2" s="326"/>
      <c r="T2" s="317"/>
      <c r="U2" s="329"/>
      <c r="V2" s="329"/>
      <c r="W2" s="329"/>
      <c r="X2" s="329"/>
      <c r="Y2" s="329"/>
      <c r="Z2" s="329"/>
      <c r="AA2" s="327"/>
      <c r="AB2" s="327"/>
      <c r="AC2" s="327"/>
      <c r="AD2" s="327"/>
      <c r="AE2" s="327"/>
      <c r="AF2" s="327"/>
      <c r="AG2" s="327"/>
      <c r="AH2" s="327"/>
      <c r="AI2" s="327"/>
      <c r="AJ2" s="327"/>
      <c r="AK2" s="327"/>
    </row>
    <row r="3" spans="1:37" s="3" customFormat="1" ht="57.25" customHeight="1" x14ac:dyDescent="0.25">
      <c r="A3" s="20" t="s">
        <v>10</v>
      </c>
      <c r="B3" s="21" t="s">
        <v>6</v>
      </c>
      <c r="C3" s="20" t="s">
        <v>21</v>
      </c>
      <c r="D3" s="20" t="s">
        <v>13</v>
      </c>
      <c r="E3" s="21" t="s">
        <v>14</v>
      </c>
      <c r="F3" s="21" t="s">
        <v>15</v>
      </c>
      <c r="G3" s="21" t="s">
        <v>16</v>
      </c>
      <c r="H3" s="21" t="s">
        <v>7</v>
      </c>
      <c r="I3" s="22" t="s">
        <v>11</v>
      </c>
      <c r="J3" s="21" t="s">
        <v>12</v>
      </c>
      <c r="K3" s="39" t="s">
        <v>104</v>
      </c>
      <c r="L3" s="39" t="s">
        <v>105</v>
      </c>
      <c r="M3" s="39" t="s">
        <v>100</v>
      </c>
      <c r="N3" s="39" t="s">
        <v>28</v>
      </c>
      <c r="O3" s="39" t="s">
        <v>101</v>
      </c>
      <c r="P3" s="39" t="s">
        <v>102</v>
      </c>
      <c r="Q3" s="39" t="s">
        <v>103</v>
      </c>
      <c r="R3" s="25" t="s">
        <v>0</v>
      </c>
      <c r="S3" s="26" t="s">
        <v>2</v>
      </c>
      <c r="T3" s="178">
        <v>45698</v>
      </c>
      <c r="U3" s="218">
        <v>45758</v>
      </c>
      <c r="V3" s="218">
        <v>45761</v>
      </c>
      <c r="W3" s="218">
        <v>45805</v>
      </c>
      <c r="X3" s="218">
        <v>45805</v>
      </c>
      <c r="Y3" s="218">
        <v>45805</v>
      </c>
      <c r="Z3" s="218">
        <v>45825</v>
      </c>
      <c r="AA3" s="27" t="s">
        <v>1</v>
      </c>
      <c r="AB3" s="27" t="s">
        <v>1</v>
      </c>
      <c r="AC3" s="27" t="s">
        <v>1</v>
      </c>
      <c r="AD3" s="27" t="s">
        <v>1</v>
      </c>
      <c r="AE3" s="27" t="s">
        <v>1</v>
      </c>
      <c r="AF3" s="27" t="s">
        <v>1</v>
      </c>
      <c r="AG3" s="27" t="s">
        <v>1</v>
      </c>
      <c r="AH3" s="27" t="s">
        <v>1</v>
      </c>
      <c r="AI3" s="27" t="s">
        <v>1</v>
      </c>
      <c r="AJ3" s="27" t="s">
        <v>1</v>
      </c>
      <c r="AK3" s="27" t="s">
        <v>1</v>
      </c>
    </row>
    <row r="4" spans="1:37" ht="40" customHeight="1" x14ac:dyDescent="0.35">
      <c r="A4" s="88">
        <v>1</v>
      </c>
      <c r="B4" s="89" t="s">
        <v>111</v>
      </c>
      <c r="C4" s="166" t="s">
        <v>237</v>
      </c>
      <c r="D4" s="96" t="s">
        <v>123</v>
      </c>
      <c r="E4" s="100">
        <v>1703</v>
      </c>
      <c r="F4" s="104">
        <v>504220643</v>
      </c>
      <c r="G4" s="35" t="s">
        <v>172</v>
      </c>
      <c r="H4" s="35" t="s">
        <v>181</v>
      </c>
      <c r="I4" s="107">
        <v>7.5</v>
      </c>
      <c r="J4" s="8">
        <v>248</v>
      </c>
      <c r="K4" s="45">
        <f>IF(SUM(T4:AK4)&gt;J4+M4,J4+M4,SUM(T4:AJ4))</f>
        <v>0</v>
      </c>
      <c r="L4" s="45">
        <f>(SUM(T4:AK4))</f>
        <v>0</v>
      </c>
      <c r="M4" s="55"/>
      <c r="N4" s="54">
        <f>ROUND(IF(J4*0.25-0.5&lt;0,0,J4*0.25-0.5),0)-Q4-O4</f>
        <v>62</v>
      </c>
      <c r="O4" s="55"/>
      <c r="P4" s="55"/>
      <c r="Q4" s="55"/>
      <c r="R4" s="13">
        <f>J4+M4+O4+P4-L4</f>
        <v>248</v>
      </c>
      <c r="S4" s="14" t="str">
        <f t="shared" ref="S4:S38" si="0">IF(R4&lt;0,"ATENÇÃO","OK")</f>
        <v>OK</v>
      </c>
      <c r="T4" s="28"/>
      <c r="U4" s="194"/>
      <c r="V4" s="194"/>
      <c r="W4" s="245"/>
      <c r="X4" s="245"/>
      <c r="Y4" s="245"/>
      <c r="Z4" s="195"/>
      <c r="AA4" s="28"/>
      <c r="AB4" s="28"/>
      <c r="AC4" s="28"/>
      <c r="AD4" s="28"/>
      <c r="AE4" s="28"/>
      <c r="AF4" s="29"/>
      <c r="AG4" s="29"/>
      <c r="AH4" s="29"/>
      <c r="AI4" s="29"/>
      <c r="AJ4" s="29"/>
      <c r="AK4" s="29"/>
    </row>
    <row r="5" spans="1:37" ht="40" customHeight="1" x14ac:dyDescent="0.35">
      <c r="A5" s="90">
        <v>2</v>
      </c>
      <c r="B5" s="91" t="s">
        <v>112</v>
      </c>
      <c r="C5" s="167" t="s">
        <v>238</v>
      </c>
      <c r="D5" s="97" t="s">
        <v>124</v>
      </c>
      <c r="E5" s="101">
        <v>1703</v>
      </c>
      <c r="F5" s="105" t="s">
        <v>139</v>
      </c>
      <c r="G5" s="106" t="s">
        <v>173</v>
      </c>
      <c r="H5" s="106" t="s">
        <v>181</v>
      </c>
      <c r="I5" s="108">
        <v>16.600000000000001</v>
      </c>
      <c r="J5" s="8"/>
      <c r="K5" s="45">
        <f t="shared" ref="K5:K37" si="1">IF(SUM(T5:AK5)&gt;J5+M5,J5+M5,SUM(T5:AJ5))</f>
        <v>0</v>
      </c>
      <c r="L5" s="45">
        <f t="shared" ref="L5:L37" si="2">(SUM(T5:AK5))</f>
        <v>0</v>
      </c>
      <c r="M5" s="55"/>
      <c r="N5" s="54">
        <f t="shared" ref="N5:N37" si="3">ROUND(IF(J5*0.25-0.5&lt;0,0,J5*0.25-0.5),0)-Q5-O5</f>
        <v>0</v>
      </c>
      <c r="O5" s="55"/>
      <c r="P5" s="55"/>
      <c r="Q5" s="55"/>
      <c r="R5" s="13">
        <f t="shared" ref="R5:R37" si="4">J5+M5+O5+P5-L5</f>
        <v>0</v>
      </c>
      <c r="S5" s="14" t="str">
        <f>IF(R5&lt;0,"ATENÇÃO","OK")</f>
        <v>OK</v>
      </c>
      <c r="T5" s="28"/>
      <c r="U5" s="194"/>
      <c r="V5" s="194"/>
      <c r="W5" s="245"/>
      <c r="X5" s="245"/>
      <c r="Y5" s="245"/>
      <c r="Z5" s="195"/>
      <c r="AA5" s="28"/>
      <c r="AB5" s="28"/>
      <c r="AC5" s="28"/>
      <c r="AD5" s="28"/>
      <c r="AE5" s="28"/>
      <c r="AF5" s="29"/>
      <c r="AG5" s="29"/>
      <c r="AH5" s="29"/>
      <c r="AI5" s="29"/>
      <c r="AJ5" s="29"/>
      <c r="AK5" s="29"/>
    </row>
    <row r="6" spans="1:37" ht="40" customHeight="1" x14ac:dyDescent="0.35">
      <c r="A6" s="92">
        <v>3</v>
      </c>
      <c r="B6" s="93" t="s">
        <v>113</v>
      </c>
      <c r="C6" s="166" t="s">
        <v>239</v>
      </c>
      <c r="D6" s="96" t="s">
        <v>124</v>
      </c>
      <c r="E6" s="102">
        <v>1703</v>
      </c>
      <c r="F6" s="104" t="s">
        <v>140</v>
      </c>
      <c r="G6" s="35" t="s">
        <v>172</v>
      </c>
      <c r="H6" s="35" t="s">
        <v>181</v>
      </c>
      <c r="I6" s="107">
        <v>5.9</v>
      </c>
      <c r="J6" s="8">
        <v>520</v>
      </c>
      <c r="K6" s="45">
        <f t="shared" si="1"/>
        <v>220</v>
      </c>
      <c r="L6" s="45">
        <f t="shared" si="2"/>
        <v>220</v>
      </c>
      <c r="M6" s="55"/>
      <c r="N6" s="54">
        <f t="shared" si="3"/>
        <v>130</v>
      </c>
      <c r="O6" s="55"/>
      <c r="P6" s="55"/>
      <c r="Q6" s="55"/>
      <c r="R6" s="13">
        <f t="shared" si="4"/>
        <v>300</v>
      </c>
      <c r="S6" s="14" t="str">
        <f t="shared" si="0"/>
        <v>OK</v>
      </c>
      <c r="T6" s="28"/>
      <c r="U6" s="196">
        <v>220</v>
      </c>
      <c r="V6" s="194"/>
      <c r="W6" s="245"/>
      <c r="X6" s="245"/>
      <c r="Y6" s="245"/>
      <c r="Z6" s="195"/>
      <c r="AA6" s="28"/>
      <c r="AB6" s="28"/>
      <c r="AC6" s="28"/>
      <c r="AD6" s="28"/>
      <c r="AE6" s="28"/>
      <c r="AF6" s="29"/>
      <c r="AG6" s="29"/>
      <c r="AH6" s="29"/>
      <c r="AI6" s="29"/>
      <c r="AJ6" s="29"/>
      <c r="AK6" s="29"/>
    </row>
    <row r="7" spans="1:37" ht="40" customHeight="1" x14ac:dyDescent="0.35">
      <c r="A7" s="90">
        <v>4</v>
      </c>
      <c r="B7" s="91" t="s">
        <v>114</v>
      </c>
      <c r="C7" s="167" t="s">
        <v>240</v>
      </c>
      <c r="D7" s="97" t="s">
        <v>125</v>
      </c>
      <c r="E7" s="101">
        <v>1701</v>
      </c>
      <c r="F7" s="105" t="s">
        <v>141</v>
      </c>
      <c r="G7" s="106" t="s">
        <v>173</v>
      </c>
      <c r="H7" s="106" t="s">
        <v>181</v>
      </c>
      <c r="I7" s="108">
        <v>7.7</v>
      </c>
      <c r="J7" s="8">
        <v>7</v>
      </c>
      <c r="K7" s="45">
        <f t="shared" si="1"/>
        <v>7</v>
      </c>
      <c r="L7" s="45">
        <f t="shared" si="2"/>
        <v>7</v>
      </c>
      <c r="M7" s="55"/>
      <c r="N7" s="54">
        <f t="shared" si="3"/>
        <v>1</v>
      </c>
      <c r="O7" s="55"/>
      <c r="P7" s="55"/>
      <c r="Q7" s="55"/>
      <c r="R7" s="13">
        <f t="shared" si="4"/>
        <v>0</v>
      </c>
      <c r="S7" s="14" t="str">
        <f t="shared" si="0"/>
        <v>OK</v>
      </c>
      <c r="T7" s="28"/>
      <c r="U7" s="194"/>
      <c r="V7" s="196">
        <v>7</v>
      </c>
      <c r="W7" s="245"/>
      <c r="X7" s="245"/>
      <c r="Y7" s="245"/>
      <c r="Z7" s="195"/>
      <c r="AA7" s="28"/>
      <c r="AB7" s="28"/>
      <c r="AC7" s="28"/>
      <c r="AD7" s="28"/>
      <c r="AE7" s="28"/>
      <c r="AF7" s="29"/>
      <c r="AG7" s="29"/>
      <c r="AH7" s="29"/>
      <c r="AI7" s="29"/>
      <c r="AJ7" s="29"/>
      <c r="AK7" s="29"/>
    </row>
    <row r="8" spans="1:37" ht="40" customHeight="1" x14ac:dyDescent="0.35">
      <c r="A8" s="92">
        <v>5</v>
      </c>
      <c r="B8" s="93" t="s">
        <v>114</v>
      </c>
      <c r="C8" s="166" t="s">
        <v>241</v>
      </c>
      <c r="D8" s="96" t="s">
        <v>125</v>
      </c>
      <c r="E8" s="102">
        <v>1701</v>
      </c>
      <c r="F8" s="104" t="s">
        <v>142</v>
      </c>
      <c r="G8" s="35" t="s">
        <v>174</v>
      </c>
      <c r="H8" s="35" t="s">
        <v>181</v>
      </c>
      <c r="I8" s="107">
        <v>15.99</v>
      </c>
      <c r="J8" s="8">
        <v>7</v>
      </c>
      <c r="K8" s="45">
        <f t="shared" si="1"/>
        <v>7</v>
      </c>
      <c r="L8" s="45">
        <f t="shared" si="2"/>
        <v>7</v>
      </c>
      <c r="M8" s="55"/>
      <c r="N8" s="54">
        <f t="shared" si="3"/>
        <v>1</v>
      </c>
      <c r="O8" s="55"/>
      <c r="P8" s="55"/>
      <c r="Q8" s="55"/>
      <c r="R8" s="13">
        <f t="shared" si="4"/>
        <v>0</v>
      </c>
      <c r="S8" s="14" t="str">
        <f t="shared" si="0"/>
        <v>OK</v>
      </c>
      <c r="T8" s="28"/>
      <c r="U8" s="194"/>
      <c r="V8" s="196">
        <v>7</v>
      </c>
      <c r="W8" s="245"/>
      <c r="X8" s="245"/>
      <c r="Y8" s="245"/>
      <c r="Z8" s="195"/>
      <c r="AA8" s="28"/>
      <c r="AB8" s="28"/>
      <c r="AC8" s="28"/>
      <c r="AD8" s="28"/>
      <c r="AE8" s="28"/>
      <c r="AF8" s="29"/>
      <c r="AG8" s="29"/>
      <c r="AH8" s="29"/>
      <c r="AI8" s="29"/>
      <c r="AJ8" s="29"/>
      <c r="AK8" s="29"/>
    </row>
    <row r="9" spans="1:37" ht="40" customHeight="1" x14ac:dyDescent="0.35">
      <c r="A9" s="90">
        <v>6</v>
      </c>
      <c r="B9" s="91" t="s">
        <v>114</v>
      </c>
      <c r="C9" s="167" t="s">
        <v>242</v>
      </c>
      <c r="D9" s="97" t="s">
        <v>125</v>
      </c>
      <c r="E9" s="101">
        <v>1701</v>
      </c>
      <c r="F9" s="105" t="s">
        <v>143</v>
      </c>
      <c r="G9" s="106" t="s">
        <v>173</v>
      </c>
      <c r="H9" s="106" t="s">
        <v>181</v>
      </c>
      <c r="I9" s="108">
        <v>6.85</v>
      </c>
      <c r="J9" s="8"/>
      <c r="K9" s="45">
        <f t="shared" si="1"/>
        <v>0</v>
      </c>
      <c r="L9" s="45">
        <f t="shared" si="2"/>
        <v>0</v>
      </c>
      <c r="M9" s="55"/>
      <c r="N9" s="54">
        <f t="shared" si="3"/>
        <v>0</v>
      </c>
      <c r="O9" s="55"/>
      <c r="P9" s="55"/>
      <c r="Q9" s="55"/>
      <c r="R9" s="13">
        <f t="shared" si="4"/>
        <v>0</v>
      </c>
      <c r="S9" s="14" t="str">
        <f t="shared" si="0"/>
        <v>OK</v>
      </c>
      <c r="T9" s="28"/>
      <c r="U9" s="194"/>
      <c r="V9" s="194"/>
      <c r="W9" s="245"/>
      <c r="X9" s="245"/>
      <c r="Y9" s="245"/>
      <c r="Z9" s="195"/>
      <c r="AA9" s="28"/>
      <c r="AB9" s="28"/>
      <c r="AC9" s="28"/>
      <c r="AD9" s="28"/>
      <c r="AE9" s="28"/>
      <c r="AF9" s="29"/>
      <c r="AG9" s="29"/>
      <c r="AH9" s="29"/>
      <c r="AI9" s="29"/>
      <c r="AJ9" s="29"/>
      <c r="AK9" s="29"/>
    </row>
    <row r="10" spans="1:37" ht="40" customHeight="1" x14ac:dyDescent="0.35">
      <c r="A10" s="92">
        <v>7</v>
      </c>
      <c r="B10" s="93" t="s">
        <v>115</v>
      </c>
      <c r="C10" s="166" t="s">
        <v>243</v>
      </c>
      <c r="D10" s="96" t="s">
        <v>126</v>
      </c>
      <c r="E10" s="102">
        <v>1801</v>
      </c>
      <c r="F10" s="104" t="s">
        <v>144</v>
      </c>
      <c r="G10" s="35" t="s">
        <v>175</v>
      </c>
      <c r="H10" s="35" t="s">
        <v>181</v>
      </c>
      <c r="I10" s="107">
        <v>2.59</v>
      </c>
      <c r="J10" s="8">
        <v>202</v>
      </c>
      <c r="K10" s="45">
        <f t="shared" si="1"/>
        <v>102</v>
      </c>
      <c r="L10" s="45">
        <f t="shared" si="2"/>
        <v>102</v>
      </c>
      <c r="M10" s="55"/>
      <c r="N10" s="54">
        <f t="shared" si="3"/>
        <v>50</v>
      </c>
      <c r="O10" s="55"/>
      <c r="P10" s="55"/>
      <c r="Q10" s="55"/>
      <c r="R10" s="13">
        <f t="shared" si="4"/>
        <v>100</v>
      </c>
      <c r="S10" s="14" t="str">
        <f t="shared" si="0"/>
        <v>OK</v>
      </c>
      <c r="T10" s="28">
        <v>102</v>
      </c>
      <c r="U10" s="194"/>
      <c r="V10" s="194"/>
      <c r="W10" s="245"/>
      <c r="X10" s="245"/>
      <c r="Y10" s="245"/>
      <c r="Z10" s="195"/>
      <c r="AA10" s="28"/>
      <c r="AB10" s="28"/>
      <c r="AC10" s="28"/>
      <c r="AD10" s="28"/>
      <c r="AE10" s="28"/>
      <c r="AF10" s="29"/>
      <c r="AG10" s="29"/>
      <c r="AH10" s="29"/>
      <c r="AI10" s="29"/>
      <c r="AJ10" s="29"/>
      <c r="AK10" s="29"/>
    </row>
    <row r="11" spans="1:37" ht="40" customHeight="1" x14ac:dyDescent="0.35">
      <c r="A11" s="90">
        <v>8</v>
      </c>
      <c r="B11" s="91" t="s">
        <v>116</v>
      </c>
      <c r="C11" s="167" t="s">
        <v>244</v>
      </c>
      <c r="D11" s="97" t="s">
        <v>127</v>
      </c>
      <c r="E11" s="101">
        <v>1807</v>
      </c>
      <c r="F11" s="105" t="s">
        <v>145</v>
      </c>
      <c r="G11" s="106" t="s">
        <v>174</v>
      </c>
      <c r="H11" s="106" t="s">
        <v>181</v>
      </c>
      <c r="I11" s="108">
        <v>51.7</v>
      </c>
      <c r="J11" s="8"/>
      <c r="K11" s="45">
        <f t="shared" si="1"/>
        <v>0</v>
      </c>
      <c r="L11" s="45">
        <f t="shared" si="2"/>
        <v>0</v>
      </c>
      <c r="M11" s="55"/>
      <c r="N11" s="54">
        <f t="shared" si="3"/>
        <v>0</v>
      </c>
      <c r="O11" s="55"/>
      <c r="P11" s="55"/>
      <c r="Q11" s="55"/>
      <c r="R11" s="13">
        <f t="shared" si="4"/>
        <v>0</v>
      </c>
      <c r="S11" s="14" t="str">
        <f t="shared" si="0"/>
        <v>OK</v>
      </c>
      <c r="T11" s="28"/>
      <c r="U11" s="194"/>
      <c r="V11" s="194"/>
      <c r="W11" s="245"/>
      <c r="X11" s="245"/>
      <c r="Y11" s="245"/>
      <c r="Z11" s="194"/>
      <c r="AA11" s="28"/>
      <c r="AB11" s="28"/>
      <c r="AC11" s="28"/>
      <c r="AD11" s="28"/>
      <c r="AE11" s="28"/>
      <c r="AF11" s="29"/>
      <c r="AG11" s="29"/>
      <c r="AH11" s="29"/>
      <c r="AI11" s="29"/>
      <c r="AJ11" s="29"/>
      <c r="AK11" s="29"/>
    </row>
    <row r="12" spans="1:37" ht="40" customHeight="1" x14ac:dyDescent="0.35">
      <c r="A12" s="88">
        <v>9</v>
      </c>
      <c r="B12" s="89" t="s">
        <v>116</v>
      </c>
      <c r="C12" s="166" t="s">
        <v>245</v>
      </c>
      <c r="D12" s="96" t="s">
        <v>128</v>
      </c>
      <c r="E12" s="100">
        <v>1807</v>
      </c>
      <c r="F12" s="104" t="s">
        <v>146</v>
      </c>
      <c r="G12" s="35" t="s">
        <v>174</v>
      </c>
      <c r="H12" s="35" t="s">
        <v>181</v>
      </c>
      <c r="I12" s="107">
        <v>77</v>
      </c>
      <c r="J12" s="8"/>
      <c r="K12" s="45">
        <f t="shared" si="1"/>
        <v>0</v>
      </c>
      <c r="L12" s="45">
        <f t="shared" si="2"/>
        <v>0</v>
      </c>
      <c r="M12" s="55"/>
      <c r="N12" s="54">
        <f t="shared" si="3"/>
        <v>0</v>
      </c>
      <c r="O12" s="55"/>
      <c r="P12" s="55"/>
      <c r="Q12" s="55"/>
      <c r="R12" s="13">
        <f t="shared" si="4"/>
        <v>0</v>
      </c>
      <c r="S12" s="14" t="str">
        <f t="shared" si="0"/>
        <v>OK</v>
      </c>
      <c r="T12" s="28"/>
      <c r="U12" s="194"/>
      <c r="V12" s="194"/>
      <c r="W12" s="245"/>
      <c r="X12" s="245"/>
      <c r="Y12" s="245"/>
      <c r="Z12" s="195"/>
      <c r="AA12" s="28"/>
      <c r="AB12" s="28"/>
      <c r="AC12" s="28"/>
      <c r="AD12" s="28"/>
      <c r="AE12" s="28"/>
      <c r="AF12" s="29"/>
      <c r="AG12" s="29"/>
      <c r="AH12" s="29"/>
      <c r="AI12" s="29"/>
      <c r="AJ12" s="29"/>
      <c r="AK12" s="29"/>
    </row>
    <row r="13" spans="1:37" ht="40" customHeight="1" x14ac:dyDescent="0.35">
      <c r="A13" s="90">
        <v>10</v>
      </c>
      <c r="B13" s="91" t="s">
        <v>116</v>
      </c>
      <c r="C13" s="167" t="s">
        <v>246</v>
      </c>
      <c r="D13" s="97" t="s">
        <v>129</v>
      </c>
      <c r="E13" s="101">
        <v>1801</v>
      </c>
      <c r="F13" s="105" t="s">
        <v>147</v>
      </c>
      <c r="G13" s="106" t="s">
        <v>174</v>
      </c>
      <c r="H13" s="106" t="s">
        <v>181</v>
      </c>
      <c r="I13" s="108">
        <v>22.26</v>
      </c>
      <c r="J13" s="8">
        <v>34</v>
      </c>
      <c r="K13" s="45">
        <f t="shared" si="1"/>
        <v>0</v>
      </c>
      <c r="L13" s="45">
        <f t="shared" si="2"/>
        <v>0</v>
      </c>
      <c r="M13" s="55"/>
      <c r="N13" s="54">
        <f t="shared" si="3"/>
        <v>8</v>
      </c>
      <c r="O13" s="55"/>
      <c r="P13" s="55"/>
      <c r="Q13" s="55"/>
      <c r="R13" s="13">
        <f t="shared" si="4"/>
        <v>34</v>
      </c>
      <c r="S13" s="14" t="str">
        <f t="shared" si="0"/>
        <v>OK</v>
      </c>
      <c r="T13" s="28"/>
      <c r="U13" s="194"/>
      <c r="V13" s="194"/>
      <c r="W13" s="245"/>
      <c r="X13" s="245"/>
      <c r="Y13" s="245"/>
      <c r="Z13" s="195"/>
      <c r="AA13" s="28"/>
      <c r="AB13" s="28"/>
      <c r="AC13" s="28"/>
      <c r="AD13" s="28"/>
      <c r="AE13" s="28"/>
      <c r="AF13" s="29"/>
      <c r="AG13" s="29"/>
      <c r="AH13" s="29"/>
      <c r="AI13" s="29"/>
      <c r="AJ13" s="29"/>
      <c r="AK13" s="29"/>
    </row>
    <row r="14" spans="1:37" ht="65.25" customHeight="1" x14ac:dyDescent="0.35">
      <c r="A14" s="88">
        <v>11</v>
      </c>
      <c r="B14" s="89" t="s">
        <v>114</v>
      </c>
      <c r="C14" s="166" t="s">
        <v>247</v>
      </c>
      <c r="D14" s="96" t="s">
        <v>125</v>
      </c>
      <c r="E14" s="100">
        <v>1801</v>
      </c>
      <c r="F14" s="104" t="s">
        <v>148</v>
      </c>
      <c r="G14" s="35" t="s">
        <v>174</v>
      </c>
      <c r="H14" s="35" t="s">
        <v>181</v>
      </c>
      <c r="I14" s="107">
        <v>13.49</v>
      </c>
      <c r="J14" s="8">
        <v>12</v>
      </c>
      <c r="K14" s="45">
        <f t="shared" si="1"/>
        <v>12</v>
      </c>
      <c r="L14" s="45">
        <f t="shared" si="2"/>
        <v>12</v>
      </c>
      <c r="M14" s="55"/>
      <c r="N14" s="54">
        <f t="shared" si="3"/>
        <v>3</v>
      </c>
      <c r="O14" s="55"/>
      <c r="P14" s="55"/>
      <c r="Q14" s="55"/>
      <c r="R14" s="13">
        <f t="shared" si="4"/>
        <v>0</v>
      </c>
      <c r="S14" s="14" t="str">
        <f t="shared" si="0"/>
        <v>OK</v>
      </c>
      <c r="T14" s="28"/>
      <c r="U14" s="194"/>
      <c r="V14" s="196">
        <v>12</v>
      </c>
      <c r="W14" s="245"/>
      <c r="X14" s="245"/>
      <c r="Y14" s="245"/>
      <c r="Z14" s="195"/>
      <c r="AA14" s="28"/>
      <c r="AB14" s="28"/>
      <c r="AC14" s="28"/>
      <c r="AD14" s="28"/>
      <c r="AE14" s="28"/>
      <c r="AF14" s="29"/>
      <c r="AG14" s="29"/>
      <c r="AH14" s="29"/>
      <c r="AI14" s="29"/>
      <c r="AJ14" s="29"/>
      <c r="AK14" s="29"/>
    </row>
    <row r="15" spans="1:37" ht="40" customHeight="1" x14ac:dyDescent="0.35">
      <c r="A15" s="90">
        <v>12</v>
      </c>
      <c r="B15" s="91" t="s">
        <v>114</v>
      </c>
      <c r="C15" s="167" t="s">
        <v>248</v>
      </c>
      <c r="D15" s="97" t="s">
        <v>125</v>
      </c>
      <c r="E15" s="101">
        <v>1801</v>
      </c>
      <c r="F15" s="105" t="s">
        <v>149</v>
      </c>
      <c r="G15" s="106" t="s">
        <v>173</v>
      </c>
      <c r="H15" s="106" t="s">
        <v>181</v>
      </c>
      <c r="I15" s="108">
        <v>2.79</v>
      </c>
      <c r="J15" s="8">
        <v>24</v>
      </c>
      <c r="K15" s="45">
        <f t="shared" si="1"/>
        <v>24</v>
      </c>
      <c r="L15" s="45">
        <f t="shared" si="2"/>
        <v>24</v>
      </c>
      <c r="M15" s="55"/>
      <c r="N15" s="54">
        <f t="shared" si="3"/>
        <v>6</v>
      </c>
      <c r="O15" s="55"/>
      <c r="P15" s="55"/>
      <c r="Q15" s="55"/>
      <c r="R15" s="13">
        <f t="shared" si="4"/>
        <v>0</v>
      </c>
      <c r="S15" s="14" t="str">
        <f t="shared" si="0"/>
        <v>OK</v>
      </c>
      <c r="T15" s="28"/>
      <c r="U15" s="194"/>
      <c r="V15" s="196">
        <v>24</v>
      </c>
      <c r="W15" s="245"/>
      <c r="X15" s="245"/>
      <c r="Y15" s="245"/>
      <c r="Z15" s="195"/>
      <c r="AA15" s="28"/>
      <c r="AB15" s="28"/>
      <c r="AC15" s="28"/>
      <c r="AD15" s="28"/>
      <c r="AE15" s="28"/>
      <c r="AF15" s="29"/>
      <c r="AG15" s="29"/>
      <c r="AH15" s="29"/>
      <c r="AI15" s="29"/>
      <c r="AJ15" s="29"/>
      <c r="AK15" s="29"/>
    </row>
    <row r="16" spans="1:37" ht="40" customHeight="1" x14ac:dyDescent="0.35">
      <c r="A16" s="88">
        <v>13</v>
      </c>
      <c r="B16" s="89" t="s">
        <v>114</v>
      </c>
      <c r="C16" s="166" t="s">
        <v>249</v>
      </c>
      <c r="D16" s="96" t="s">
        <v>125</v>
      </c>
      <c r="E16" s="100">
        <v>1801</v>
      </c>
      <c r="F16" s="104" t="s">
        <v>150</v>
      </c>
      <c r="G16" s="35" t="s">
        <v>173</v>
      </c>
      <c r="H16" s="35" t="s">
        <v>181</v>
      </c>
      <c r="I16" s="107">
        <v>2.98</v>
      </c>
      <c r="J16" s="8">
        <v>125</v>
      </c>
      <c r="K16" s="45">
        <f t="shared" si="1"/>
        <v>24</v>
      </c>
      <c r="L16" s="45">
        <f t="shared" si="2"/>
        <v>24</v>
      </c>
      <c r="M16" s="55"/>
      <c r="N16" s="54">
        <f t="shared" si="3"/>
        <v>31</v>
      </c>
      <c r="O16" s="55"/>
      <c r="P16" s="55"/>
      <c r="Q16" s="55"/>
      <c r="R16" s="13">
        <f t="shared" si="4"/>
        <v>101</v>
      </c>
      <c r="S16" s="14" t="str">
        <f t="shared" si="0"/>
        <v>OK</v>
      </c>
      <c r="T16" s="28"/>
      <c r="U16" s="194"/>
      <c r="V16" s="196">
        <v>24</v>
      </c>
      <c r="W16" s="245"/>
      <c r="X16" s="245"/>
      <c r="Y16" s="245"/>
      <c r="Z16" s="195"/>
      <c r="AA16" s="28"/>
      <c r="AB16" s="28"/>
      <c r="AC16" s="28"/>
      <c r="AD16" s="28"/>
      <c r="AE16" s="28"/>
      <c r="AF16" s="29"/>
      <c r="AG16" s="29"/>
      <c r="AH16" s="29"/>
      <c r="AI16" s="29"/>
      <c r="AJ16" s="29"/>
      <c r="AK16" s="29"/>
    </row>
    <row r="17" spans="1:37" ht="40" customHeight="1" x14ac:dyDescent="0.35">
      <c r="A17" s="90">
        <v>14</v>
      </c>
      <c r="B17" s="91" t="s">
        <v>116</v>
      </c>
      <c r="C17" s="167" t="s">
        <v>250</v>
      </c>
      <c r="D17" s="97" t="s">
        <v>130</v>
      </c>
      <c r="E17" s="101">
        <v>1801</v>
      </c>
      <c r="F17" s="105" t="s">
        <v>151</v>
      </c>
      <c r="G17" s="106" t="s">
        <v>176</v>
      </c>
      <c r="H17" s="106" t="s">
        <v>181</v>
      </c>
      <c r="I17" s="108">
        <v>2.2000000000000002</v>
      </c>
      <c r="J17" s="8">
        <v>84</v>
      </c>
      <c r="K17" s="45">
        <f t="shared" si="1"/>
        <v>84</v>
      </c>
      <c r="L17" s="45">
        <f t="shared" si="2"/>
        <v>84</v>
      </c>
      <c r="M17" s="55"/>
      <c r="N17" s="54">
        <f t="shared" si="3"/>
        <v>21</v>
      </c>
      <c r="O17" s="55"/>
      <c r="P17" s="55"/>
      <c r="Q17" s="55"/>
      <c r="R17" s="13">
        <f t="shared" si="4"/>
        <v>0</v>
      </c>
      <c r="S17" s="14" t="str">
        <f t="shared" si="0"/>
        <v>OK</v>
      </c>
      <c r="T17" s="28"/>
      <c r="U17" s="194"/>
      <c r="V17" s="194"/>
      <c r="W17" s="245"/>
      <c r="X17" s="245"/>
      <c r="Y17" s="245"/>
      <c r="Z17" s="196">
        <v>84</v>
      </c>
      <c r="AA17" s="28"/>
      <c r="AB17" s="28"/>
      <c r="AC17" s="28"/>
      <c r="AD17" s="28"/>
      <c r="AE17" s="28"/>
      <c r="AF17" s="29"/>
      <c r="AG17" s="29"/>
      <c r="AH17" s="29"/>
      <c r="AI17" s="29"/>
      <c r="AJ17" s="29"/>
      <c r="AK17" s="29"/>
    </row>
    <row r="18" spans="1:37" ht="40" customHeight="1" x14ac:dyDescent="0.35">
      <c r="A18" s="88">
        <v>15</v>
      </c>
      <c r="B18" s="89" t="s">
        <v>114</v>
      </c>
      <c r="C18" s="166" t="s">
        <v>251</v>
      </c>
      <c r="D18" s="96" t="s">
        <v>125</v>
      </c>
      <c r="E18" s="100">
        <v>1801</v>
      </c>
      <c r="F18" s="104" t="s">
        <v>152</v>
      </c>
      <c r="G18" s="35" t="s">
        <v>176</v>
      </c>
      <c r="H18" s="35" t="s">
        <v>181</v>
      </c>
      <c r="I18" s="107">
        <v>3.99</v>
      </c>
      <c r="J18" s="8">
        <v>12</v>
      </c>
      <c r="K18" s="45">
        <f t="shared" si="1"/>
        <v>12</v>
      </c>
      <c r="L18" s="45">
        <f t="shared" si="2"/>
        <v>12</v>
      </c>
      <c r="M18" s="55"/>
      <c r="N18" s="54">
        <f t="shared" si="3"/>
        <v>3</v>
      </c>
      <c r="O18" s="55"/>
      <c r="P18" s="55"/>
      <c r="Q18" s="55"/>
      <c r="R18" s="13">
        <f t="shared" si="4"/>
        <v>0</v>
      </c>
      <c r="S18" s="14" t="str">
        <f t="shared" si="0"/>
        <v>OK</v>
      </c>
      <c r="T18" s="28"/>
      <c r="U18" s="194"/>
      <c r="V18" s="196">
        <v>12</v>
      </c>
      <c r="W18" s="245"/>
      <c r="X18" s="245"/>
      <c r="Y18" s="245"/>
      <c r="Z18" s="195"/>
      <c r="AA18" s="28"/>
      <c r="AB18" s="28"/>
      <c r="AC18" s="28"/>
      <c r="AD18" s="28"/>
      <c r="AE18" s="28"/>
      <c r="AF18" s="29"/>
      <c r="AG18" s="29"/>
      <c r="AH18" s="29"/>
      <c r="AI18" s="29"/>
      <c r="AJ18" s="29"/>
      <c r="AK18" s="29"/>
    </row>
    <row r="19" spans="1:37" ht="40" customHeight="1" x14ac:dyDescent="0.35">
      <c r="A19" s="90">
        <v>16</v>
      </c>
      <c r="B19" s="91" t="s">
        <v>114</v>
      </c>
      <c r="C19" s="167" t="s">
        <v>252</v>
      </c>
      <c r="D19" s="97" t="s">
        <v>125</v>
      </c>
      <c r="E19" s="101">
        <v>1801</v>
      </c>
      <c r="F19" s="105" t="s">
        <v>153</v>
      </c>
      <c r="G19" s="106" t="s">
        <v>176</v>
      </c>
      <c r="H19" s="106" t="s">
        <v>181</v>
      </c>
      <c r="I19" s="108">
        <v>3.6</v>
      </c>
      <c r="J19" s="8"/>
      <c r="K19" s="45">
        <f t="shared" si="1"/>
        <v>0</v>
      </c>
      <c r="L19" s="45">
        <f t="shared" si="2"/>
        <v>0</v>
      </c>
      <c r="M19" s="55"/>
      <c r="N19" s="54">
        <f t="shared" si="3"/>
        <v>0</v>
      </c>
      <c r="O19" s="55"/>
      <c r="P19" s="55"/>
      <c r="Q19" s="55"/>
      <c r="R19" s="13">
        <f t="shared" si="4"/>
        <v>0</v>
      </c>
      <c r="S19" s="14" t="str">
        <f t="shared" si="0"/>
        <v>OK</v>
      </c>
      <c r="T19" s="28"/>
      <c r="U19" s="194"/>
      <c r="V19" s="194"/>
      <c r="W19" s="245"/>
      <c r="X19" s="245"/>
      <c r="Y19" s="245"/>
      <c r="Z19" s="195"/>
      <c r="AA19" s="28"/>
      <c r="AB19" s="28"/>
      <c r="AC19" s="28"/>
      <c r="AD19" s="28"/>
      <c r="AE19" s="28"/>
      <c r="AF19" s="29"/>
      <c r="AG19" s="29"/>
      <c r="AH19" s="29"/>
      <c r="AI19" s="29"/>
      <c r="AJ19" s="29"/>
      <c r="AK19" s="29"/>
    </row>
    <row r="20" spans="1:37" ht="40" customHeight="1" x14ac:dyDescent="0.35">
      <c r="A20" s="88">
        <v>17</v>
      </c>
      <c r="B20" s="89" t="s">
        <v>114</v>
      </c>
      <c r="C20" s="166" t="s">
        <v>253</v>
      </c>
      <c r="D20" s="96" t="s">
        <v>131</v>
      </c>
      <c r="E20" s="100">
        <v>1801</v>
      </c>
      <c r="F20" s="104" t="s">
        <v>154</v>
      </c>
      <c r="G20" s="35" t="s">
        <v>173</v>
      </c>
      <c r="H20" s="35" t="s">
        <v>181</v>
      </c>
      <c r="I20" s="107">
        <v>8.5299999999999994</v>
      </c>
      <c r="J20" s="8">
        <v>10</v>
      </c>
      <c r="K20" s="45">
        <f t="shared" si="1"/>
        <v>10</v>
      </c>
      <c r="L20" s="45">
        <f t="shared" si="2"/>
        <v>10</v>
      </c>
      <c r="M20" s="55"/>
      <c r="N20" s="54">
        <f t="shared" si="3"/>
        <v>2</v>
      </c>
      <c r="O20" s="55"/>
      <c r="P20" s="55"/>
      <c r="Q20" s="55"/>
      <c r="R20" s="13">
        <f t="shared" si="4"/>
        <v>0</v>
      </c>
      <c r="S20" s="14" t="str">
        <f t="shared" si="0"/>
        <v>OK</v>
      </c>
      <c r="T20" s="28"/>
      <c r="U20" s="194"/>
      <c r="V20" s="196">
        <v>10</v>
      </c>
      <c r="W20" s="245"/>
      <c r="X20" s="245"/>
      <c r="Y20" s="245"/>
      <c r="Z20" s="195"/>
      <c r="AA20" s="28"/>
      <c r="AB20" s="28"/>
      <c r="AC20" s="28"/>
      <c r="AD20" s="28"/>
      <c r="AE20" s="28"/>
      <c r="AF20" s="29"/>
      <c r="AG20" s="29"/>
      <c r="AH20" s="29"/>
      <c r="AI20" s="29"/>
      <c r="AJ20" s="29"/>
      <c r="AK20" s="29"/>
    </row>
    <row r="21" spans="1:37" ht="40" customHeight="1" x14ac:dyDescent="0.35">
      <c r="A21" s="90">
        <v>18</v>
      </c>
      <c r="B21" s="91" t="s">
        <v>117</v>
      </c>
      <c r="C21" s="167" t="s">
        <v>254</v>
      </c>
      <c r="D21" s="97" t="s">
        <v>130</v>
      </c>
      <c r="E21" s="101">
        <v>1801</v>
      </c>
      <c r="F21" s="105" t="s">
        <v>155</v>
      </c>
      <c r="G21" s="106" t="s">
        <v>173</v>
      </c>
      <c r="H21" s="106" t="s">
        <v>181</v>
      </c>
      <c r="I21" s="108">
        <v>1.69</v>
      </c>
      <c r="J21" s="8">
        <v>46</v>
      </c>
      <c r="K21" s="45">
        <f t="shared" si="1"/>
        <v>46</v>
      </c>
      <c r="L21" s="45">
        <f t="shared" si="2"/>
        <v>46</v>
      </c>
      <c r="M21" s="55"/>
      <c r="N21" s="54">
        <f t="shared" si="3"/>
        <v>11</v>
      </c>
      <c r="O21" s="55"/>
      <c r="P21" s="55"/>
      <c r="Q21" s="55"/>
      <c r="R21" s="13">
        <f t="shared" si="4"/>
        <v>0</v>
      </c>
      <c r="S21" s="14" t="str">
        <f t="shared" si="0"/>
        <v>OK</v>
      </c>
      <c r="T21" s="28"/>
      <c r="U21" s="194"/>
      <c r="V21" s="196">
        <v>46</v>
      </c>
      <c r="W21" s="245"/>
      <c r="X21" s="245"/>
      <c r="Y21" s="245"/>
      <c r="Z21" s="195"/>
      <c r="AA21" s="28"/>
      <c r="AB21" s="28"/>
      <c r="AC21" s="28"/>
      <c r="AD21" s="28"/>
      <c r="AE21" s="28"/>
      <c r="AF21" s="29"/>
      <c r="AG21" s="29"/>
      <c r="AH21" s="29"/>
      <c r="AI21" s="29"/>
      <c r="AJ21" s="29"/>
      <c r="AK21" s="29"/>
    </row>
    <row r="22" spans="1:37" ht="40" customHeight="1" x14ac:dyDescent="0.35">
      <c r="A22" s="88">
        <v>19</v>
      </c>
      <c r="B22" s="89" t="s">
        <v>118</v>
      </c>
      <c r="C22" s="166" t="s">
        <v>255</v>
      </c>
      <c r="D22" s="96" t="s">
        <v>132</v>
      </c>
      <c r="E22" s="100">
        <v>1808</v>
      </c>
      <c r="F22" s="104" t="s">
        <v>156</v>
      </c>
      <c r="G22" s="35" t="s">
        <v>173</v>
      </c>
      <c r="H22" s="35" t="s">
        <v>181</v>
      </c>
      <c r="I22" s="107">
        <v>4</v>
      </c>
      <c r="J22" s="8">
        <v>7</v>
      </c>
      <c r="K22" s="45">
        <f t="shared" si="1"/>
        <v>7</v>
      </c>
      <c r="L22" s="45">
        <f t="shared" si="2"/>
        <v>7</v>
      </c>
      <c r="M22" s="55"/>
      <c r="N22" s="54">
        <f t="shared" si="3"/>
        <v>1</v>
      </c>
      <c r="O22" s="55"/>
      <c r="P22" s="55"/>
      <c r="Q22" s="55"/>
      <c r="R22" s="13">
        <f t="shared" si="4"/>
        <v>0</v>
      </c>
      <c r="S22" s="14" t="str">
        <f t="shared" si="0"/>
        <v>OK</v>
      </c>
      <c r="T22" s="28">
        <v>3</v>
      </c>
      <c r="U22" s="194"/>
      <c r="V22" s="194"/>
      <c r="W22" s="204">
        <v>4</v>
      </c>
      <c r="X22" s="245"/>
      <c r="Y22" s="245"/>
      <c r="Z22" s="195"/>
      <c r="AA22" s="28"/>
      <c r="AB22" s="28"/>
      <c r="AC22" s="28"/>
      <c r="AD22" s="28"/>
      <c r="AE22" s="28"/>
      <c r="AF22" s="29"/>
      <c r="AG22" s="29"/>
      <c r="AH22" s="29"/>
      <c r="AI22" s="29"/>
      <c r="AJ22" s="29"/>
      <c r="AK22" s="29"/>
    </row>
    <row r="23" spans="1:37" ht="40" customHeight="1" x14ac:dyDescent="0.35">
      <c r="A23" s="90">
        <v>20</v>
      </c>
      <c r="B23" s="91" t="s">
        <v>114</v>
      </c>
      <c r="C23" s="167" t="s">
        <v>256</v>
      </c>
      <c r="D23" s="97" t="s">
        <v>125</v>
      </c>
      <c r="E23" s="101">
        <v>1801</v>
      </c>
      <c r="F23" s="105" t="s">
        <v>157</v>
      </c>
      <c r="G23" s="106" t="s">
        <v>176</v>
      </c>
      <c r="H23" s="106" t="s">
        <v>181</v>
      </c>
      <c r="I23" s="108">
        <v>3.49</v>
      </c>
      <c r="J23" s="8">
        <v>34</v>
      </c>
      <c r="K23" s="45">
        <f t="shared" si="1"/>
        <v>24</v>
      </c>
      <c r="L23" s="45">
        <f t="shared" si="2"/>
        <v>24</v>
      </c>
      <c r="M23" s="55"/>
      <c r="N23" s="54">
        <f t="shared" si="3"/>
        <v>8</v>
      </c>
      <c r="O23" s="55"/>
      <c r="P23" s="55"/>
      <c r="Q23" s="55"/>
      <c r="R23" s="13">
        <f t="shared" si="4"/>
        <v>10</v>
      </c>
      <c r="S23" s="14" t="str">
        <f t="shared" si="0"/>
        <v>OK</v>
      </c>
      <c r="T23" s="28"/>
      <c r="U23" s="194"/>
      <c r="V23" s="196">
        <v>24</v>
      </c>
      <c r="W23" s="245"/>
      <c r="X23" s="245"/>
      <c r="Y23" s="245"/>
      <c r="Z23" s="195"/>
      <c r="AA23" s="28"/>
      <c r="AB23" s="28"/>
      <c r="AC23" s="28"/>
      <c r="AD23" s="28"/>
      <c r="AE23" s="28"/>
      <c r="AF23" s="29"/>
      <c r="AG23" s="29"/>
      <c r="AH23" s="29"/>
      <c r="AI23" s="29"/>
      <c r="AJ23" s="29"/>
      <c r="AK23" s="29"/>
    </row>
    <row r="24" spans="1:37" ht="40" customHeight="1" x14ac:dyDescent="0.35">
      <c r="A24" s="88">
        <v>21</v>
      </c>
      <c r="B24" s="89" t="s">
        <v>119</v>
      </c>
      <c r="C24" s="166" t="s">
        <v>257</v>
      </c>
      <c r="D24" s="96" t="s">
        <v>133</v>
      </c>
      <c r="E24" s="100">
        <v>2502</v>
      </c>
      <c r="F24" s="104" t="s">
        <v>158</v>
      </c>
      <c r="G24" s="35" t="s">
        <v>177</v>
      </c>
      <c r="H24" s="35" t="s">
        <v>181</v>
      </c>
      <c r="I24" s="107">
        <v>48.9</v>
      </c>
      <c r="J24" s="8">
        <v>10</v>
      </c>
      <c r="K24" s="45">
        <f t="shared" si="1"/>
        <v>10</v>
      </c>
      <c r="L24" s="45">
        <f t="shared" si="2"/>
        <v>10</v>
      </c>
      <c r="M24" s="55"/>
      <c r="N24" s="54">
        <f t="shared" si="3"/>
        <v>2</v>
      </c>
      <c r="O24" s="55"/>
      <c r="P24" s="55"/>
      <c r="Q24" s="55"/>
      <c r="R24" s="13">
        <f t="shared" si="4"/>
        <v>0</v>
      </c>
      <c r="S24" s="14" t="str">
        <f t="shared" si="0"/>
        <v>OK</v>
      </c>
      <c r="T24" s="28"/>
      <c r="U24" s="194"/>
      <c r="V24" s="194"/>
      <c r="W24" s="245"/>
      <c r="X24" s="204">
        <v>10</v>
      </c>
      <c r="Y24" s="245"/>
      <c r="Z24" s="195"/>
      <c r="AA24" s="28"/>
      <c r="AB24" s="28"/>
      <c r="AC24" s="28"/>
      <c r="AD24" s="28"/>
      <c r="AE24" s="28"/>
      <c r="AF24" s="29"/>
      <c r="AG24" s="29"/>
      <c r="AH24" s="29"/>
      <c r="AI24" s="29"/>
      <c r="AJ24" s="29"/>
      <c r="AK24" s="29"/>
    </row>
    <row r="25" spans="1:37" ht="40" customHeight="1" x14ac:dyDescent="0.35">
      <c r="A25" s="90">
        <v>22</v>
      </c>
      <c r="B25" s="91" t="s">
        <v>116</v>
      </c>
      <c r="C25" s="167" t="s">
        <v>258</v>
      </c>
      <c r="D25" s="97" t="s">
        <v>133</v>
      </c>
      <c r="E25" s="101">
        <v>2502</v>
      </c>
      <c r="F25" s="105" t="s">
        <v>159</v>
      </c>
      <c r="G25" s="106" t="s">
        <v>173</v>
      </c>
      <c r="H25" s="106" t="s">
        <v>181</v>
      </c>
      <c r="I25" s="108">
        <v>21.89</v>
      </c>
      <c r="J25" s="8">
        <v>10</v>
      </c>
      <c r="K25" s="45">
        <f t="shared" si="1"/>
        <v>10</v>
      </c>
      <c r="L25" s="45">
        <f t="shared" si="2"/>
        <v>10</v>
      </c>
      <c r="M25" s="55"/>
      <c r="N25" s="54">
        <f t="shared" si="3"/>
        <v>2</v>
      </c>
      <c r="O25" s="55"/>
      <c r="P25" s="55"/>
      <c r="Q25" s="55"/>
      <c r="R25" s="13">
        <f t="shared" si="4"/>
        <v>0</v>
      </c>
      <c r="S25" s="14" t="str">
        <f t="shared" si="0"/>
        <v>OK</v>
      </c>
      <c r="T25" s="28"/>
      <c r="U25" s="194"/>
      <c r="V25" s="194"/>
      <c r="W25" s="245"/>
      <c r="X25" s="245"/>
      <c r="Y25" s="245"/>
      <c r="Z25" s="196">
        <v>10</v>
      </c>
      <c r="AA25" s="28"/>
      <c r="AB25" s="28"/>
      <c r="AC25" s="28"/>
      <c r="AD25" s="28"/>
      <c r="AE25" s="28"/>
      <c r="AF25" s="29"/>
      <c r="AG25" s="29"/>
      <c r="AH25" s="29"/>
      <c r="AI25" s="29"/>
      <c r="AJ25" s="29"/>
      <c r="AK25" s="29"/>
    </row>
    <row r="26" spans="1:37" ht="40" customHeight="1" x14ac:dyDescent="0.35">
      <c r="A26" s="88">
        <v>23</v>
      </c>
      <c r="B26" s="89" t="s">
        <v>119</v>
      </c>
      <c r="C26" s="166" t="s">
        <v>259</v>
      </c>
      <c r="D26" s="96" t="s">
        <v>133</v>
      </c>
      <c r="E26" s="100">
        <v>2502</v>
      </c>
      <c r="F26" s="104" t="s">
        <v>160</v>
      </c>
      <c r="G26" s="35" t="s">
        <v>178</v>
      </c>
      <c r="H26" s="35" t="s">
        <v>181</v>
      </c>
      <c r="I26" s="107">
        <v>103.99</v>
      </c>
      <c r="J26" s="8">
        <v>5</v>
      </c>
      <c r="K26" s="45">
        <f t="shared" si="1"/>
        <v>0</v>
      </c>
      <c r="L26" s="45">
        <f t="shared" si="2"/>
        <v>0</v>
      </c>
      <c r="M26" s="55"/>
      <c r="N26" s="54">
        <f t="shared" si="3"/>
        <v>1</v>
      </c>
      <c r="O26" s="55"/>
      <c r="P26" s="55"/>
      <c r="Q26" s="55"/>
      <c r="R26" s="13">
        <f t="shared" si="4"/>
        <v>5</v>
      </c>
      <c r="S26" s="14" t="str">
        <f t="shared" si="0"/>
        <v>OK</v>
      </c>
      <c r="T26" s="28"/>
      <c r="U26" s="194"/>
      <c r="V26" s="194"/>
      <c r="W26" s="245"/>
      <c r="X26" s="245"/>
      <c r="Y26" s="245"/>
      <c r="Z26" s="195"/>
      <c r="AA26" s="28"/>
      <c r="AB26" s="28"/>
      <c r="AC26" s="28"/>
      <c r="AD26" s="28"/>
      <c r="AE26" s="28"/>
      <c r="AF26" s="29"/>
      <c r="AG26" s="29"/>
      <c r="AH26" s="29"/>
      <c r="AI26" s="29"/>
      <c r="AJ26" s="29"/>
      <c r="AK26" s="29"/>
    </row>
    <row r="27" spans="1:37" ht="57.25" customHeight="1" x14ac:dyDescent="0.35">
      <c r="A27" s="90">
        <v>24</v>
      </c>
      <c r="B27" s="91" t="s">
        <v>119</v>
      </c>
      <c r="C27" s="167" t="s">
        <v>260</v>
      </c>
      <c r="D27" s="97" t="s">
        <v>133</v>
      </c>
      <c r="E27" s="101">
        <v>2502</v>
      </c>
      <c r="F27" s="105" t="s">
        <v>161</v>
      </c>
      <c r="G27" s="106" t="s">
        <v>173</v>
      </c>
      <c r="H27" s="106" t="s">
        <v>181</v>
      </c>
      <c r="I27" s="108">
        <v>9.09</v>
      </c>
      <c r="J27" s="8">
        <v>50</v>
      </c>
      <c r="K27" s="45">
        <f t="shared" si="1"/>
        <v>25</v>
      </c>
      <c r="L27" s="45">
        <f t="shared" si="2"/>
        <v>25</v>
      </c>
      <c r="M27" s="55"/>
      <c r="N27" s="54">
        <f t="shared" si="3"/>
        <v>12</v>
      </c>
      <c r="O27" s="55"/>
      <c r="P27" s="55"/>
      <c r="Q27" s="55"/>
      <c r="R27" s="13">
        <f t="shared" si="4"/>
        <v>25</v>
      </c>
      <c r="S27" s="14" t="str">
        <f t="shared" si="0"/>
        <v>OK</v>
      </c>
      <c r="T27" s="28"/>
      <c r="U27" s="194"/>
      <c r="V27" s="194"/>
      <c r="W27" s="245"/>
      <c r="X27" s="204">
        <v>25</v>
      </c>
      <c r="Y27" s="245"/>
      <c r="Z27" s="195"/>
      <c r="AA27" s="28"/>
      <c r="AB27" s="28"/>
      <c r="AC27" s="28"/>
      <c r="AD27" s="28"/>
      <c r="AE27" s="28"/>
      <c r="AF27" s="29"/>
      <c r="AG27" s="29"/>
      <c r="AH27" s="29"/>
      <c r="AI27" s="29"/>
      <c r="AJ27" s="29"/>
      <c r="AK27" s="29"/>
    </row>
    <row r="28" spans="1:37" ht="57.25" customHeight="1" x14ac:dyDescent="0.35">
      <c r="A28" s="88">
        <v>25</v>
      </c>
      <c r="B28" s="89" t="s">
        <v>119</v>
      </c>
      <c r="C28" s="166" t="s">
        <v>261</v>
      </c>
      <c r="D28" s="96" t="s">
        <v>133</v>
      </c>
      <c r="E28" s="100">
        <v>2502</v>
      </c>
      <c r="F28" s="104" t="s">
        <v>162</v>
      </c>
      <c r="G28" s="35" t="s">
        <v>177</v>
      </c>
      <c r="H28" s="35" t="s">
        <v>181</v>
      </c>
      <c r="I28" s="107">
        <v>17</v>
      </c>
      <c r="J28" s="8">
        <v>22</v>
      </c>
      <c r="K28" s="45">
        <f t="shared" si="1"/>
        <v>22</v>
      </c>
      <c r="L28" s="45">
        <f t="shared" si="2"/>
        <v>22</v>
      </c>
      <c r="M28" s="55"/>
      <c r="N28" s="54">
        <f t="shared" si="3"/>
        <v>5</v>
      </c>
      <c r="O28" s="55"/>
      <c r="P28" s="55"/>
      <c r="Q28" s="55"/>
      <c r="R28" s="13">
        <f t="shared" si="4"/>
        <v>0</v>
      </c>
      <c r="S28" s="14" t="str">
        <f t="shared" si="0"/>
        <v>OK</v>
      </c>
      <c r="T28" s="28"/>
      <c r="U28" s="194"/>
      <c r="V28" s="194"/>
      <c r="W28" s="245"/>
      <c r="X28" s="204">
        <v>22</v>
      </c>
      <c r="Y28" s="245"/>
      <c r="Z28" s="195"/>
      <c r="AA28" s="28"/>
      <c r="AB28" s="28"/>
      <c r="AC28" s="28"/>
      <c r="AD28" s="28"/>
      <c r="AE28" s="28"/>
      <c r="AF28" s="29"/>
      <c r="AG28" s="29"/>
      <c r="AH28" s="29"/>
      <c r="AI28" s="29"/>
      <c r="AJ28" s="29"/>
      <c r="AK28" s="29"/>
    </row>
    <row r="29" spans="1:37" ht="57.25" customHeight="1" x14ac:dyDescent="0.35">
      <c r="A29" s="90">
        <v>26</v>
      </c>
      <c r="B29" s="91" t="s">
        <v>116</v>
      </c>
      <c r="C29" s="167" t="s">
        <v>262</v>
      </c>
      <c r="D29" s="97" t="s">
        <v>128</v>
      </c>
      <c r="E29" s="101">
        <v>6201</v>
      </c>
      <c r="F29" s="105" t="s">
        <v>163</v>
      </c>
      <c r="G29" s="106" t="s">
        <v>174</v>
      </c>
      <c r="H29" s="106" t="s">
        <v>182</v>
      </c>
      <c r="I29" s="108">
        <v>64.5</v>
      </c>
      <c r="J29" s="8"/>
      <c r="K29" s="45">
        <f t="shared" si="1"/>
        <v>0</v>
      </c>
      <c r="L29" s="45">
        <f t="shared" si="2"/>
        <v>0</v>
      </c>
      <c r="M29" s="55"/>
      <c r="N29" s="54">
        <f t="shared" si="3"/>
        <v>0</v>
      </c>
      <c r="O29" s="55"/>
      <c r="P29" s="55"/>
      <c r="Q29" s="55"/>
      <c r="R29" s="13">
        <f t="shared" si="4"/>
        <v>0</v>
      </c>
      <c r="S29" s="14" t="str">
        <f t="shared" si="0"/>
        <v>OK</v>
      </c>
      <c r="T29" s="28"/>
      <c r="U29" s="194"/>
      <c r="V29" s="194"/>
      <c r="W29" s="245"/>
      <c r="X29" s="245"/>
      <c r="Y29" s="245"/>
      <c r="Z29" s="195"/>
      <c r="AA29" s="28"/>
      <c r="AB29" s="28"/>
      <c r="AC29" s="28"/>
      <c r="AD29" s="28"/>
      <c r="AE29" s="28"/>
      <c r="AF29" s="29"/>
      <c r="AG29" s="29"/>
      <c r="AH29" s="29"/>
      <c r="AI29" s="29"/>
      <c r="AJ29" s="29"/>
      <c r="AK29" s="29"/>
    </row>
    <row r="30" spans="1:37" ht="69" customHeight="1" x14ac:dyDescent="0.35">
      <c r="A30" s="88">
        <v>27</v>
      </c>
      <c r="B30" s="89" t="s">
        <v>116</v>
      </c>
      <c r="C30" s="166" t="s">
        <v>263</v>
      </c>
      <c r="D30" s="96" t="s">
        <v>134</v>
      </c>
      <c r="E30" s="100">
        <v>6202</v>
      </c>
      <c r="F30" s="104" t="s">
        <v>164</v>
      </c>
      <c r="G30" s="35" t="s">
        <v>175</v>
      </c>
      <c r="H30" s="35" t="s">
        <v>181</v>
      </c>
      <c r="I30" s="107">
        <v>4.99</v>
      </c>
      <c r="J30" s="8">
        <v>151</v>
      </c>
      <c r="K30" s="45">
        <f t="shared" si="1"/>
        <v>0</v>
      </c>
      <c r="L30" s="45">
        <f t="shared" si="2"/>
        <v>0</v>
      </c>
      <c r="M30" s="55"/>
      <c r="N30" s="54">
        <f t="shared" si="3"/>
        <v>37</v>
      </c>
      <c r="O30" s="55"/>
      <c r="P30" s="55"/>
      <c r="Q30" s="55"/>
      <c r="R30" s="13">
        <f t="shared" si="4"/>
        <v>151</v>
      </c>
      <c r="S30" s="14" t="str">
        <f t="shared" si="0"/>
        <v>OK</v>
      </c>
      <c r="T30" s="28"/>
      <c r="U30" s="194"/>
      <c r="V30" s="194"/>
      <c r="W30" s="245"/>
      <c r="X30" s="245"/>
      <c r="Y30" s="245"/>
      <c r="Z30" s="195"/>
      <c r="AA30" s="28"/>
      <c r="AB30" s="28"/>
      <c r="AC30" s="28"/>
      <c r="AD30" s="28"/>
      <c r="AE30" s="28"/>
      <c r="AF30" s="29"/>
      <c r="AG30" s="29"/>
      <c r="AH30" s="29"/>
      <c r="AI30" s="29"/>
      <c r="AJ30" s="29"/>
      <c r="AK30" s="29"/>
    </row>
    <row r="31" spans="1:37" ht="40" customHeight="1" x14ac:dyDescent="0.35">
      <c r="A31" s="90">
        <v>28</v>
      </c>
      <c r="B31" s="91" t="s">
        <v>118</v>
      </c>
      <c r="C31" s="167" t="s">
        <v>264</v>
      </c>
      <c r="D31" s="97" t="s">
        <v>135</v>
      </c>
      <c r="E31" s="101">
        <v>6202</v>
      </c>
      <c r="F31" s="105" t="s">
        <v>165</v>
      </c>
      <c r="G31" s="106" t="s">
        <v>174</v>
      </c>
      <c r="H31" s="106" t="s">
        <v>181</v>
      </c>
      <c r="I31" s="108">
        <v>40</v>
      </c>
      <c r="J31" s="8">
        <v>12</v>
      </c>
      <c r="K31" s="45">
        <f t="shared" si="1"/>
        <v>7</v>
      </c>
      <c r="L31" s="45">
        <f t="shared" si="2"/>
        <v>7</v>
      </c>
      <c r="M31" s="55"/>
      <c r="N31" s="54">
        <f t="shared" si="3"/>
        <v>3</v>
      </c>
      <c r="O31" s="55"/>
      <c r="P31" s="55"/>
      <c r="Q31" s="55"/>
      <c r="R31" s="13">
        <f t="shared" si="4"/>
        <v>5</v>
      </c>
      <c r="S31" s="14" t="str">
        <f t="shared" si="0"/>
        <v>OK</v>
      </c>
      <c r="T31" s="28">
        <v>3</v>
      </c>
      <c r="U31" s="194"/>
      <c r="V31" s="194"/>
      <c r="W31" s="204">
        <v>4</v>
      </c>
      <c r="X31" s="245"/>
      <c r="Y31" s="245"/>
      <c r="Z31" s="195"/>
      <c r="AA31" s="28"/>
      <c r="AB31" s="28"/>
      <c r="AC31" s="28"/>
      <c r="AD31" s="28"/>
      <c r="AE31" s="28"/>
      <c r="AF31" s="29"/>
      <c r="AG31" s="29"/>
      <c r="AH31" s="29"/>
      <c r="AI31" s="29"/>
      <c r="AJ31" s="29"/>
      <c r="AK31" s="29"/>
    </row>
    <row r="32" spans="1:37" ht="40" customHeight="1" x14ac:dyDescent="0.35">
      <c r="A32" s="88">
        <v>29</v>
      </c>
      <c r="B32" s="89" t="s">
        <v>120</v>
      </c>
      <c r="C32" s="166" t="s">
        <v>265</v>
      </c>
      <c r="D32" s="96" t="s">
        <v>125</v>
      </c>
      <c r="E32" s="100">
        <v>6202</v>
      </c>
      <c r="F32" s="104" t="s">
        <v>166</v>
      </c>
      <c r="G32" s="35" t="s">
        <v>173</v>
      </c>
      <c r="H32" s="35" t="s">
        <v>181</v>
      </c>
      <c r="I32" s="107">
        <v>5.87</v>
      </c>
      <c r="J32" s="8">
        <v>12</v>
      </c>
      <c r="K32" s="45">
        <f t="shared" si="1"/>
        <v>12</v>
      </c>
      <c r="L32" s="45">
        <f t="shared" si="2"/>
        <v>12</v>
      </c>
      <c r="M32" s="55"/>
      <c r="N32" s="54">
        <f t="shared" si="3"/>
        <v>3</v>
      </c>
      <c r="O32" s="55"/>
      <c r="P32" s="55"/>
      <c r="Q32" s="55"/>
      <c r="R32" s="13">
        <f t="shared" si="4"/>
        <v>0</v>
      </c>
      <c r="S32" s="14" t="str">
        <f t="shared" si="0"/>
        <v>OK</v>
      </c>
      <c r="T32" s="28"/>
      <c r="U32" s="194"/>
      <c r="V32" s="196">
        <v>12</v>
      </c>
      <c r="W32" s="245"/>
      <c r="X32" s="245"/>
      <c r="Y32" s="245"/>
      <c r="Z32" s="195"/>
      <c r="AA32" s="28"/>
      <c r="AB32" s="28"/>
      <c r="AC32" s="28"/>
      <c r="AD32" s="28"/>
      <c r="AE32" s="28"/>
      <c r="AF32" s="29"/>
      <c r="AG32" s="29"/>
      <c r="AH32" s="29"/>
      <c r="AI32" s="29"/>
      <c r="AJ32" s="29"/>
      <c r="AK32" s="29"/>
    </row>
    <row r="33" spans="1:49" ht="40" customHeight="1" x14ac:dyDescent="0.35">
      <c r="A33" s="90">
        <v>30</v>
      </c>
      <c r="B33" s="91" t="s">
        <v>118</v>
      </c>
      <c r="C33" s="147" t="s">
        <v>231</v>
      </c>
      <c r="D33" s="98" t="s">
        <v>136</v>
      </c>
      <c r="E33" s="101">
        <v>1504</v>
      </c>
      <c r="F33" s="105" t="s">
        <v>167</v>
      </c>
      <c r="G33" s="106" t="s">
        <v>179</v>
      </c>
      <c r="H33" s="106" t="s">
        <v>183</v>
      </c>
      <c r="I33" s="108">
        <v>5</v>
      </c>
      <c r="J33" s="8">
        <v>420</v>
      </c>
      <c r="K33" s="45">
        <f t="shared" si="1"/>
        <v>420</v>
      </c>
      <c r="L33" s="45">
        <f t="shared" si="2"/>
        <v>420</v>
      </c>
      <c r="M33" s="55"/>
      <c r="N33" s="54">
        <f t="shared" si="3"/>
        <v>105</v>
      </c>
      <c r="O33" s="55"/>
      <c r="P33" s="55"/>
      <c r="Q33" s="55"/>
      <c r="R33" s="13">
        <f t="shared" si="4"/>
        <v>0</v>
      </c>
      <c r="S33" s="14" t="str">
        <f t="shared" si="0"/>
        <v>OK</v>
      </c>
      <c r="T33" s="28"/>
      <c r="U33" s="194"/>
      <c r="V33" s="194"/>
      <c r="W33" s="204">
        <v>420</v>
      </c>
      <c r="X33" s="245"/>
      <c r="Y33" s="245"/>
      <c r="Z33" s="195"/>
      <c r="AA33" s="28"/>
      <c r="AB33" s="28"/>
      <c r="AC33" s="28"/>
      <c r="AD33" s="28"/>
      <c r="AE33" s="28"/>
      <c r="AF33" s="29"/>
      <c r="AG33" s="29"/>
      <c r="AH33" s="29"/>
      <c r="AI33" s="29"/>
      <c r="AJ33" s="29"/>
      <c r="AK33" s="29"/>
    </row>
    <row r="34" spans="1:49" ht="40" customHeight="1" x14ac:dyDescent="0.35">
      <c r="A34" s="88">
        <v>31</v>
      </c>
      <c r="B34" s="89" t="s">
        <v>121</v>
      </c>
      <c r="C34" s="166" t="s">
        <v>266</v>
      </c>
      <c r="D34" s="96" t="s">
        <v>137</v>
      </c>
      <c r="E34" s="100">
        <v>1504</v>
      </c>
      <c r="F34" s="104" t="s">
        <v>168</v>
      </c>
      <c r="G34" s="35" t="s">
        <v>180</v>
      </c>
      <c r="H34" s="35" t="s">
        <v>183</v>
      </c>
      <c r="I34" s="107">
        <v>5.14</v>
      </c>
      <c r="J34" s="8">
        <v>300</v>
      </c>
      <c r="K34" s="45">
        <f t="shared" si="1"/>
        <v>150</v>
      </c>
      <c r="L34" s="45">
        <f t="shared" si="2"/>
        <v>150</v>
      </c>
      <c r="M34" s="55"/>
      <c r="N34" s="54">
        <f t="shared" si="3"/>
        <v>75</v>
      </c>
      <c r="O34" s="55"/>
      <c r="P34" s="55"/>
      <c r="Q34" s="55"/>
      <c r="R34" s="13">
        <f t="shared" si="4"/>
        <v>150</v>
      </c>
      <c r="S34" s="14" t="str">
        <f t="shared" si="0"/>
        <v>OK</v>
      </c>
      <c r="T34" s="28"/>
      <c r="U34" s="194"/>
      <c r="V34" s="194"/>
      <c r="W34" s="245"/>
      <c r="X34" s="245"/>
      <c r="Y34" s="204">
        <v>150</v>
      </c>
      <c r="Z34" s="195"/>
      <c r="AA34" s="28"/>
      <c r="AB34" s="28"/>
      <c r="AC34" s="28"/>
      <c r="AD34" s="28"/>
      <c r="AE34" s="28"/>
      <c r="AF34" s="29"/>
      <c r="AG34" s="29"/>
      <c r="AH34" s="29"/>
      <c r="AI34" s="29"/>
      <c r="AJ34" s="29"/>
      <c r="AK34" s="29"/>
    </row>
    <row r="35" spans="1:49" ht="40" customHeight="1" x14ac:dyDescent="0.35">
      <c r="A35" s="90">
        <v>32</v>
      </c>
      <c r="B35" s="91" t="s">
        <v>122</v>
      </c>
      <c r="C35" s="167" t="s">
        <v>267</v>
      </c>
      <c r="D35" s="97" t="s">
        <v>138</v>
      </c>
      <c r="E35" s="101">
        <v>1602</v>
      </c>
      <c r="F35" s="105" t="s">
        <v>169</v>
      </c>
      <c r="G35" s="106" t="s">
        <v>173</v>
      </c>
      <c r="H35" s="106" t="s">
        <v>184</v>
      </c>
      <c r="I35" s="108">
        <v>150</v>
      </c>
      <c r="J35" s="8"/>
      <c r="K35" s="45">
        <f t="shared" si="1"/>
        <v>0</v>
      </c>
      <c r="L35" s="45">
        <f t="shared" si="2"/>
        <v>0</v>
      </c>
      <c r="M35" s="55"/>
      <c r="N35" s="54">
        <f t="shared" si="3"/>
        <v>0</v>
      </c>
      <c r="O35" s="55"/>
      <c r="P35" s="55"/>
      <c r="Q35" s="55"/>
      <c r="R35" s="13">
        <f t="shared" si="4"/>
        <v>0</v>
      </c>
      <c r="S35" s="14" t="str">
        <f t="shared" si="0"/>
        <v>OK</v>
      </c>
      <c r="T35" s="28"/>
      <c r="U35" s="194"/>
      <c r="V35" s="194"/>
      <c r="W35" s="245"/>
      <c r="X35" s="245"/>
      <c r="Y35" s="245"/>
      <c r="Z35" s="195"/>
      <c r="AA35" s="28"/>
      <c r="AB35" s="28"/>
      <c r="AC35" s="28"/>
      <c r="AD35" s="28"/>
      <c r="AE35" s="28"/>
      <c r="AF35" s="29"/>
      <c r="AG35" s="29"/>
      <c r="AH35" s="29"/>
      <c r="AI35" s="29"/>
      <c r="AJ35" s="29"/>
      <c r="AK35" s="29"/>
    </row>
    <row r="36" spans="1:49" ht="40" customHeight="1" x14ac:dyDescent="0.35">
      <c r="A36" s="88">
        <v>33</v>
      </c>
      <c r="B36" s="89" t="s">
        <v>122</v>
      </c>
      <c r="C36" s="166" t="s">
        <v>268</v>
      </c>
      <c r="D36" s="96" t="s">
        <v>138</v>
      </c>
      <c r="E36" s="100">
        <v>1602</v>
      </c>
      <c r="F36" s="104" t="s">
        <v>170</v>
      </c>
      <c r="G36" s="35" t="s">
        <v>173</v>
      </c>
      <c r="H36" s="35" t="s">
        <v>184</v>
      </c>
      <c r="I36" s="107">
        <v>315</v>
      </c>
      <c r="J36" s="8"/>
      <c r="K36" s="45">
        <f t="shared" si="1"/>
        <v>0</v>
      </c>
      <c r="L36" s="45">
        <f t="shared" si="2"/>
        <v>0</v>
      </c>
      <c r="M36" s="55"/>
      <c r="N36" s="54">
        <f t="shared" si="3"/>
        <v>0</v>
      </c>
      <c r="O36" s="55"/>
      <c r="P36" s="55"/>
      <c r="Q36" s="55"/>
      <c r="R36" s="13">
        <f t="shared" si="4"/>
        <v>0</v>
      </c>
      <c r="S36" s="14" t="str">
        <f t="shared" si="0"/>
        <v>OK</v>
      </c>
      <c r="T36" s="28"/>
      <c r="U36" s="194"/>
      <c r="V36" s="194"/>
      <c r="W36" s="245"/>
      <c r="X36" s="245"/>
      <c r="Y36" s="245"/>
      <c r="Z36" s="195"/>
      <c r="AA36" s="28"/>
      <c r="AB36" s="28"/>
      <c r="AC36" s="28"/>
      <c r="AD36" s="28"/>
      <c r="AE36" s="28"/>
      <c r="AF36" s="29"/>
      <c r="AG36" s="29"/>
      <c r="AH36" s="29"/>
      <c r="AI36" s="29"/>
      <c r="AJ36" s="29"/>
      <c r="AK36" s="29"/>
    </row>
    <row r="37" spans="1:49" ht="40" customHeight="1" x14ac:dyDescent="0.35">
      <c r="A37" s="94">
        <v>34</v>
      </c>
      <c r="B37" s="95" t="s">
        <v>122</v>
      </c>
      <c r="C37" s="167" t="s">
        <v>269</v>
      </c>
      <c r="D37" s="99" t="s">
        <v>138</v>
      </c>
      <c r="E37" s="103">
        <v>1806</v>
      </c>
      <c r="F37" s="105" t="s">
        <v>171</v>
      </c>
      <c r="G37" s="106" t="s">
        <v>173</v>
      </c>
      <c r="H37" s="106" t="s">
        <v>184</v>
      </c>
      <c r="I37" s="109">
        <v>780</v>
      </c>
      <c r="J37" s="8"/>
      <c r="K37" s="45">
        <f t="shared" si="1"/>
        <v>0</v>
      </c>
      <c r="L37" s="45">
        <f t="shared" si="2"/>
        <v>0</v>
      </c>
      <c r="M37" s="55"/>
      <c r="N37" s="54">
        <f t="shared" si="3"/>
        <v>0</v>
      </c>
      <c r="O37" s="55"/>
      <c r="P37" s="55"/>
      <c r="Q37" s="55"/>
      <c r="R37" s="13">
        <f t="shared" si="4"/>
        <v>0</v>
      </c>
      <c r="S37" s="14" t="str">
        <f t="shared" si="0"/>
        <v>OK</v>
      </c>
      <c r="T37" s="115"/>
      <c r="U37" s="194"/>
      <c r="V37" s="194"/>
      <c r="W37" s="245"/>
      <c r="X37" s="245"/>
      <c r="Y37" s="245"/>
      <c r="Z37" s="195"/>
      <c r="AA37" s="115"/>
      <c r="AB37" s="115"/>
      <c r="AC37" s="115"/>
      <c r="AD37" s="115"/>
      <c r="AE37" s="115"/>
      <c r="AF37" s="117"/>
      <c r="AG37" s="117"/>
      <c r="AH37" s="117"/>
      <c r="AI37" s="117"/>
      <c r="AJ37" s="117"/>
      <c r="AK37" s="117"/>
    </row>
    <row r="38" spans="1:49" ht="40" customHeight="1" x14ac:dyDescent="0.35">
      <c r="J38" s="4">
        <f>SUM(J4:J37)</f>
        <v>2364</v>
      </c>
      <c r="R38" s="16">
        <f>SUM(R4:R37)</f>
        <v>1129</v>
      </c>
      <c r="S38" s="5" t="str">
        <f t="shared" si="0"/>
        <v>OK</v>
      </c>
      <c r="T38" s="247">
        <f>SUMPRODUCT($I$4:$I$37,T4:T37)</f>
        <v>396.18</v>
      </c>
      <c r="U38" s="247">
        <f t="shared" ref="U38:Z38" si="5">SUMPRODUCT($I$4:$I$37,U4:U37)</f>
        <v>1298</v>
      </c>
      <c r="V38" s="247">
        <f t="shared" si="5"/>
        <v>831.31</v>
      </c>
      <c r="W38" s="247">
        <f t="shared" si="5"/>
        <v>2276</v>
      </c>
      <c r="X38" s="247">
        <f t="shared" si="5"/>
        <v>1090.25</v>
      </c>
      <c r="Y38" s="247">
        <f t="shared" si="5"/>
        <v>771</v>
      </c>
      <c r="Z38" s="247">
        <f t="shared" si="5"/>
        <v>403.70000000000005</v>
      </c>
      <c r="AA38" s="112">
        <f t="shared" ref="AA38:AK38" si="6">SUMPRODUCT($I$4:$I$37,AA4:AA37)</f>
        <v>0</v>
      </c>
      <c r="AB38" s="112">
        <f t="shared" si="6"/>
        <v>0</v>
      </c>
      <c r="AC38" s="112">
        <f t="shared" si="6"/>
        <v>0</v>
      </c>
      <c r="AD38" s="112">
        <f t="shared" si="6"/>
        <v>0</v>
      </c>
      <c r="AE38" s="112">
        <f t="shared" si="6"/>
        <v>0</v>
      </c>
      <c r="AF38" s="112">
        <f t="shared" si="6"/>
        <v>0</v>
      </c>
      <c r="AG38" s="112">
        <f t="shared" si="6"/>
        <v>0</v>
      </c>
      <c r="AH38" s="112">
        <f t="shared" si="6"/>
        <v>0</v>
      </c>
      <c r="AI38" s="112">
        <f t="shared" si="6"/>
        <v>0</v>
      </c>
      <c r="AJ38" s="112">
        <f t="shared" si="6"/>
        <v>0</v>
      </c>
      <c r="AK38" s="112">
        <f t="shared" si="6"/>
        <v>0</v>
      </c>
      <c r="AL38" s="165"/>
      <c r="AM38" s="165"/>
      <c r="AN38" s="165"/>
      <c r="AO38" s="165"/>
      <c r="AP38" s="165"/>
      <c r="AQ38" s="165"/>
      <c r="AR38" s="165"/>
      <c r="AS38" s="165"/>
      <c r="AT38" s="165"/>
      <c r="AU38" s="165"/>
      <c r="AV38" s="165"/>
      <c r="AW38" s="165"/>
    </row>
    <row r="39" spans="1:49" ht="40" customHeight="1" x14ac:dyDescent="0.35">
      <c r="J39" s="83">
        <f>SUMPRODUCT($I$4:$I$37,J4:J37)</f>
        <v>14519.850000000002</v>
      </c>
      <c r="K39" s="83">
        <f>SUMPRODUCT($I$4:$I$37,K4:K37)</f>
        <v>7066.4400000000005</v>
      </c>
      <c r="L39" s="83">
        <f>SUMPRODUCT($I$4:$I$37,L4:L37)</f>
        <v>7066.4400000000005</v>
      </c>
      <c r="T39" s="112"/>
      <c r="U39" s="207"/>
      <c r="V39" s="207"/>
      <c r="W39" s="246"/>
      <c r="X39" s="246"/>
      <c r="Y39" s="246"/>
      <c r="Z39" s="200"/>
      <c r="AA39" s="113"/>
      <c r="AB39" s="113"/>
      <c r="AC39" s="113"/>
      <c r="AD39" s="113"/>
      <c r="AE39" s="113"/>
      <c r="AF39" s="165"/>
      <c r="AG39" s="165"/>
      <c r="AH39" s="165"/>
      <c r="AI39" s="165"/>
      <c r="AJ39" s="165"/>
      <c r="AK39" s="165"/>
      <c r="AL39" s="165"/>
      <c r="AM39" s="165"/>
      <c r="AN39" s="165"/>
      <c r="AO39" s="165"/>
      <c r="AP39" s="165"/>
      <c r="AQ39" s="165"/>
      <c r="AR39" s="165"/>
      <c r="AS39" s="165"/>
      <c r="AT39" s="165"/>
      <c r="AU39" s="165"/>
      <c r="AV39" s="165"/>
      <c r="AW39" s="165"/>
    </row>
    <row r="40" spans="1:49" ht="40" customHeight="1" x14ac:dyDescent="0.35">
      <c r="T40" s="112"/>
      <c r="U40" s="207"/>
      <c r="V40" s="207"/>
      <c r="W40" s="246"/>
      <c r="X40" s="246"/>
      <c r="Y40" s="246"/>
      <c r="Z40" s="200"/>
      <c r="AA40" s="113"/>
      <c r="AB40" s="113"/>
      <c r="AC40" s="113"/>
      <c r="AD40" s="113"/>
      <c r="AE40" s="113"/>
      <c r="AF40" s="165"/>
      <c r="AG40" s="165"/>
      <c r="AH40" s="165"/>
      <c r="AI40" s="165"/>
      <c r="AJ40" s="165"/>
      <c r="AK40" s="165"/>
      <c r="AL40" s="165"/>
      <c r="AM40" s="165"/>
      <c r="AN40" s="165"/>
      <c r="AO40" s="165"/>
      <c r="AP40" s="165"/>
      <c r="AQ40" s="165"/>
      <c r="AR40" s="165"/>
      <c r="AS40" s="165"/>
      <c r="AT40" s="165"/>
      <c r="AU40" s="165"/>
      <c r="AV40" s="165"/>
      <c r="AW40" s="165"/>
    </row>
    <row r="41" spans="1:49" ht="40" customHeight="1" x14ac:dyDescent="0.35">
      <c r="T41" s="112"/>
      <c r="U41" s="207"/>
      <c r="V41" s="207"/>
      <c r="W41" s="246"/>
      <c r="X41" s="246"/>
      <c r="Y41" s="246"/>
      <c r="Z41" s="200"/>
      <c r="AA41" s="113"/>
      <c r="AB41" s="113"/>
      <c r="AC41" s="113"/>
      <c r="AD41" s="113"/>
      <c r="AE41" s="113"/>
      <c r="AF41" s="165"/>
      <c r="AG41" s="165"/>
      <c r="AH41" s="165"/>
      <c r="AI41" s="165"/>
      <c r="AJ41" s="165"/>
      <c r="AK41" s="165"/>
      <c r="AL41" s="165"/>
      <c r="AM41" s="165"/>
      <c r="AN41" s="165"/>
      <c r="AO41" s="165"/>
      <c r="AP41" s="165"/>
      <c r="AQ41" s="165"/>
      <c r="AR41" s="165"/>
      <c r="AS41" s="165"/>
      <c r="AT41" s="165"/>
      <c r="AU41" s="165"/>
      <c r="AV41" s="165"/>
      <c r="AW41" s="165"/>
    </row>
    <row r="42" spans="1:49" ht="40" customHeight="1" x14ac:dyDescent="0.35">
      <c r="T42" s="112"/>
      <c r="U42" s="207"/>
      <c r="V42" s="207"/>
      <c r="W42" s="246"/>
      <c r="X42" s="246"/>
      <c r="Y42" s="246"/>
      <c r="Z42" s="200"/>
      <c r="AA42" s="113"/>
      <c r="AB42" s="113"/>
      <c r="AC42" s="113"/>
      <c r="AD42" s="113"/>
      <c r="AE42" s="113"/>
      <c r="AF42" s="165"/>
      <c r="AG42" s="165"/>
      <c r="AH42" s="165"/>
      <c r="AI42" s="165"/>
      <c r="AJ42" s="165"/>
      <c r="AK42" s="165"/>
      <c r="AL42" s="165"/>
      <c r="AM42" s="165"/>
      <c r="AN42" s="165"/>
      <c r="AO42" s="165"/>
      <c r="AP42" s="165"/>
      <c r="AQ42" s="165"/>
      <c r="AR42" s="165"/>
      <c r="AS42" s="165"/>
      <c r="AT42" s="165"/>
      <c r="AU42" s="165"/>
      <c r="AV42" s="165"/>
      <c r="AW42" s="165"/>
    </row>
    <row r="43" spans="1:49" ht="40" customHeight="1" x14ac:dyDescent="0.35">
      <c r="T43" s="112"/>
      <c r="U43" s="207"/>
      <c r="V43" s="207"/>
      <c r="W43" s="246"/>
      <c r="X43" s="246"/>
      <c r="Y43" s="246"/>
      <c r="Z43" s="200"/>
      <c r="AA43" s="113"/>
      <c r="AB43" s="113"/>
      <c r="AC43" s="113"/>
      <c r="AD43" s="113"/>
      <c r="AE43" s="113"/>
      <c r="AF43" s="165"/>
      <c r="AG43" s="165"/>
      <c r="AH43" s="165"/>
      <c r="AI43" s="165"/>
      <c r="AJ43" s="165"/>
      <c r="AK43" s="165"/>
      <c r="AL43" s="165"/>
      <c r="AM43" s="165"/>
      <c r="AN43" s="165"/>
      <c r="AO43" s="165"/>
      <c r="AP43" s="165"/>
      <c r="AQ43" s="165"/>
      <c r="AR43" s="165"/>
      <c r="AS43" s="165"/>
      <c r="AT43" s="165"/>
      <c r="AU43" s="165"/>
      <c r="AV43" s="165"/>
      <c r="AW43" s="165"/>
    </row>
    <row r="44" spans="1:49" ht="40" customHeight="1" x14ac:dyDescent="0.35">
      <c r="T44" s="112"/>
      <c r="U44" s="207"/>
      <c r="V44" s="207"/>
      <c r="W44" s="246"/>
      <c r="X44" s="246"/>
      <c r="Y44" s="246"/>
      <c r="Z44" s="200"/>
      <c r="AA44" s="113"/>
      <c r="AB44" s="113"/>
      <c r="AC44" s="113"/>
      <c r="AD44" s="113"/>
      <c r="AE44" s="113"/>
      <c r="AF44" s="165"/>
      <c r="AG44" s="165"/>
      <c r="AH44" s="165"/>
      <c r="AI44" s="165"/>
      <c r="AJ44" s="165"/>
      <c r="AK44" s="165"/>
      <c r="AL44" s="165"/>
      <c r="AM44" s="165"/>
      <c r="AN44" s="165"/>
      <c r="AO44" s="165"/>
      <c r="AP44" s="165"/>
      <c r="AQ44" s="165"/>
      <c r="AR44" s="165"/>
      <c r="AS44" s="165"/>
      <c r="AT44" s="165"/>
      <c r="AU44" s="165"/>
      <c r="AV44" s="165"/>
      <c r="AW44" s="165"/>
    </row>
    <row r="45" spans="1:49" ht="40" customHeight="1" x14ac:dyDescent="0.35">
      <c r="T45" s="112"/>
      <c r="U45" s="207"/>
      <c r="V45" s="207"/>
      <c r="W45" s="246"/>
      <c r="X45" s="246"/>
      <c r="Y45" s="246"/>
      <c r="Z45" s="200"/>
      <c r="AA45" s="113"/>
      <c r="AB45" s="113"/>
      <c r="AC45" s="113"/>
      <c r="AD45" s="113"/>
      <c r="AE45" s="113"/>
      <c r="AF45" s="165"/>
      <c r="AG45" s="165"/>
      <c r="AH45" s="165"/>
      <c r="AI45" s="165"/>
      <c r="AJ45" s="165"/>
      <c r="AK45" s="165"/>
      <c r="AL45" s="165"/>
      <c r="AM45" s="165"/>
      <c r="AN45" s="165"/>
      <c r="AO45" s="165"/>
      <c r="AP45" s="165"/>
      <c r="AQ45" s="165"/>
      <c r="AR45" s="165"/>
      <c r="AS45" s="165"/>
      <c r="AT45" s="165"/>
      <c r="AU45" s="165"/>
      <c r="AV45" s="165"/>
      <c r="AW45" s="165"/>
    </row>
    <row r="46" spans="1:49" ht="40" customHeight="1" x14ac:dyDescent="0.35">
      <c r="T46" s="112"/>
      <c r="U46" s="207"/>
      <c r="V46" s="207"/>
      <c r="W46" s="246"/>
      <c r="X46" s="246"/>
      <c r="Y46" s="246"/>
      <c r="Z46" s="200"/>
      <c r="AA46" s="113"/>
      <c r="AB46" s="113"/>
      <c r="AC46" s="113"/>
      <c r="AD46" s="113"/>
      <c r="AE46" s="113"/>
      <c r="AF46" s="165"/>
      <c r="AG46" s="165"/>
      <c r="AH46" s="165"/>
      <c r="AI46" s="165"/>
      <c r="AJ46" s="165"/>
      <c r="AK46" s="165"/>
      <c r="AL46" s="165"/>
      <c r="AM46" s="165"/>
      <c r="AN46" s="165"/>
      <c r="AO46" s="165"/>
      <c r="AP46" s="165"/>
      <c r="AQ46" s="165"/>
      <c r="AR46" s="165"/>
      <c r="AS46" s="165"/>
      <c r="AT46" s="165"/>
      <c r="AU46" s="165"/>
      <c r="AV46" s="165"/>
      <c r="AW46" s="165"/>
    </row>
    <row r="47" spans="1:49" ht="40" customHeight="1" x14ac:dyDescent="0.35">
      <c r="T47" s="112"/>
      <c r="U47" s="207"/>
      <c r="V47" s="207"/>
      <c r="W47" s="246"/>
      <c r="X47" s="246"/>
      <c r="Y47" s="246"/>
      <c r="Z47" s="200"/>
      <c r="AA47" s="113"/>
      <c r="AB47" s="113"/>
      <c r="AC47" s="113"/>
      <c r="AD47" s="113"/>
      <c r="AE47" s="113"/>
      <c r="AF47" s="165"/>
      <c r="AG47" s="165"/>
      <c r="AH47" s="165"/>
      <c r="AI47" s="165"/>
      <c r="AJ47" s="165"/>
      <c r="AK47" s="165"/>
      <c r="AL47" s="165"/>
      <c r="AM47" s="165"/>
      <c r="AN47" s="165"/>
      <c r="AO47" s="165"/>
      <c r="AP47" s="165"/>
      <c r="AQ47" s="165"/>
      <c r="AR47" s="165"/>
      <c r="AS47" s="165"/>
      <c r="AT47" s="165"/>
      <c r="AU47" s="165"/>
      <c r="AV47" s="165"/>
      <c r="AW47" s="165"/>
    </row>
    <row r="48" spans="1:49" ht="40" customHeight="1" x14ac:dyDescent="0.35">
      <c r="T48" s="112"/>
      <c r="U48" s="207"/>
      <c r="V48" s="207"/>
      <c r="W48" s="246"/>
      <c r="X48" s="246"/>
      <c r="Y48" s="246"/>
      <c r="Z48" s="200"/>
      <c r="AA48" s="113"/>
      <c r="AB48" s="113"/>
      <c r="AC48" s="113"/>
      <c r="AD48" s="113"/>
      <c r="AE48" s="113"/>
      <c r="AF48" s="165"/>
      <c r="AG48" s="165"/>
      <c r="AH48" s="165"/>
      <c r="AI48" s="165"/>
      <c r="AJ48" s="165"/>
      <c r="AK48" s="165"/>
      <c r="AL48" s="165"/>
      <c r="AM48" s="165"/>
      <c r="AN48" s="165"/>
      <c r="AO48" s="165"/>
      <c r="AP48" s="165"/>
      <c r="AQ48" s="165"/>
      <c r="AR48" s="165"/>
      <c r="AS48" s="165"/>
      <c r="AT48" s="165"/>
      <c r="AU48" s="165"/>
      <c r="AV48" s="165"/>
      <c r="AW48" s="165"/>
    </row>
    <row r="49" spans="20:49" ht="40" customHeight="1" x14ac:dyDescent="0.35">
      <c r="T49" s="112"/>
      <c r="U49" s="207"/>
      <c r="V49" s="207"/>
      <c r="W49" s="246"/>
      <c r="X49" s="246"/>
      <c r="Y49" s="246"/>
      <c r="Z49" s="200"/>
      <c r="AA49" s="113"/>
      <c r="AB49" s="113"/>
      <c r="AC49" s="113"/>
      <c r="AD49" s="113"/>
      <c r="AE49" s="113"/>
      <c r="AF49" s="165"/>
      <c r="AG49" s="165"/>
      <c r="AH49" s="165"/>
      <c r="AI49" s="165"/>
      <c r="AJ49" s="165"/>
      <c r="AK49" s="165"/>
      <c r="AL49" s="165"/>
      <c r="AM49" s="165"/>
      <c r="AN49" s="165"/>
      <c r="AO49" s="165"/>
      <c r="AP49" s="165"/>
      <c r="AQ49" s="165"/>
      <c r="AR49" s="165"/>
      <c r="AS49" s="165"/>
      <c r="AT49" s="165"/>
      <c r="AU49" s="165"/>
      <c r="AV49" s="165"/>
      <c r="AW49" s="165"/>
    </row>
    <row r="50" spans="20:49" ht="40" customHeight="1" x14ac:dyDescent="0.35">
      <c r="T50" s="112"/>
      <c r="U50" s="207"/>
      <c r="V50" s="207"/>
      <c r="W50" s="246"/>
      <c r="X50" s="246"/>
      <c r="Y50" s="246"/>
      <c r="Z50" s="200"/>
      <c r="AA50" s="113"/>
      <c r="AB50" s="113"/>
      <c r="AC50" s="113"/>
      <c r="AD50" s="113"/>
      <c r="AE50" s="113"/>
      <c r="AF50" s="165"/>
      <c r="AG50" s="165"/>
      <c r="AH50" s="165"/>
      <c r="AI50" s="165"/>
      <c r="AJ50" s="165"/>
      <c r="AK50" s="165"/>
      <c r="AL50" s="165"/>
      <c r="AM50" s="165"/>
      <c r="AN50" s="165"/>
      <c r="AO50" s="165"/>
      <c r="AP50" s="165"/>
      <c r="AQ50" s="165"/>
      <c r="AR50" s="165"/>
      <c r="AS50" s="165"/>
      <c r="AT50" s="165"/>
      <c r="AU50" s="165"/>
      <c r="AV50" s="165"/>
      <c r="AW50" s="165"/>
    </row>
    <row r="51" spans="20:49" ht="40" customHeight="1" x14ac:dyDescent="0.35">
      <c r="T51" s="112"/>
      <c r="U51" s="207"/>
      <c r="V51" s="207"/>
      <c r="W51" s="246"/>
      <c r="X51" s="246"/>
      <c r="Y51" s="246"/>
      <c r="Z51" s="200"/>
      <c r="AA51" s="113"/>
      <c r="AB51" s="113"/>
      <c r="AC51" s="113"/>
      <c r="AD51" s="113"/>
      <c r="AE51" s="113"/>
      <c r="AF51" s="165"/>
      <c r="AG51" s="165"/>
      <c r="AH51" s="165"/>
      <c r="AI51" s="165"/>
      <c r="AJ51" s="165"/>
      <c r="AK51" s="165"/>
      <c r="AL51" s="165"/>
      <c r="AM51" s="165"/>
      <c r="AN51" s="165"/>
      <c r="AO51" s="165"/>
      <c r="AP51" s="165"/>
      <c r="AQ51" s="165"/>
      <c r="AR51" s="165"/>
      <c r="AS51" s="165"/>
      <c r="AT51" s="165"/>
      <c r="AU51" s="165"/>
      <c r="AV51" s="165"/>
      <c r="AW51" s="165"/>
    </row>
    <row r="52" spans="20:49" ht="40" customHeight="1" x14ac:dyDescent="0.35">
      <c r="T52" s="112"/>
      <c r="U52" s="207"/>
      <c r="V52" s="207"/>
      <c r="W52" s="246"/>
      <c r="X52" s="246"/>
      <c r="Y52" s="246"/>
      <c r="Z52" s="200"/>
      <c r="AA52" s="113"/>
      <c r="AB52" s="113"/>
      <c r="AC52" s="113"/>
      <c r="AD52" s="113"/>
      <c r="AE52" s="113"/>
      <c r="AF52" s="165"/>
      <c r="AG52" s="165"/>
      <c r="AH52" s="165"/>
      <c r="AI52" s="165"/>
      <c r="AJ52" s="165"/>
      <c r="AK52" s="165"/>
      <c r="AL52" s="165"/>
      <c r="AM52" s="165"/>
      <c r="AN52" s="165"/>
      <c r="AO52" s="165"/>
      <c r="AP52" s="165"/>
      <c r="AQ52" s="165"/>
      <c r="AR52" s="165"/>
      <c r="AS52" s="165"/>
      <c r="AT52" s="165"/>
      <c r="AU52" s="165"/>
      <c r="AV52" s="165"/>
      <c r="AW52" s="165"/>
    </row>
    <row r="53" spans="20:49" ht="40" customHeight="1" x14ac:dyDescent="0.35">
      <c r="T53" s="112"/>
      <c r="U53" s="207"/>
      <c r="V53" s="207"/>
      <c r="W53" s="246"/>
      <c r="X53" s="246"/>
      <c r="Y53" s="246"/>
      <c r="Z53" s="200"/>
      <c r="AA53" s="113"/>
      <c r="AB53" s="113"/>
      <c r="AC53" s="113"/>
      <c r="AD53" s="113"/>
      <c r="AE53" s="113"/>
      <c r="AF53" s="165"/>
      <c r="AG53" s="165"/>
      <c r="AH53" s="165"/>
      <c r="AI53" s="165"/>
      <c r="AJ53" s="165"/>
      <c r="AK53" s="165"/>
      <c r="AL53" s="165"/>
      <c r="AM53" s="165"/>
      <c r="AN53" s="165"/>
      <c r="AO53" s="165"/>
      <c r="AP53" s="165"/>
      <c r="AQ53" s="165"/>
      <c r="AR53" s="165"/>
      <c r="AS53" s="165"/>
      <c r="AT53" s="165"/>
      <c r="AU53" s="165"/>
      <c r="AV53" s="165"/>
      <c r="AW53" s="165"/>
    </row>
    <row r="54" spans="20:49" ht="40" customHeight="1" x14ac:dyDescent="0.35">
      <c r="T54" s="112"/>
      <c r="U54" s="207"/>
      <c r="V54" s="207"/>
      <c r="W54" s="246"/>
      <c r="X54" s="246"/>
      <c r="Y54" s="246"/>
      <c r="Z54" s="200"/>
      <c r="AA54" s="113"/>
      <c r="AB54" s="113"/>
      <c r="AC54" s="113"/>
      <c r="AD54" s="113"/>
      <c r="AE54" s="113"/>
      <c r="AF54" s="165"/>
      <c r="AG54" s="165"/>
      <c r="AH54" s="165"/>
      <c r="AI54" s="165"/>
      <c r="AJ54" s="165"/>
      <c r="AK54" s="165"/>
      <c r="AL54" s="165"/>
      <c r="AM54" s="165"/>
      <c r="AN54" s="165"/>
      <c r="AO54" s="165"/>
      <c r="AP54" s="165"/>
      <c r="AQ54" s="165"/>
      <c r="AR54" s="165"/>
      <c r="AS54" s="165"/>
      <c r="AT54" s="165"/>
      <c r="AU54" s="165"/>
      <c r="AV54" s="165"/>
      <c r="AW54" s="165"/>
    </row>
    <row r="55" spans="20:49" ht="40" customHeight="1" x14ac:dyDescent="0.35">
      <c r="T55" s="112"/>
      <c r="U55" s="207"/>
      <c r="V55" s="207"/>
      <c r="W55" s="246"/>
      <c r="X55" s="246"/>
      <c r="Y55" s="246"/>
      <c r="Z55" s="200"/>
      <c r="AA55" s="113"/>
      <c r="AB55" s="113"/>
      <c r="AC55" s="113"/>
      <c r="AD55" s="113"/>
      <c r="AE55" s="113"/>
      <c r="AF55" s="165"/>
      <c r="AG55" s="165"/>
      <c r="AH55" s="165"/>
      <c r="AI55" s="165"/>
      <c r="AJ55" s="165"/>
      <c r="AK55" s="165"/>
      <c r="AL55" s="165"/>
      <c r="AM55" s="165"/>
      <c r="AN55" s="165"/>
      <c r="AO55" s="165"/>
      <c r="AP55" s="165"/>
      <c r="AQ55" s="165"/>
      <c r="AR55" s="165"/>
      <c r="AS55" s="165"/>
      <c r="AT55" s="165"/>
      <c r="AU55" s="165"/>
      <c r="AV55" s="165"/>
      <c r="AW55" s="165"/>
    </row>
    <row r="56" spans="20:49" ht="40" customHeight="1" x14ac:dyDescent="0.35">
      <c r="T56" s="112"/>
      <c r="U56" s="207"/>
      <c r="V56" s="207"/>
      <c r="W56" s="246"/>
      <c r="X56" s="246"/>
      <c r="Y56" s="246"/>
      <c r="Z56" s="200"/>
      <c r="AA56" s="113"/>
      <c r="AB56" s="113"/>
      <c r="AC56" s="113"/>
      <c r="AD56" s="113"/>
      <c r="AE56" s="113"/>
      <c r="AF56" s="165"/>
      <c r="AG56" s="165"/>
      <c r="AH56" s="165"/>
      <c r="AI56" s="165"/>
      <c r="AJ56" s="165"/>
      <c r="AK56" s="165"/>
      <c r="AL56" s="165"/>
      <c r="AM56" s="165"/>
      <c r="AN56" s="165"/>
      <c r="AO56" s="165"/>
      <c r="AP56" s="165"/>
      <c r="AQ56" s="165"/>
      <c r="AR56" s="165"/>
      <c r="AS56" s="165"/>
      <c r="AT56" s="165"/>
      <c r="AU56" s="165"/>
      <c r="AV56" s="165"/>
      <c r="AW56" s="165"/>
    </row>
    <row r="57" spans="20:49" ht="40" customHeight="1" x14ac:dyDescent="0.35">
      <c r="T57" s="112"/>
      <c r="U57" s="207"/>
      <c r="V57" s="207"/>
      <c r="W57" s="246"/>
      <c r="X57" s="246"/>
      <c r="Y57" s="246"/>
      <c r="Z57" s="200"/>
      <c r="AA57" s="113"/>
      <c r="AB57" s="113"/>
      <c r="AC57" s="113"/>
      <c r="AD57" s="113"/>
      <c r="AE57" s="113"/>
      <c r="AF57" s="165"/>
      <c r="AG57" s="165"/>
      <c r="AH57" s="165"/>
      <c r="AI57" s="165"/>
      <c r="AJ57" s="165"/>
      <c r="AK57" s="165"/>
      <c r="AL57" s="165"/>
      <c r="AM57" s="165"/>
      <c r="AN57" s="165"/>
      <c r="AO57" s="165"/>
      <c r="AP57" s="165"/>
      <c r="AQ57" s="165"/>
      <c r="AR57" s="165"/>
      <c r="AS57" s="165"/>
      <c r="AT57" s="165"/>
      <c r="AU57" s="165"/>
      <c r="AV57" s="165"/>
      <c r="AW57" s="165"/>
    </row>
    <row r="58" spans="20:49" ht="40" customHeight="1" x14ac:dyDescent="0.35">
      <c r="T58" s="112"/>
      <c r="U58" s="207"/>
      <c r="V58" s="207"/>
      <c r="W58" s="246"/>
      <c r="X58" s="246"/>
      <c r="Y58" s="246"/>
      <c r="Z58" s="200"/>
      <c r="AA58" s="113"/>
      <c r="AB58" s="113"/>
      <c r="AC58" s="113"/>
      <c r="AD58" s="113"/>
      <c r="AE58" s="113"/>
      <c r="AF58" s="165"/>
      <c r="AG58" s="165"/>
      <c r="AH58" s="165"/>
      <c r="AI58" s="165"/>
      <c r="AJ58" s="165"/>
      <c r="AK58" s="165"/>
      <c r="AL58" s="165"/>
      <c r="AM58" s="165"/>
      <c r="AN58" s="165"/>
      <c r="AO58" s="165"/>
      <c r="AP58" s="165"/>
      <c r="AQ58" s="165"/>
      <c r="AR58" s="165"/>
      <c r="AS58" s="165"/>
      <c r="AT58" s="165"/>
      <c r="AU58" s="165"/>
      <c r="AV58" s="165"/>
      <c r="AW58" s="165"/>
    </row>
    <row r="59" spans="20:49" ht="40" customHeight="1" x14ac:dyDescent="0.35">
      <c r="T59" s="170"/>
      <c r="U59" s="200"/>
      <c r="V59" s="200"/>
      <c r="W59" s="246"/>
      <c r="X59" s="246"/>
      <c r="Y59" s="246"/>
      <c r="Z59" s="200"/>
      <c r="AA59" s="170"/>
      <c r="AB59" s="170"/>
      <c r="AC59" s="170"/>
      <c r="AD59" s="170"/>
      <c r="AE59" s="170"/>
      <c r="AF59" s="165"/>
      <c r="AG59" s="165"/>
      <c r="AH59" s="165"/>
      <c r="AI59" s="165"/>
      <c r="AJ59" s="165"/>
      <c r="AK59" s="165"/>
      <c r="AL59" s="165"/>
      <c r="AM59" s="165"/>
      <c r="AN59" s="165"/>
      <c r="AO59" s="165"/>
      <c r="AP59" s="165"/>
      <c r="AQ59" s="165"/>
      <c r="AR59" s="165"/>
      <c r="AS59" s="165"/>
      <c r="AT59" s="165"/>
      <c r="AU59" s="165"/>
      <c r="AV59" s="165"/>
      <c r="AW59" s="165"/>
    </row>
  </sheetData>
  <autoFilter ref="A3:AW39" xr:uid="{00000000-0001-0000-0700-000000000000}"/>
  <mergeCells count="23">
    <mergeCell ref="AK1:AK2"/>
    <mergeCell ref="AJ1:AJ2"/>
    <mergeCell ref="X1:X2"/>
    <mergeCell ref="W1:W2"/>
    <mergeCell ref="AD1:AD2"/>
    <mergeCell ref="AG1:AG2"/>
    <mergeCell ref="AH1:AH2"/>
    <mergeCell ref="AI1:AI2"/>
    <mergeCell ref="AF1:AF2"/>
    <mergeCell ref="Z1:Z2"/>
    <mergeCell ref="Y1:Y2"/>
    <mergeCell ref="AE1:AE2"/>
    <mergeCell ref="U1:U2"/>
    <mergeCell ref="V1:V2"/>
    <mergeCell ref="AA1:AA2"/>
    <mergeCell ref="AB1:AB2"/>
    <mergeCell ref="AC1:AC2"/>
    <mergeCell ref="K1:S1"/>
    <mergeCell ref="A1:B1"/>
    <mergeCell ref="C1:I1"/>
    <mergeCell ref="T1:T2"/>
    <mergeCell ref="J2:S2"/>
    <mergeCell ref="A2:I2"/>
  </mergeCells>
  <conditionalFormatting sqref="AA4:AE37 T4:T37 AA39:AE58 AA38:AK38 T39:T58">
    <cfRule type="cellIs" dxfId="56" priority="1" stopIfTrue="1" operator="greaterThan">
      <formula>0</formula>
    </cfRule>
    <cfRule type="cellIs" dxfId="55" priority="2" stopIfTrue="1" operator="greaterThan">
      <formula>0</formula>
    </cfRule>
    <cfRule type="cellIs" dxfId="54" priority="3" stopIfTrue="1" operator="greaterThan">
      <formula>0</formula>
    </cfRule>
  </conditionalFormatting>
  <hyperlinks>
    <hyperlink ref="D478" r:id="rId1" display="https://www.havan.com.br/mangueira-para-gas-de-cozinha-glp-1-20m-durin-05207.html" xr:uid="{73837B42-76AD-4B4A-8A5E-11043564FE01}"/>
  </hyperlinks>
  <pageMargins left="0.511811024" right="0.511811024" top="0.78740157499999996" bottom="0.78740157499999996" header="0.31496062000000002" footer="0.31496062000000002"/>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D089A-A6A1-4C32-A223-9FEBAAE6483B}">
  <sheetPr>
    <tabColor rgb="FF92D050"/>
  </sheetPr>
  <dimension ref="A1:AL649"/>
  <sheetViews>
    <sheetView topLeftCell="A25" zoomScale="70" zoomScaleNormal="70" workbookViewId="0">
      <selection activeCell="X8" sqref="X8"/>
    </sheetView>
  </sheetViews>
  <sheetFormatPr defaultColWidth="9.7265625" defaultRowHeight="26" x14ac:dyDescent="0.35"/>
  <cols>
    <col min="1" max="1" width="10.7265625" style="1" customWidth="1"/>
    <col min="2" max="2" width="25.26953125" style="19" customWidth="1"/>
    <col min="3" max="3" width="29.7265625" style="23" customWidth="1"/>
    <col min="4" max="4" width="7.1796875" style="24" customWidth="1"/>
    <col min="5" max="5" width="11.453125" style="24" customWidth="1"/>
    <col min="6" max="6" width="14.81640625" style="1" customWidth="1"/>
    <col min="7" max="7" width="10" style="1" customWidth="1"/>
    <col min="8" max="8" width="16.7265625" style="1" customWidth="1"/>
    <col min="9" max="9" width="16.1796875" style="17" bestFit="1" customWidth="1"/>
    <col min="10" max="13" width="13.81640625" style="4" customWidth="1"/>
    <col min="14" max="14" width="18.54296875" style="4" customWidth="1"/>
    <col min="15" max="17" width="13.81640625" style="4" customWidth="1"/>
    <col min="18" max="18" width="13.26953125" style="16" customWidth="1"/>
    <col min="19" max="19" width="12.54296875" style="5" customWidth="1"/>
    <col min="20" max="31" width="13.7265625" style="6" customWidth="1"/>
    <col min="32" max="37" width="13.7265625" style="2" customWidth="1"/>
    <col min="38" max="16384" width="9.7265625" style="2"/>
  </cols>
  <sheetData>
    <row r="1" spans="1:37" ht="40" customHeight="1" x14ac:dyDescent="0.35">
      <c r="A1" s="322" t="s">
        <v>109</v>
      </c>
      <c r="B1" s="323"/>
      <c r="C1" s="322" t="s">
        <v>186</v>
      </c>
      <c r="D1" s="322"/>
      <c r="E1" s="322"/>
      <c r="F1" s="322"/>
      <c r="G1" s="322"/>
      <c r="H1" s="322"/>
      <c r="I1" s="322"/>
      <c r="J1" s="82"/>
      <c r="K1" s="322" t="s">
        <v>110</v>
      </c>
      <c r="L1" s="323"/>
      <c r="M1" s="323"/>
      <c r="N1" s="323"/>
      <c r="O1" s="323"/>
      <c r="P1" s="323"/>
      <c r="Q1" s="323"/>
      <c r="R1" s="323"/>
      <c r="S1" s="322"/>
      <c r="T1" s="328" t="s">
        <v>389</v>
      </c>
      <c r="U1" s="328" t="s">
        <v>390</v>
      </c>
      <c r="V1" s="328" t="s">
        <v>391</v>
      </c>
      <c r="W1" s="328" t="s">
        <v>392</v>
      </c>
      <c r="X1" s="328" t="s">
        <v>393</v>
      </c>
      <c r="Y1" s="328" t="s">
        <v>394</v>
      </c>
      <c r="Z1" s="328" t="s">
        <v>395</v>
      </c>
      <c r="AA1" s="328" t="s">
        <v>396</v>
      </c>
      <c r="AB1" s="328" t="s">
        <v>397</v>
      </c>
      <c r="AC1" s="328" t="s">
        <v>398</v>
      </c>
      <c r="AD1" s="328" t="s">
        <v>399</v>
      </c>
      <c r="AE1" s="328" t="s">
        <v>400</v>
      </c>
      <c r="AF1" s="328" t="s">
        <v>401</v>
      </c>
      <c r="AG1" s="328" t="s">
        <v>402</v>
      </c>
      <c r="AH1" s="328" t="s">
        <v>403</v>
      </c>
      <c r="AI1" s="328" t="s">
        <v>404</v>
      </c>
      <c r="AJ1" s="328" t="s">
        <v>405</v>
      </c>
      <c r="AK1" s="327" t="s">
        <v>22</v>
      </c>
    </row>
    <row r="2" spans="1:37" ht="40" customHeight="1" x14ac:dyDescent="0.35">
      <c r="A2" s="322" t="s">
        <v>274</v>
      </c>
      <c r="B2" s="323"/>
      <c r="C2" s="322"/>
      <c r="D2" s="322"/>
      <c r="E2" s="322"/>
      <c r="F2" s="322"/>
      <c r="G2" s="322"/>
      <c r="H2" s="322"/>
      <c r="I2" s="322"/>
      <c r="J2" s="322"/>
      <c r="K2" s="322"/>
      <c r="L2" s="323"/>
      <c r="M2" s="323"/>
      <c r="N2" s="323"/>
      <c r="O2" s="323"/>
      <c r="P2" s="323"/>
      <c r="Q2" s="323"/>
      <c r="R2" s="323"/>
      <c r="S2" s="323"/>
      <c r="T2" s="329"/>
      <c r="U2" s="329"/>
      <c r="V2" s="329"/>
      <c r="W2" s="329"/>
      <c r="X2" s="329"/>
      <c r="Y2" s="329"/>
      <c r="Z2" s="329"/>
      <c r="AA2" s="329"/>
      <c r="AB2" s="329"/>
      <c r="AC2" s="329"/>
      <c r="AD2" s="329"/>
      <c r="AE2" s="329"/>
      <c r="AF2" s="329"/>
      <c r="AG2" s="329"/>
      <c r="AH2" s="329"/>
      <c r="AI2" s="329"/>
      <c r="AJ2" s="329"/>
      <c r="AK2" s="327"/>
    </row>
    <row r="3" spans="1:37" s="3" customFormat="1" ht="57.25" customHeight="1" x14ac:dyDescent="0.25">
      <c r="A3" s="20" t="s">
        <v>10</v>
      </c>
      <c r="B3" s="21" t="s">
        <v>6</v>
      </c>
      <c r="C3" s="20" t="s">
        <v>21</v>
      </c>
      <c r="D3" s="20" t="s">
        <v>13</v>
      </c>
      <c r="E3" s="21" t="s">
        <v>14</v>
      </c>
      <c r="F3" s="21" t="s">
        <v>15</v>
      </c>
      <c r="G3" s="21" t="s">
        <v>16</v>
      </c>
      <c r="H3" s="21" t="s">
        <v>7</v>
      </c>
      <c r="I3" s="22" t="s">
        <v>11</v>
      </c>
      <c r="J3" s="21" t="s">
        <v>12</v>
      </c>
      <c r="K3" s="39" t="s">
        <v>104</v>
      </c>
      <c r="L3" s="39" t="s">
        <v>105</v>
      </c>
      <c r="M3" s="39" t="s">
        <v>100</v>
      </c>
      <c r="N3" s="39" t="s">
        <v>28</v>
      </c>
      <c r="O3" s="39" t="s">
        <v>101</v>
      </c>
      <c r="P3" s="39" t="s">
        <v>102</v>
      </c>
      <c r="Q3" s="39" t="s">
        <v>103</v>
      </c>
      <c r="R3" s="25" t="s">
        <v>0</v>
      </c>
      <c r="S3" s="26" t="s">
        <v>2</v>
      </c>
      <c r="T3" s="193">
        <v>45694</v>
      </c>
      <c r="U3" s="193">
        <v>45694</v>
      </c>
      <c r="V3" s="193">
        <v>45694</v>
      </c>
      <c r="W3" s="193">
        <v>45694</v>
      </c>
      <c r="X3" s="193">
        <v>45694</v>
      </c>
      <c r="Y3" s="193">
        <v>45694</v>
      </c>
      <c r="Z3" s="193">
        <v>45694</v>
      </c>
      <c r="AA3" s="193">
        <v>45776</v>
      </c>
      <c r="AB3" s="193">
        <v>45776</v>
      </c>
      <c r="AC3" s="193">
        <v>45776</v>
      </c>
      <c r="AD3" s="193">
        <v>45810</v>
      </c>
      <c r="AE3" s="193">
        <v>45810</v>
      </c>
      <c r="AF3" s="193">
        <v>45810</v>
      </c>
      <c r="AG3" s="193">
        <v>45810</v>
      </c>
      <c r="AH3" s="193">
        <v>45810</v>
      </c>
      <c r="AI3" s="193">
        <v>45870</v>
      </c>
      <c r="AJ3" s="193">
        <v>45870</v>
      </c>
      <c r="AK3" s="27" t="s">
        <v>1</v>
      </c>
    </row>
    <row r="4" spans="1:37" ht="40" customHeight="1" x14ac:dyDescent="0.35">
      <c r="A4" s="88">
        <v>1</v>
      </c>
      <c r="B4" s="89" t="s">
        <v>111</v>
      </c>
      <c r="C4" s="166" t="s">
        <v>237</v>
      </c>
      <c r="D4" s="96" t="s">
        <v>123</v>
      </c>
      <c r="E4" s="100">
        <v>1703</v>
      </c>
      <c r="F4" s="104">
        <v>504220643</v>
      </c>
      <c r="G4" s="35" t="s">
        <v>172</v>
      </c>
      <c r="H4" s="35" t="s">
        <v>181</v>
      </c>
      <c r="I4" s="107">
        <v>7.5</v>
      </c>
      <c r="J4" s="8">
        <v>1480</v>
      </c>
      <c r="K4" s="45">
        <f>IF(SUM(T4:AK4)&gt;J4+M4,J4+M4,SUM(T4:AJ4))</f>
        <v>560</v>
      </c>
      <c r="L4" s="45">
        <f>(SUM(T4:AK4))</f>
        <v>560</v>
      </c>
      <c r="M4" s="55"/>
      <c r="N4" s="54">
        <f>ROUND(IF(J4*0.25-0.5&lt;0,0,J4*0.25-0.5),0)-Q4-O4</f>
        <v>370</v>
      </c>
      <c r="O4" s="55"/>
      <c r="P4" s="55"/>
      <c r="Q4" s="55"/>
      <c r="R4" s="13">
        <f>J4+M4+O4+P4-L4</f>
        <v>920</v>
      </c>
      <c r="S4" s="14" t="str">
        <f t="shared" ref="S4:S38" si="0">IF(R4&lt;0,"ATENÇÃO","OK")</f>
        <v>OK</v>
      </c>
      <c r="T4" s="196">
        <v>240</v>
      </c>
      <c r="U4" s="194"/>
      <c r="V4" s="194"/>
      <c r="W4" s="195"/>
      <c r="X4" s="195"/>
      <c r="Y4" s="195"/>
      <c r="Z4" s="195"/>
      <c r="AA4" s="194"/>
      <c r="AB4" s="194"/>
      <c r="AC4" s="194"/>
      <c r="AD4" s="196">
        <v>320</v>
      </c>
      <c r="AE4" s="194"/>
      <c r="AF4" s="195"/>
      <c r="AG4" s="195"/>
      <c r="AH4" s="195"/>
      <c r="AI4" s="195"/>
      <c r="AJ4" s="195"/>
      <c r="AK4" s="29"/>
    </row>
    <row r="5" spans="1:37" ht="40" customHeight="1" x14ac:dyDescent="0.35">
      <c r="A5" s="90">
        <v>2</v>
      </c>
      <c r="B5" s="91" t="s">
        <v>112</v>
      </c>
      <c r="C5" s="167" t="s">
        <v>238</v>
      </c>
      <c r="D5" s="97" t="s">
        <v>124</v>
      </c>
      <c r="E5" s="101">
        <v>1703</v>
      </c>
      <c r="F5" s="105" t="s">
        <v>139</v>
      </c>
      <c r="G5" s="106" t="s">
        <v>173</v>
      </c>
      <c r="H5" s="106" t="s">
        <v>181</v>
      </c>
      <c r="I5" s="108">
        <v>16.600000000000001</v>
      </c>
      <c r="J5" s="8">
        <v>1600</v>
      </c>
      <c r="K5" s="45">
        <f t="shared" ref="K5:K37" si="1">IF(SUM(T5:AK5)&gt;J5+M5,J5+M5,SUM(T5:AJ5))</f>
        <v>800</v>
      </c>
      <c r="L5" s="45">
        <f t="shared" ref="L5:L37" si="2">(SUM(T5:AK5))</f>
        <v>800</v>
      </c>
      <c r="M5" s="55"/>
      <c r="N5" s="54">
        <f t="shared" ref="N5:N37" si="3">ROUND(IF(J5*0.25-0.5&lt;0,0,J5*0.25-0.5),0)-Q5-O5</f>
        <v>400</v>
      </c>
      <c r="O5" s="55"/>
      <c r="P5" s="55"/>
      <c r="Q5" s="55"/>
      <c r="R5" s="13">
        <f t="shared" ref="R5:R37" si="4">J5+M5+O5+P5-L5</f>
        <v>800</v>
      </c>
      <c r="S5" s="14" t="str">
        <f>IF(R5&lt;0,"ATENÇÃO","OK")</f>
        <v>OK</v>
      </c>
      <c r="T5" s="194"/>
      <c r="U5" s="196">
        <v>400</v>
      </c>
      <c r="V5" s="194"/>
      <c r="W5" s="195"/>
      <c r="X5" s="195"/>
      <c r="Y5" s="195"/>
      <c r="Z5" s="195"/>
      <c r="AA5" s="194"/>
      <c r="AB5" s="194"/>
      <c r="AC5" s="194"/>
      <c r="AD5" s="194"/>
      <c r="AE5" s="196">
        <v>400</v>
      </c>
      <c r="AF5" s="195"/>
      <c r="AG5" s="195"/>
      <c r="AH5" s="195"/>
      <c r="AI5" s="195"/>
      <c r="AJ5" s="195"/>
      <c r="AK5" s="29"/>
    </row>
    <row r="6" spans="1:37" ht="40" customHeight="1" x14ac:dyDescent="0.35">
      <c r="A6" s="92">
        <v>3</v>
      </c>
      <c r="B6" s="93" t="s">
        <v>113</v>
      </c>
      <c r="C6" s="166" t="s">
        <v>239</v>
      </c>
      <c r="D6" s="96" t="s">
        <v>124</v>
      </c>
      <c r="E6" s="102">
        <v>1703</v>
      </c>
      <c r="F6" s="104" t="s">
        <v>140</v>
      </c>
      <c r="G6" s="35" t="s">
        <v>172</v>
      </c>
      <c r="H6" s="35" t="s">
        <v>181</v>
      </c>
      <c r="I6" s="107">
        <v>5.9</v>
      </c>
      <c r="J6" s="8"/>
      <c r="K6" s="45">
        <f t="shared" si="1"/>
        <v>0</v>
      </c>
      <c r="L6" s="45">
        <f t="shared" si="2"/>
        <v>0</v>
      </c>
      <c r="M6" s="55"/>
      <c r="N6" s="54">
        <f t="shared" si="3"/>
        <v>0</v>
      </c>
      <c r="O6" s="55"/>
      <c r="P6" s="55"/>
      <c r="Q6" s="55"/>
      <c r="R6" s="13">
        <f t="shared" si="4"/>
        <v>0</v>
      </c>
      <c r="S6" s="14" t="str">
        <f t="shared" si="0"/>
        <v>OK</v>
      </c>
      <c r="T6" s="194"/>
      <c r="U6" s="194"/>
      <c r="V6" s="194"/>
      <c r="W6" s="195"/>
      <c r="X6" s="195"/>
      <c r="Y6" s="195"/>
      <c r="Z6" s="195"/>
      <c r="AA6" s="194"/>
      <c r="AB6" s="194"/>
      <c r="AC6" s="194"/>
      <c r="AD6" s="194"/>
      <c r="AE6" s="194"/>
      <c r="AF6" s="195"/>
      <c r="AG6" s="195"/>
      <c r="AH6" s="195"/>
      <c r="AI6" s="195"/>
      <c r="AJ6" s="195"/>
      <c r="AK6" s="29"/>
    </row>
    <row r="7" spans="1:37" ht="40" customHeight="1" x14ac:dyDescent="0.35">
      <c r="A7" s="90">
        <v>4</v>
      </c>
      <c r="B7" s="91" t="s">
        <v>114</v>
      </c>
      <c r="C7" s="167" t="s">
        <v>240</v>
      </c>
      <c r="D7" s="97" t="s">
        <v>125</v>
      </c>
      <c r="E7" s="101">
        <v>1701</v>
      </c>
      <c r="F7" s="105" t="s">
        <v>141</v>
      </c>
      <c r="G7" s="106" t="s">
        <v>173</v>
      </c>
      <c r="H7" s="106" t="s">
        <v>181</v>
      </c>
      <c r="I7" s="108">
        <v>7.7</v>
      </c>
      <c r="J7" s="8"/>
      <c r="K7" s="45">
        <f t="shared" si="1"/>
        <v>0</v>
      </c>
      <c r="L7" s="45">
        <f t="shared" si="2"/>
        <v>0</v>
      </c>
      <c r="M7" s="55"/>
      <c r="N7" s="54">
        <f t="shared" si="3"/>
        <v>0</v>
      </c>
      <c r="O7" s="55"/>
      <c r="P7" s="55"/>
      <c r="Q7" s="55"/>
      <c r="R7" s="13">
        <f t="shared" si="4"/>
        <v>0</v>
      </c>
      <c r="S7" s="14" t="str">
        <f t="shared" si="0"/>
        <v>OK</v>
      </c>
      <c r="T7" s="194"/>
      <c r="U7" s="194"/>
      <c r="V7" s="194"/>
      <c r="W7" s="195"/>
      <c r="X7" s="195"/>
      <c r="Y7" s="195"/>
      <c r="Z7" s="195"/>
      <c r="AA7" s="194"/>
      <c r="AB7" s="194"/>
      <c r="AC7" s="194"/>
      <c r="AD7" s="194"/>
      <c r="AE7" s="194"/>
      <c r="AF7" s="195"/>
      <c r="AG7" s="195"/>
      <c r="AH7" s="195"/>
      <c r="AI7" s="195"/>
      <c r="AJ7" s="195"/>
      <c r="AK7" s="29"/>
    </row>
    <row r="8" spans="1:37" ht="40" customHeight="1" x14ac:dyDescent="0.35">
      <c r="A8" s="92">
        <v>5</v>
      </c>
      <c r="B8" s="93" t="s">
        <v>114</v>
      </c>
      <c r="C8" s="166" t="s">
        <v>241</v>
      </c>
      <c r="D8" s="96" t="s">
        <v>125</v>
      </c>
      <c r="E8" s="102">
        <v>1701</v>
      </c>
      <c r="F8" s="104" t="s">
        <v>142</v>
      </c>
      <c r="G8" s="35" t="s">
        <v>174</v>
      </c>
      <c r="H8" s="35" t="s">
        <v>181</v>
      </c>
      <c r="I8" s="107">
        <v>15.99</v>
      </c>
      <c r="J8" s="8">
        <v>120</v>
      </c>
      <c r="K8" s="45">
        <f t="shared" si="1"/>
        <v>70</v>
      </c>
      <c r="L8" s="45">
        <f t="shared" si="2"/>
        <v>70</v>
      </c>
      <c r="M8" s="55"/>
      <c r="N8" s="54">
        <f t="shared" si="3"/>
        <v>30</v>
      </c>
      <c r="O8" s="55"/>
      <c r="P8" s="55"/>
      <c r="Q8" s="55"/>
      <c r="R8" s="13">
        <f t="shared" si="4"/>
        <v>50</v>
      </c>
      <c r="S8" s="14" t="str">
        <f t="shared" si="0"/>
        <v>OK</v>
      </c>
      <c r="T8" s="194"/>
      <c r="U8" s="194"/>
      <c r="V8" s="196">
        <v>40</v>
      </c>
      <c r="W8" s="195"/>
      <c r="X8" s="195"/>
      <c r="Y8" s="195"/>
      <c r="Z8" s="195"/>
      <c r="AA8" s="194"/>
      <c r="AB8" s="194"/>
      <c r="AC8" s="194"/>
      <c r="AD8" s="194"/>
      <c r="AE8" s="194"/>
      <c r="AF8" s="195"/>
      <c r="AG8" s="195"/>
      <c r="AH8" s="195"/>
      <c r="AI8" s="196">
        <v>30</v>
      </c>
      <c r="AJ8" s="195"/>
      <c r="AK8" s="29"/>
    </row>
    <row r="9" spans="1:37" ht="40" customHeight="1" x14ac:dyDescent="0.35">
      <c r="A9" s="90">
        <v>6</v>
      </c>
      <c r="B9" s="91" t="s">
        <v>114</v>
      </c>
      <c r="C9" s="167" t="s">
        <v>242</v>
      </c>
      <c r="D9" s="97" t="s">
        <v>125</v>
      </c>
      <c r="E9" s="101">
        <v>1701</v>
      </c>
      <c r="F9" s="105" t="s">
        <v>143</v>
      </c>
      <c r="G9" s="106" t="s">
        <v>173</v>
      </c>
      <c r="H9" s="106" t="s">
        <v>181</v>
      </c>
      <c r="I9" s="108">
        <v>6.85</v>
      </c>
      <c r="J9" s="8"/>
      <c r="K9" s="45">
        <f t="shared" si="1"/>
        <v>0</v>
      </c>
      <c r="L9" s="45">
        <f t="shared" si="2"/>
        <v>0</v>
      </c>
      <c r="M9" s="55"/>
      <c r="N9" s="54">
        <f t="shared" si="3"/>
        <v>0</v>
      </c>
      <c r="O9" s="55"/>
      <c r="P9" s="55"/>
      <c r="Q9" s="55"/>
      <c r="R9" s="13">
        <f t="shared" si="4"/>
        <v>0</v>
      </c>
      <c r="S9" s="14" t="str">
        <f t="shared" si="0"/>
        <v>OK</v>
      </c>
      <c r="T9" s="194"/>
      <c r="U9" s="194"/>
      <c r="V9" s="194"/>
      <c r="W9" s="195"/>
      <c r="X9" s="195"/>
      <c r="Y9" s="195"/>
      <c r="Z9" s="195"/>
      <c r="AA9" s="194"/>
      <c r="AB9" s="194"/>
      <c r="AC9" s="194"/>
      <c r="AD9" s="194"/>
      <c r="AE9" s="194"/>
      <c r="AF9" s="195"/>
      <c r="AG9" s="195"/>
      <c r="AH9" s="195"/>
      <c r="AI9" s="195"/>
      <c r="AJ9" s="195"/>
      <c r="AK9" s="29"/>
    </row>
    <row r="10" spans="1:37" ht="40" customHeight="1" x14ac:dyDescent="0.35">
      <c r="A10" s="92">
        <v>7</v>
      </c>
      <c r="B10" s="93" t="s">
        <v>115</v>
      </c>
      <c r="C10" s="166" t="s">
        <v>243</v>
      </c>
      <c r="D10" s="96" t="s">
        <v>126</v>
      </c>
      <c r="E10" s="102">
        <v>1801</v>
      </c>
      <c r="F10" s="104" t="s">
        <v>144</v>
      </c>
      <c r="G10" s="35" t="s">
        <v>175</v>
      </c>
      <c r="H10" s="35" t="s">
        <v>181</v>
      </c>
      <c r="I10" s="107">
        <v>2.59</v>
      </c>
      <c r="J10" s="8">
        <v>840</v>
      </c>
      <c r="K10" s="45">
        <f t="shared" si="1"/>
        <v>240</v>
      </c>
      <c r="L10" s="45">
        <f t="shared" si="2"/>
        <v>240</v>
      </c>
      <c r="M10" s="55"/>
      <c r="N10" s="54">
        <f t="shared" si="3"/>
        <v>210</v>
      </c>
      <c r="O10" s="55"/>
      <c r="P10" s="55"/>
      <c r="Q10" s="55"/>
      <c r="R10" s="13">
        <f t="shared" si="4"/>
        <v>600</v>
      </c>
      <c r="S10" s="14" t="str">
        <f t="shared" si="0"/>
        <v>OK</v>
      </c>
      <c r="T10" s="194"/>
      <c r="U10" s="194"/>
      <c r="V10" s="194"/>
      <c r="W10" s="195"/>
      <c r="X10" s="195"/>
      <c r="Y10" s="195"/>
      <c r="Z10" s="195"/>
      <c r="AA10" s="196">
        <v>240</v>
      </c>
      <c r="AB10" s="194"/>
      <c r="AC10" s="194"/>
      <c r="AD10" s="194"/>
      <c r="AE10" s="194"/>
      <c r="AF10" s="195"/>
      <c r="AG10" s="195"/>
      <c r="AH10" s="195"/>
      <c r="AI10" s="195"/>
      <c r="AJ10" s="195"/>
      <c r="AK10" s="29"/>
    </row>
    <row r="11" spans="1:37" ht="40" customHeight="1" x14ac:dyDescent="0.35">
      <c r="A11" s="90">
        <v>8</v>
      </c>
      <c r="B11" s="91" t="s">
        <v>116</v>
      </c>
      <c r="C11" s="167" t="s">
        <v>244</v>
      </c>
      <c r="D11" s="97" t="s">
        <v>127</v>
      </c>
      <c r="E11" s="101">
        <v>1807</v>
      </c>
      <c r="F11" s="105" t="s">
        <v>145</v>
      </c>
      <c r="G11" s="106" t="s">
        <v>174</v>
      </c>
      <c r="H11" s="106" t="s">
        <v>181</v>
      </c>
      <c r="I11" s="108">
        <v>51.7</v>
      </c>
      <c r="J11" s="8">
        <v>5</v>
      </c>
      <c r="K11" s="45">
        <f t="shared" si="1"/>
        <v>5</v>
      </c>
      <c r="L11" s="45">
        <f t="shared" si="2"/>
        <v>5</v>
      </c>
      <c r="M11" s="55"/>
      <c r="N11" s="54">
        <f t="shared" si="3"/>
        <v>1</v>
      </c>
      <c r="O11" s="55"/>
      <c r="P11" s="55"/>
      <c r="Q11" s="55"/>
      <c r="R11" s="13">
        <f t="shared" si="4"/>
        <v>0</v>
      </c>
      <c r="S11" s="14" t="str">
        <f t="shared" si="0"/>
        <v>OK</v>
      </c>
      <c r="T11" s="194"/>
      <c r="U11" s="194"/>
      <c r="V11" s="194"/>
      <c r="W11" s="203">
        <v>5</v>
      </c>
      <c r="X11" s="195"/>
      <c r="Y11" s="195"/>
      <c r="Z11" s="194"/>
      <c r="AA11" s="194"/>
      <c r="AB11" s="194"/>
      <c r="AC11" s="194"/>
      <c r="AD11" s="194"/>
      <c r="AE11" s="194"/>
      <c r="AF11" s="195"/>
      <c r="AG11" s="195"/>
      <c r="AH11" s="195"/>
      <c r="AI11" s="195"/>
      <c r="AJ11" s="195"/>
      <c r="AK11" s="29"/>
    </row>
    <row r="12" spans="1:37" ht="40" customHeight="1" x14ac:dyDescent="0.35">
      <c r="A12" s="88">
        <v>9</v>
      </c>
      <c r="B12" s="89" t="s">
        <v>116</v>
      </c>
      <c r="C12" s="166" t="s">
        <v>245</v>
      </c>
      <c r="D12" s="96" t="s">
        <v>128</v>
      </c>
      <c r="E12" s="100">
        <v>1807</v>
      </c>
      <c r="F12" s="104" t="s">
        <v>146</v>
      </c>
      <c r="G12" s="35" t="s">
        <v>174</v>
      </c>
      <c r="H12" s="35" t="s">
        <v>181</v>
      </c>
      <c r="I12" s="107">
        <v>77</v>
      </c>
      <c r="J12" s="8">
        <v>5</v>
      </c>
      <c r="K12" s="45">
        <f t="shared" si="1"/>
        <v>0</v>
      </c>
      <c r="L12" s="45">
        <f t="shared" si="2"/>
        <v>0</v>
      </c>
      <c r="M12" s="55"/>
      <c r="N12" s="54">
        <f t="shared" si="3"/>
        <v>1</v>
      </c>
      <c r="O12" s="55"/>
      <c r="P12" s="55"/>
      <c r="Q12" s="55"/>
      <c r="R12" s="13">
        <f t="shared" si="4"/>
        <v>5</v>
      </c>
      <c r="S12" s="14" t="str">
        <f t="shared" si="0"/>
        <v>OK</v>
      </c>
      <c r="T12" s="194"/>
      <c r="U12" s="194"/>
      <c r="V12" s="194"/>
      <c r="W12" s="195"/>
      <c r="X12" s="195"/>
      <c r="Y12" s="195"/>
      <c r="Z12" s="195"/>
      <c r="AA12" s="194"/>
      <c r="AB12" s="194"/>
      <c r="AC12" s="194"/>
      <c r="AD12" s="194"/>
      <c r="AE12" s="194"/>
      <c r="AF12" s="195"/>
      <c r="AG12" s="195"/>
      <c r="AH12" s="195"/>
      <c r="AI12" s="195"/>
      <c r="AJ12" s="195"/>
      <c r="AK12" s="29"/>
    </row>
    <row r="13" spans="1:37" ht="40" customHeight="1" x14ac:dyDescent="0.35">
      <c r="A13" s="90">
        <v>10</v>
      </c>
      <c r="B13" s="91" t="s">
        <v>116</v>
      </c>
      <c r="C13" s="167" t="s">
        <v>246</v>
      </c>
      <c r="D13" s="97" t="s">
        <v>129</v>
      </c>
      <c r="E13" s="101">
        <v>1801</v>
      </c>
      <c r="F13" s="105" t="s">
        <v>147</v>
      </c>
      <c r="G13" s="106" t="s">
        <v>174</v>
      </c>
      <c r="H13" s="106" t="s">
        <v>181</v>
      </c>
      <c r="I13" s="108">
        <v>22.26</v>
      </c>
      <c r="J13" s="8">
        <v>3</v>
      </c>
      <c r="K13" s="45">
        <f t="shared" si="1"/>
        <v>3</v>
      </c>
      <c r="L13" s="45">
        <f t="shared" si="2"/>
        <v>3</v>
      </c>
      <c r="M13" s="55"/>
      <c r="N13" s="54">
        <f t="shared" si="3"/>
        <v>0</v>
      </c>
      <c r="O13" s="55"/>
      <c r="P13" s="55"/>
      <c r="Q13" s="55"/>
      <c r="R13" s="13">
        <f t="shared" si="4"/>
        <v>0</v>
      </c>
      <c r="S13" s="14" t="str">
        <f t="shared" si="0"/>
        <v>OK</v>
      </c>
      <c r="T13" s="194"/>
      <c r="U13" s="194"/>
      <c r="V13" s="194"/>
      <c r="W13" s="203">
        <v>3</v>
      </c>
      <c r="X13" s="195"/>
      <c r="Y13" s="195"/>
      <c r="Z13" s="195"/>
      <c r="AA13" s="194"/>
      <c r="AB13" s="194"/>
      <c r="AC13" s="194"/>
      <c r="AD13" s="194"/>
      <c r="AE13" s="194"/>
      <c r="AF13" s="195"/>
      <c r="AG13" s="195"/>
      <c r="AH13" s="195"/>
      <c r="AI13" s="195"/>
      <c r="AJ13" s="195"/>
      <c r="AK13" s="29"/>
    </row>
    <row r="14" spans="1:37" ht="48" customHeight="1" x14ac:dyDescent="0.35">
      <c r="A14" s="88">
        <v>11</v>
      </c>
      <c r="B14" s="89" t="s">
        <v>114</v>
      </c>
      <c r="C14" s="166" t="s">
        <v>247</v>
      </c>
      <c r="D14" s="96" t="s">
        <v>125</v>
      </c>
      <c r="E14" s="100">
        <v>1801</v>
      </c>
      <c r="F14" s="104" t="s">
        <v>148</v>
      </c>
      <c r="G14" s="35" t="s">
        <v>174</v>
      </c>
      <c r="H14" s="35" t="s">
        <v>181</v>
      </c>
      <c r="I14" s="107">
        <v>13.49</v>
      </c>
      <c r="J14" s="8"/>
      <c r="K14" s="45">
        <f t="shared" si="1"/>
        <v>0</v>
      </c>
      <c r="L14" s="45">
        <f t="shared" si="2"/>
        <v>0</v>
      </c>
      <c r="M14" s="55"/>
      <c r="N14" s="54">
        <f t="shared" si="3"/>
        <v>0</v>
      </c>
      <c r="O14" s="55"/>
      <c r="P14" s="55"/>
      <c r="Q14" s="55"/>
      <c r="R14" s="13">
        <f t="shared" si="4"/>
        <v>0</v>
      </c>
      <c r="S14" s="14" t="str">
        <f t="shared" si="0"/>
        <v>OK</v>
      </c>
      <c r="T14" s="194"/>
      <c r="U14" s="194"/>
      <c r="V14" s="194"/>
      <c r="W14" s="195"/>
      <c r="X14" s="198"/>
      <c r="Y14" s="195"/>
      <c r="Z14" s="195"/>
      <c r="AA14" s="194"/>
      <c r="AB14" s="194"/>
      <c r="AC14" s="194"/>
      <c r="AD14" s="194"/>
      <c r="AE14" s="194"/>
      <c r="AF14" s="195"/>
      <c r="AG14" s="195"/>
      <c r="AH14" s="195"/>
      <c r="AI14" s="195"/>
      <c r="AJ14" s="195"/>
      <c r="AK14" s="29"/>
    </row>
    <row r="15" spans="1:37" ht="40" customHeight="1" x14ac:dyDescent="0.35">
      <c r="A15" s="90">
        <v>12</v>
      </c>
      <c r="B15" s="91" t="s">
        <v>114</v>
      </c>
      <c r="C15" s="167" t="s">
        <v>248</v>
      </c>
      <c r="D15" s="97" t="s">
        <v>125</v>
      </c>
      <c r="E15" s="101">
        <v>1801</v>
      </c>
      <c r="F15" s="105" t="s">
        <v>149</v>
      </c>
      <c r="G15" s="106" t="s">
        <v>173</v>
      </c>
      <c r="H15" s="106" t="s">
        <v>181</v>
      </c>
      <c r="I15" s="108">
        <v>2.79</v>
      </c>
      <c r="J15" s="8">
        <v>900</v>
      </c>
      <c r="K15" s="45">
        <f t="shared" si="1"/>
        <v>480</v>
      </c>
      <c r="L15" s="45">
        <f t="shared" si="2"/>
        <v>480</v>
      </c>
      <c r="M15" s="55"/>
      <c r="N15" s="54">
        <f t="shared" si="3"/>
        <v>225</v>
      </c>
      <c r="O15" s="55"/>
      <c r="P15" s="55"/>
      <c r="Q15" s="55"/>
      <c r="R15" s="13">
        <f t="shared" si="4"/>
        <v>420</v>
      </c>
      <c r="S15" s="14" t="str">
        <f t="shared" si="0"/>
        <v>OK</v>
      </c>
      <c r="T15" s="194"/>
      <c r="U15" s="194"/>
      <c r="V15" s="194"/>
      <c r="W15" s="195"/>
      <c r="X15" s="198"/>
      <c r="Y15" s="195"/>
      <c r="Z15" s="195"/>
      <c r="AA15" s="194"/>
      <c r="AB15" s="196">
        <v>480</v>
      </c>
      <c r="AC15" s="194"/>
      <c r="AD15" s="194"/>
      <c r="AE15" s="194"/>
      <c r="AF15" s="195"/>
      <c r="AG15" s="195"/>
      <c r="AH15" s="195"/>
      <c r="AI15" s="195"/>
      <c r="AJ15" s="195"/>
      <c r="AK15" s="29"/>
    </row>
    <row r="16" spans="1:37" ht="40" customHeight="1" x14ac:dyDescent="0.35">
      <c r="A16" s="88">
        <v>13</v>
      </c>
      <c r="B16" s="89" t="s">
        <v>114</v>
      </c>
      <c r="C16" s="166" t="s">
        <v>249</v>
      </c>
      <c r="D16" s="96" t="s">
        <v>125</v>
      </c>
      <c r="E16" s="100">
        <v>1801</v>
      </c>
      <c r="F16" s="104" t="s">
        <v>150</v>
      </c>
      <c r="G16" s="35" t="s">
        <v>173</v>
      </c>
      <c r="H16" s="35" t="s">
        <v>181</v>
      </c>
      <c r="I16" s="107">
        <v>2.98</v>
      </c>
      <c r="J16" s="8">
        <v>500</v>
      </c>
      <c r="K16" s="45">
        <f t="shared" si="1"/>
        <v>500</v>
      </c>
      <c r="L16" s="45">
        <f t="shared" si="2"/>
        <v>500</v>
      </c>
      <c r="M16" s="55"/>
      <c r="N16" s="54">
        <f t="shared" si="3"/>
        <v>125</v>
      </c>
      <c r="O16" s="55"/>
      <c r="P16" s="55"/>
      <c r="Q16" s="55"/>
      <c r="R16" s="13">
        <f t="shared" si="4"/>
        <v>0</v>
      </c>
      <c r="S16" s="14" t="str">
        <f t="shared" si="0"/>
        <v>OK</v>
      </c>
      <c r="T16" s="194"/>
      <c r="U16" s="194"/>
      <c r="V16" s="196">
        <v>288</v>
      </c>
      <c r="W16" s="195"/>
      <c r="X16" s="198"/>
      <c r="Y16" s="195"/>
      <c r="Z16" s="195"/>
      <c r="AA16" s="194"/>
      <c r="AB16" s="194"/>
      <c r="AC16" s="194"/>
      <c r="AD16" s="194"/>
      <c r="AE16" s="194"/>
      <c r="AF16" s="195"/>
      <c r="AG16" s="195"/>
      <c r="AH16" s="195"/>
      <c r="AI16" s="196">
        <v>212</v>
      </c>
      <c r="AJ16" s="195"/>
      <c r="AK16" s="29"/>
    </row>
    <row r="17" spans="1:37" ht="40" customHeight="1" x14ac:dyDescent="0.35">
      <c r="A17" s="90">
        <v>14</v>
      </c>
      <c r="B17" s="91" t="s">
        <v>116</v>
      </c>
      <c r="C17" s="167" t="s">
        <v>250</v>
      </c>
      <c r="D17" s="97" t="s">
        <v>130</v>
      </c>
      <c r="E17" s="101">
        <v>1801</v>
      </c>
      <c r="F17" s="105" t="s">
        <v>151</v>
      </c>
      <c r="G17" s="106" t="s">
        <v>176</v>
      </c>
      <c r="H17" s="106" t="s">
        <v>181</v>
      </c>
      <c r="I17" s="108">
        <v>2.2000000000000002</v>
      </c>
      <c r="J17" s="8">
        <v>600</v>
      </c>
      <c r="K17" s="45">
        <f t="shared" si="1"/>
        <v>288</v>
      </c>
      <c r="L17" s="45">
        <f t="shared" si="2"/>
        <v>288</v>
      </c>
      <c r="M17" s="55"/>
      <c r="N17" s="54">
        <f t="shared" si="3"/>
        <v>150</v>
      </c>
      <c r="O17" s="55"/>
      <c r="P17" s="55"/>
      <c r="Q17" s="55"/>
      <c r="R17" s="13">
        <f t="shared" si="4"/>
        <v>312</v>
      </c>
      <c r="S17" s="14" t="str">
        <f t="shared" si="0"/>
        <v>OK</v>
      </c>
      <c r="T17" s="194"/>
      <c r="U17" s="194"/>
      <c r="V17" s="194"/>
      <c r="W17" s="195"/>
      <c r="X17" s="198"/>
      <c r="Y17" s="195"/>
      <c r="Z17" s="195"/>
      <c r="AA17" s="194"/>
      <c r="AB17" s="194"/>
      <c r="AC17" s="196">
        <v>288</v>
      </c>
      <c r="AD17" s="194"/>
      <c r="AE17" s="194"/>
      <c r="AF17" s="195"/>
      <c r="AG17" s="195"/>
      <c r="AH17" s="195"/>
      <c r="AI17" s="195"/>
      <c r="AJ17" s="195"/>
      <c r="AK17" s="29"/>
    </row>
    <row r="18" spans="1:37" ht="40" customHeight="1" x14ac:dyDescent="0.35">
      <c r="A18" s="88">
        <v>15</v>
      </c>
      <c r="B18" s="89" t="s">
        <v>114</v>
      </c>
      <c r="C18" s="166" t="s">
        <v>251</v>
      </c>
      <c r="D18" s="96" t="s">
        <v>125</v>
      </c>
      <c r="E18" s="100">
        <v>1801</v>
      </c>
      <c r="F18" s="104" t="s">
        <v>152</v>
      </c>
      <c r="G18" s="35" t="s">
        <v>176</v>
      </c>
      <c r="H18" s="35" t="s">
        <v>181</v>
      </c>
      <c r="I18" s="107">
        <v>3.99</v>
      </c>
      <c r="J18" s="8"/>
      <c r="K18" s="45">
        <f t="shared" si="1"/>
        <v>0</v>
      </c>
      <c r="L18" s="45">
        <f t="shared" si="2"/>
        <v>0</v>
      </c>
      <c r="M18" s="55"/>
      <c r="N18" s="54">
        <f t="shared" si="3"/>
        <v>0</v>
      </c>
      <c r="O18" s="55"/>
      <c r="P18" s="55"/>
      <c r="Q18" s="55"/>
      <c r="R18" s="13">
        <f t="shared" si="4"/>
        <v>0</v>
      </c>
      <c r="S18" s="14" t="str">
        <f t="shared" si="0"/>
        <v>OK</v>
      </c>
      <c r="T18" s="194"/>
      <c r="U18" s="194"/>
      <c r="V18" s="194"/>
      <c r="W18" s="195"/>
      <c r="X18" s="198"/>
      <c r="Y18" s="195"/>
      <c r="Z18" s="195"/>
      <c r="AA18" s="194"/>
      <c r="AB18" s="194"/>
      <c r="AC18" s="194"/>
      <c r="AD18" s="194"/>
      <c r="AE18" s="194"/>
      <c r="AF18" s="195"/>
      <c r="AG18" s="195"/>
      <c r="AH18" s="195"/>
      <c r="AI18" s="195"/>
      <c r="AJ18" s="195"/>
      <c r="AK18" s="29"/>
    </row>
    <row r="19" spans="1:37" ht="40" customHeight="1" x14ac:dyDescent="0.35">
      <c r="A19" s="90">
        <v>16</v>
      </c>
      <c r="B19" s="91" t="s">
        <v>114</v>
      </c>
      <c r="C19" s="167" t="s">
        <v>252</v>
      </c>
      <c r="D19" s="97" t="s">
        <v>125</v>
      </c>
      <c r="E19" s="101">
        <v>1801</v>
      </c>
      <c r="F19" s="105" t="s">
        <v>153</v>
      </c>
      <c r="G19" s="106" t="s">
        <v>176</v>
      </c>
      <c r="H19" s="106" t="s">
        <v>181</v>
      </c>
      <c r="I19" s="108">
        <v>3.6</v>
      </c>
      <c r="J19" s="8">
        <v>100</v>
      </c>
      <c r="K19" s="45">
        <f t="shared" si="1"/>
        <v>100</v>
      </c>
      <c r="L19" s="45">
        <f t="shared" si="2"/>
        <v>100</v>
      </c>
      <c r="M19" s="55"/>
      <c r="N19" s="54">
        <f t="shared" si="3"/>
        <v>25</v>
      </c>
      <c r="O19" s="55"/>
      <c r="P19" s="55"/>
      <c r="Q19" s="55"/>
      <c r="R19" s="13">
        <f t="shared" si="4"/>
        <v>0</v>
      </c>
      <c r="S19" s="14" t="str">
        <f t="shared" si="0"/>
        <v>OK</v>
      </c>
      <c r="T19" s="194"/>
      <c r="U19" s="194"/>
      <c r="V19" s="196">
        <v>100</v>
      </c>
      <c r="W19" s="195"/>
      <c r="X19" s="198"/>
      <c r="Y19" s="195"/>
      <c r="Z19" s="195"/>
      <c r="AA19" s="194"/>
      <c r="AB19" s="194"/>
      <c r="AC19" s="194"/>
      <c r="AD19" s="194"/>
      <c r="AE19" s="194"/>
      <c r="AF19" s="195"/>
      <c r="AG19" s="195"/>
      <c r="AH19" s="195"/>
      <c r="AI19" s="195"/>
      <c r="AJ19" s="195"/>
      <c r="AK19" s="29"/>
    </row>
    <row r="20" spans="1:37" ht="40" customHeight="1" x14ac:dyDescent="0.35">
      <c r="A20" s="88">
        <v>17</v>
      </c>
      <c r="B20" s="89" t="s">
        <v>114</v>
      </c>
      <c r="C20" s="166" t="s">
        <v>253</v>
      </c>
      <c r="D20" s="96" t="s">
        <v>131</v>
      </c>
      <c r="E20" s="100">
        <v>1801</v>
      </c>
      <c r="F20" s="104" t="s">
        <v>154</v>
      </c>
      <c r="G20" s="35" t="s">
        <v>173</v>
      </c>
      <c r="H20" s="35" t="s">
        <v>181</v>
      </c>
      <c r="I20" s="107">
        <v>8.5299999999999994</v>
      </c>
      <c r="J20" s="8">
        <v>25</v>
      </c>
      <c r="K20" s="45">
        <f t="shared" si="1"/>
        <v>0</v>
      </c>
      <c r="L20" s="45">
        <f t="shared" si="2"/>
        <v>0</v>
      </c>
      <c r="M20" s="55"/>
      <c r="N20" s="54">
        <f t="shared" si="3"/>
        <v>6</v>
      </c>
      <c r="O20" s="55"/>
      <c r="P20" s="55"/>
      <c r="Q20" s="55"/>
      <c r="R20" s="13">
        <f t="shared" si="4"/>
        <v>25</v>
      </c>
      <c r="S20" s="14" t="str">
        <f t="shared" si="0"/>
        <v>OK</v>
      </c>
      <c r="T20" s="194"/>
      <c r="U20" s="194"/>
      <c r="V20" s="194"/>
      <c r="W20" s="195"/>
      <c r="X20" s="198"/>
      <c r="Y20" s="195"/>
      <c r="Z20" s="195"/>
      <c r="AA20" s="194"/>
      <c r="AB20" s="194"/>
      <c r="AC20" s="194"/>
      <c r="AD20" s="194"/>
      <c r="AE20" s="194"/>
      <c r="AF20" s="195"/>
      <c r="AG20" s="195"/>
      <c r="AH20" s="195"/>
      <c r="AI20" s="195"/>
      <c r="AJ20" s="195"/>
      <c r="AK20" s="29"/>
    </row>
    <row r="21" spans="1:37" ht="40" customHeight="1" x14ac:dyDescent="0.35">
      <c r="A21" s="90">
        <v>18</v>
      </c>
      <c r="B21" s="91" t="s">
        <v>117</v>
      </c>
      <c r="C21" s="167" t="s">
        <v>254</v>
      </c>
      <c r="D21" s="97" t="s">
        <v>130</v>
      </c>
      <c r="E21" s="101">
        <v>1801</v>
      </c>
      <c r="F21" s="105" t="s">
        <v>155</v>
      </c>
      <c r="G21" s="106" t="s">
        <v>173</v>
      </c>
      <c r="H21" s="106" t="s">
        <v>181</v>
      </c>
      <c r="I21" s="108">
        <v>1.69</v>
      </c>
      <c r="J21" s="8">
        <v>120</v>
      </c>
      <c r="K21" s="45">
        <f t="shared" si="1"/>
        <v>120</v>
      </c>
      <c r="L21" s="45">
        <f t="shared" si="2"/>
        <v>120</v>
      </c>
      <c r="M21" s="55"/>
      <c r="N21" s="54">
        <f t="shared" si="3"/>
        <v>30</v>
      </c>
      <c r="O21" s="55"/>
      <c r="P21" s="55"/>
      <c r="Q21" s="55"/>
      <c r="R21" s="13">
        <f t="shared" si="4"/>
        <v>0</v>
      </c>
      <c r="S21" s="14" t="str">
        <f t="shared" si="0"/>
        <v>OK</v>
      </c>
      <c r="T21" s="194"/>
      <c r="U21" s="194"/>
      <c r="V21" s="196">
        <v>120</v>
      </c>
      <c r="W21" s="195"/>
      <c r="X21" s="198"/>
      <c r="Y21" s="195"/>
      <c r="Z21" s="195"/>
      <c r="AA21" s="194"/>
      <c r="AB21" s="194"/>
      <c r="AC21" s="194"/>
      <c r="AD21" s="194"/>
      <c r="AE21" s="194"/>
      <c r="AF21" s="195"/>
      <c r="AG21" s="195"/>
      <c r="AH21" s="195"/>
      <c r="AI21" s="195"/>
      <c r="AJ21" s="195"/>
      <c r="AK21" s="29"/>
    </row>
    <row r="22" spans="1:37" ht="40" customHeight="1" x14ac:dyDescent="0.35">
      <c r="A22" s="88">
        <v>19</v>
      </c>
      <c r="B22" s="89" t="s">
        <v>118</v>
      </c>
      <c r="C22" s="166" t="s">
        <v>255</v>
      </c>
      <c r="D22" s="96" t="s">
        <v>132</v>
      </c>
      <c r="E22" s="100">
        <v>1808</v>
      </c>
      <c r="F22" s="104" t="s">
        <v>156</v>
      </c>
      <c r="G22" s="35" t="s">
        <v>173</v>
      </c>
      <c r="H22" s="35" t="s">
        <v>181</v>
      </c>
      <c r="I22" s="107">
        <v>4</v>
      </c>
      <c r="J22" s="8">
        <v>20</v>
      </c>
      <c r="K22" s="45">
        <f t="shared" si="1"/>
        <v>0</v>
      </c>
      <c r="L22" s="45">
        <f t="shared" si="2"/>
        <v>0</v>
      </c>
      <c r="M22" s="55"/>
      <c r="N22" s="54">
        <f t="shared" si="3"/>
        <v>5</v>
      </c>
      <c r="O22" s="55"/>
      <c r="P22" s="55"/>
      <c r="Q22" s="55"/>
      <c r="R22" s="13">
        <f t="shared" si="4"/>
        <v>20</v>
      </c>
      <c r="S22" s="14" t="str">
        <f t="shared" si="0"/>
        <v>OK</v>
      </c>
      <c r="T22" s="194"/>
      <c r="U22" s="194"/>
      <c r="V22" s="194"/>
      <c r="W22" s="195"/>
      <c r="X22" s="198"/>
      <c r="Y22" s="195"/>
      <c r="Z22" s="195"/>
      <c r="AA22" s="194"/>
      <c r="AB22" s="194"/>
      <c r="AC22" s="194"/>
      <c r="AD22" s="194"/>
      <c r="AE22" s="194"/>
      <c r="AF22" s="195"/>
      <c r="AG22" s="195"/>
      <c r="AH22" s="195"/>
      <c r="AI22" s="195"/>
      <c r="AJ22" s="195"/>
      <c r="AK22" s="29"/>
    </row>
    <row r="23" spans="1:37" ht="40" customHeight="1" x14ac:dyDescent="0.35">
      <c r="A23" s="90">
        <v>20</v>
      </c>
      <c r="B23" s="91" t="s">
        <v>114</v>
      </c>
      <c r="C23" s="167" t="s">
        <v>256</v>
      </c>
      <c r="D23" s="97" t="s">
        <v>125</v>
      </c>
      <c r="E23" s="101">
        <v>1801</v>
      </c>
      <c r="F23" s="105" t="s">
        <v>157</v>
      </c>
      <c r="G23" s="106" t="s">
        <v>176</v>
      </c>
      <c r="H23" s="106" t="s">
        <v>181</v>
      </c>
      <c r="I23" s="108">
        <v>3.49</v>
      </c>
      <c r="J23" s="8">
        <v>500</v>
      </c>
      <c r="K23" s="45">
        <f t="shared" si="1"/>
        <v>500</v>
      </c>
      <c r="L23" s="45">
        <f t="shared" si="2"/>
        <v>500</v>
      </c>
      <c r="M23" s="55"/>
      <c r="N23" s="54">
        <f t="shared" si="3"/>
        <v>125</v>
      </c>
      <c r="O23" s="55"/>
      <c r="P23" s="55"/>
      <c r="Q23" s="55"/>
      <c r="R23" s="13">
        <f t="shared" si="4"/>
        <v>0</v>
      </c>
      <c r="S23" s="14" t="str">
        <f t="shared" si="0"/>
        <v>OK</v>
      </c>
      <c r="T23" s="194"/>
      <c r="U23" s="194"/>
      <c r="V23" s="196">
        <v>240</v>
      </c>
      <c r="W23" s="195"/>
      <c r="X23" s="198"/>
      <c r="Y23" s="195"/>
      <c r="Z23" s="195"/>
      <c r="AA23" s="194"/>
      <c r="AB23" s="194"/>
      <c r="AC23" s="194"/>
      <c r="AD23" s="194"/>
      <c r="AE23" s="194"/>
      <c r="AF23" s="204">
        <v>260</v>
      </c>
      <c r="AG23" s="195"/>
      <c r="AH23" s="195"/>
      <c r="AI23" s="195"/>
      <c r="AJ23" s="195"/>
      <c r="AK23" s="29"/>
    </row>
    <row r="24" spans="1:37" ht="40" customHeight="1" x14ac:dyDescent="0.35">
      <c r="A24" s="88">
        <v>21</v>
      </c>
      <c r="B24" s="89" t="s">
        <v>119</v>
      </c>
      <c r="C24" s="166" t="s">
        <v>257</v>
      </c>
      <c r="D24" s="96" t="s">
        <v>133</v>
      </c>
      <c r="E24" s="100">
        <v>2502</v>
      </c>
      <c r="F24" s="104" t="s">
        <v>158</v>
      </c>
      <c r="G24" s="35" t="s">
        <v>177</v>
      </c>
      <c r="H24" s="35" t="s">
        <v>181</v>
      </c>
      <c r="I24" s="107">
        <v>48.9</v>
      </c>
      <c r="J24" s="8">
        <v>60</v>
      </c>
      <c r="K24" s="45">
        <f t="shared" si="1"/>
        <v>30</v>
      </c>
      <c r="L24" s="45">
        <f t="shared" si="2"/>
        <v>30</v>
      </c>
      <c r="M24" s="55"/>
      <c r="N24" s="54">
        <f t="shared" si="3"/>
        <v>15</v>
      </c>
      <c r="O24" s="55"/>
      <c r="P24" s="55"/>
      <c r="Q24" s="55"/>
      <c r="R24" s="13">
        <f t="shared" si="4"/>
        <v>30</v>
      </c>
      <c r="S24" s="14" t="str">
        <f t="shared" si="0"/>
        <v>OK</v>
      </c>
      <c r="T24" s="194"/>
      <c r="U24" s="194"/>
      <c r="V24" s="194"/>
      <c r="W24" s="195"/>
      <c r="X24" s="205">
        <v>30</v>
      </c>
      <c r="Y24" s="195"/>
      <c r="Z24" s="195"/>
      <c r="AA24" s="194"/>
      <c r="AB24" s="194"/>
      <c r="AC24" s="194"/>
      <c r="AD24" s="194"/>
      <c r="AE24" s="194"/>
      <c r="AF24" s="195"/>
      <c r="AG24" s="195"/>
      <c r="AH24" s="195"/>
      <c r="AI24" s="195"/>
      <c r="AJ24" s="195"/>
      <c r="AK24" s="29"/>
    </row>
    <row r="25" spans="1:37" ht="40" customHeight="1" x14ac:dyDescent="0.35">
      <c r="A25" s="90">
        <v>22</v>
      </c>
      <c r="B25" s="91" t="s">
        <v>116</v>
      </c>
      <c r="C25" s="167" t="s">
        <v>258</v>
      </c>
      <c r="D25" s="97" t="s">
        <v>133</v>
      </c>
      <c r="E25" s="101">
        <v>2502</v>
      </c>
      <c r="F25" s="105" t="s">
        <v>159</v>
      </c>
      <c r="G25" s="106" t="s">
        <v>173</v>
      </c>
      <c r="H25" s="106" t="s">
        <v>181</v>
      </c>
      <c r="I25" s="108">
        <v>21.89</v>
      </c>
      <c r="J25" s="8">
        <v>60</v>
      </c>
      <c r="K25" s="45">
        <f t="shared" si="1"/>
        <v>25</v>
      </c>
      <c r="L25" s="45">
        <f t="shared" si="2"/>
        <v>25</v>
      </c>
      <c r="M25" s="55"/>
      <c r="N25" s="54">
        <f t="shared" si="3"/>
        <v>15</v>
      </c>
      <c r="O25" s="55"/>
      <c r="P25" s="55"/>
      <c r="Q25" s="55"/>
      <c r="R25" s="13">
        <f t="shared" si="4"/>
        <v>35</v>
      </c>
      <c r="S25" s="14" t="str">
        <f t="shared" si="0"/>
        <v>OK</v>
      </c>
      <c r="T25" s="194"/>
      <c r="U25" s="194"/>
      <c r="V25" s="194"/>
      <c r="W25" s="195"/>
      <c r="X25" s="198"/>
      <c r="Y25" s="195"/>
      <c r="Z25" s="195"/>
      <c r="AA25" s="194"/>
      <c r="AB25" s="194"/>
      <c r="AC25" s="194"/>
      <c r="AD25" s="194"/>
      <c r="AE25" s="194"/>
      <c r="AF25" s="195"/>
      <c r="AG25" s="204">
        <v>25</v>
      </c>
      <c r="AH25" s="195"/>
      <c r="AI25" s="195"/>
      <c r="AJ25" s="195"/>
      <c r="AK25" s="29"/>
    </row>
    <row r="26" spans="1:37" ht="40" customHeight="1" x14ac:dyDescent="0.35">
      <c r="A26" s="88">
        <v>23</v>
      </c>
      <c r="B26" s="89" t="s">
        <v>119</v>
      </c>
      <c r="C26" s="166" t="s">
        <v>259</v>
      </c>
      <c r="D26" s="96" t="s">
        <v>133</v>
      </c>
      <c r="E26" s="100">
        <v>2502</v>
      </c>
      <c r="F26" s="104" t="s">
        <v>160</v>
      </c>
      <c r="G26" s="35" t="s">
        <v>178</v>
      </c>
      <c r="H26" s="35" t="s">
        <v>181</v>
      </c>
      <c r="I26" s="107">
        <v>103.99</v>
      </c>
      <c r="J26" s="8">
        <v>20</v>
      </c>
      <c r="K26" s="45">
        <f t="shared" si="1"/>
        <v>10</v>
      </c>
      <c r="L26" s="45">
        <f t="shared" si="2"/>
        <v>10</v>
      </c>
      <c r="M26" s="55"/>
      <c r="N26" s="54">
        <f t="shared" si="3"/>
        <v>5</v>
      </c>
      <c r="O26" s="55"/>
      <c r="P26" s="55"/>
      <c r="Q26" s="55"/>
      <c r="R26" s="13">
        <f t="shared" si="4"/>
        <v>10</v>
      </c>
      <c r="S26" s="14" t="str">
        <f t="shared" si="0"/>
        <v>OK</v>
      </c>
      <c r="T26" s="194"/>
      <c r="U26" s="194"/>
      <c r="V26" s="194"/>
      <c r="W26" s="195"/>
      <c r="X26" s="205">
        <v>10</v>
      </c>
      <c r="Y26" s="195"/>
      <c r="Z26" s="195"/>
      <c r="AA26" s="194"/>
      <c r="AB26" s="194"/>
      <c r="AC26" s="194"/>
      <c r="AD26" s="194"/>
      <c r="AE26" s="194"/>
      <c r="AF26" s="195"/>
      <c r="AG26" s="195"/>
      <c r="AH26" s="195"/>
      <c r="AI26" s="195"/>
      <c r="AJ26" s="195"/>
      <c r="AK26" s="29"/>
    </row>
    <row r="27" spans="1:37" ht="57.25" customHeight="1" x14ac:dyDescent="0.35">
      <c r="A27" s="90">
        <v>24</v>
      </c>
      <c r="B27" s="91" t="s">
        <v>119</v>
      </c>
      <c r="C27" s="167" t="s">
        <v>260</v>
      </c>
      <c r="D27" s="97" t="s">
        <v>133</v>
      </c>
      <c r="E27" s="101">
        <v>2502</v>
      </c>
      <c r="F27" s="105" t="s">
        <v>161</v>
      </c>
      <c r="G27" s="106" t="s">
        <v>173</v>
      </c>
      <c r="H27" s="106" t="s">
        <v>181</v>
      </c>
      <c r="I27" s="108">
        <v>9.09</v>
      </c>
      <c r="J27" s="8"/>
      <c r="K27" s="45">
        <f t="shared" si="1"/>
        <v>0</v>
      </c>
      <c r="L27" s="45">
        <f t="shared" si="2"/>
        <v>0</v>
      </c>
      <c r="M27" s="55"/>
      <c r="N27" s="54">
        <f t="shared" si="3"/>
        <v>0</v>
      </c>
      <c r="O27" s="55"/>
      <c r="P27" s="55"/>
      <c r="Q27" s="55"/>
      <c r="R27" s="13">
        <f t="shared" si="4"/>
        <v>0</v>
      </c>
      <c r="S27" s="14" t="str">
        <f t="shared" si="0"/>
        <v>OK</v>
      </c>
      <c r="T27" s="194"/>
      <c r="U27" s="194"/>
      <c r="V27" s="194"/>
      <c r="W27" s="198"/>
      <c r="X27" s="195"/>
      <c r="Y27" s="195"/>
      <c r="Z27" s="195"/>
      <c r="AA27" s="194"/>
      <c r="AB27" s="194"/>
      <c r="AC27" s="194"/>
      <c r="AD27" s="194"/>
      <c r="AE27" s="194"/>
      <c r="AF27" s="195"/>
      <c r="AG27" s="195"/>
      <c r="AH27" s="195"/>
      <c r="AI27" s="195"/>
      <c r="AJ27" s="195"/>
      <c r="AK27" s="29"/>
    </row>
    <row r="28" spans="1:37" ht="57.25" customHeight="1" x14ac:dyDescent="0.35">
      <c r="A28" s="88">
        <v>25</v>
      </c>
      <c r="B28" s="89" t="s">
        <v>119</v>
      </c>
      <c r="C28" s="166" t="s">
        <v>261</v>
      </c>
      <c r="D28" s="96" t="s">
        <v>133</v>
      </c>
      <c r="E28" s="100">
        <v>2502</v>
      </c>
      <c r="F28" s="104" t="s">
        <v>162</v>
      </c>
      <c r="G28" s="35" t="s">
        <v>177</v>
      </c>
      <c r="H28" s="35" t="s">
        <v>181</v>
      </c>
      <c r="I28" s="107">
        <v>17</v>
      </c>
      <c r="J28" s="8">
        <v>50</v>
      </c>
      <c r="K28" s="45">
        <f t="shared" si="1"/>
        <v>25</v>
      </c>
      <c r="L28" s="45">
        <f t="shared" si="2"/>
        <v>25</v>
      </c>
      <c r="M28" s="55"/>
      <c r="N28" s="54">
        <f t="shared" si="3"/>
        <v>12</v>
      </c>
      <c r="O28" s="55"/>
      <c r="P28" s="55"/>
      <c r="Q28" s="55"/>
      <c r="R28" s="13">
        <f t="shared" si="4"/>
        <v>25</v>
      </c>
      <c r="S28" s="14" t="str">
        <f t="shared" si="0"/>
        <v>OK</v>
      </c>
      <c r="T28" s="194"/>
      <c r="U28" s="194"/>
      <c r="V28" s="194"/>
      <c r="W28" s="198"/>
      <c r="X28" s="195"/>
      <c r="Y28" s="195"/>
      <c r="Z28" s="195"/>
      <c r="AA28" s="194"/>
      <c r="AB28" s="194"/>
      <c r="AC28" s="194"/>
      <c r="AD28" s="194"/>
      <c r="AE28" s="194"/>
      <c r="AF28" s="195"/>
      <c r="AG28" s="195"/>
      <c r="AH28" s="204">
        <v>25</v>
      </c>
      <c r="AI28" s="195"/>
      <c r="AJ28" s="195"/>
      <c r="AK28" s="29"/>
    </row>
    <row r="29" spans="1:37" ht="57.25" customHeight="1" x14ac:dyDescent="0.35">
      <c r="A29" s="90">
        <v>26</v>
      </c>
      <c r="B29" s="91" t="s">
        <v>116</v>
      </c>
      <c r="C29" s="167" t="s">
        <v>262</v>
      </c>
      <c r="D29" s="97" t="s">
        <v>128</v>
      </c>
      <c r="E29" s="101">
        <v>6201</v>
      </c>
      <c r="F29" s="105" t="s">
        <v>163</v>
      </c>
      <c r="G29" s="106" t="s">
        <v>174</v>
      </c>
      <c r="H29" s="106" t="s">
        <v>182</v>
      </c>
      <c r="I29" s="108">
        <v>64.5</v>
      </c>
      <c r="J29" s="8">
        <v>2</v>
      </c>
      <c r="K29" s="45">
        <f t="shared" si="1"/>
        <v>2</v>
      </c>
      <c r="L29" s="45">
        <f t="shared" si="2"/>
        <v>2</v>
      </c>
      <c r="M29" s="55"/>
      <c r="N29" s="54">
        <f t="shared" si="3"/>
        <v>0</v>
      </c>
      <c r="O29" s="55"/>
      <c r="P29" s="55"/>
      <c r="Q29" s="55"/>
      <c r="R29" s="13">
        <f t="shared" si="4"/>
        <v>0</v>
      </c>
      <c r="S29" s="14" t="str">
        <f t="shared" si="0"/>
        <v>OK</v>
      </c>
      <c r="T29" s="194"/>
      <c r="U29" s="194"/>
      <c r="V29" s="194"/>
      <c r="W29" s="205">
        <v>2</v>
      </c>
      <c r="X29" s="195"/>
      <c r="Y29" s="195"/>
      <c r="Z29" s="195"/>
      <c r="AA29" s="194"/>
      <c r="AB29" s="194"/>
      <c r="AC29" s="194"/>
      <c r="AD29" s="194"/>
      <c r="AE29" s="194"/>
      <c r="AF29" s="195"/>
      <c r="AG29" s="195"/>
      <c r="AH29" s="195"/>
      <c r="AI29" s="195"/>
      <c r="AJ29" s="195"/>
      <c r="AK29" s="29"/>
    </row>
    <row r="30" spans="1:37" ht="69" customHeight="1" x14ac:dyDescent="0.35">
      <c r="A30" s="88">
        <v>27</v>
      </c>
      <c r="B30" s="89" t="s">
        <v>116</v>
      </c>
      <c r="C30" s="166" t="s">
        <v>263</v>
      </c>
      <c r="D30" s="96" t="s">
        <v>134</v>
      </c>
      <c r="E30" s="100">
        <v>6202</v>
      </c>
      <c r="F30" s="104" t="s">
        <v>164</v>
      </c>
      <c r="G30" s="35" t="s">
        <v>175</v>
      </c>
      <c r="H30" s="35" t="s">
        <v>181</v>
      </c>
      <c r="I30" s="107">
        <v>4.99</v>
      </c>
      <c r="J30" s="8">
        <v>800</v>
      </c>
      <c r="K30" s="45">
        <f t="shared" si="1"/>
        <v>800</v>
      </c>
      <c r="L30" s="45">
        <f t="shared" si="2"/>
        <v>800</v>
      </c>
      <c r="M30" s="55"/>
      <c r="N30" s="54">
        <f t="shared" si="3"/>
        <v>200</v>
      </c>
      <c r="O30" s="55"/>
      <c r="P30" s="55"/>
      <c r="Q30" s="55"/>
      <c r="R30" s="13">
        <f t="shared" si="4"/>
        <v>0</v>
      </c>
      <c r="S30" s="14" t="str">
        <f t="shared" si="0"/>
        <v>OK</v>
      </c>
      <c r="T30" s="194"/>
      <c r="U30" s="194"/>
      <c r="V30" s="194"/>
      <c r="W30" s="206">
        <v>408</v>
      </c>
      <c r="X30" s="195"/>
      <c r="Y30" s="195"/>
      <c r="Z30" s="195"/>
      <c r="AA30" s="194"/>
      <c r="AB30" s="194"/>
      <c r="AC30" s="194"/>
      <c r="AD30" s="194"/>
      <c r="AE30" s="194"/>
      <c r="AF30" s="195"/>
      <c r="AG30" s="195"/>
      <c r="AH30" s="195"/>
      <c r="AI30" s="195"/>
      <c r="AJ30" s="206">
        <v>392</v>
      </c>
      <c r="AK30" s="29"/>
    </row>
    <row r="31" spans="1:37" ht="40" customHeight="1" x14ac:dyDescent="0.35">
      <c r="A31" s="90">
        <v>28</v>
      </c>
      <c r="B31" s="91" t="s">
        <v>118</v>
      </c>
      <c r="C31" s="167" t="s">
        <v>264</v>
      </c>
      <c r="D31" s="97" t="s">
        <v>135</v>
      </c>
      <c r="E31" s="101">
        <v>6202</v>
      </c>
      <c r="F31" s="105" t="s">
        <v>165</v>
      </c>
      <c r="G31" s="106" t="s">
        <v>174</v>
      </c>
      <c r="H31" s="106" t="s">
        <v>181</v>
      </c>
      <c r="I31" s="108">
        <v>40</v>
      </c>
      <c r="J31" s="8"/>
      <c r="K31" s="45">
        <f t="shared" si="1"/>
        <v>0</v>
      </c>
      <c r="L31" s="45">
        <f t="shared" si="2"/>
        <v>0</v>
      </c>
      <c r="M31" s="55"/>
      <c r="N31" s="54">
        <f t="shared" si="3"/>
        <v>0</v>
      </c>
      <c r="O31" s="55"/>
      <c r="P31" s="55"/>
      <c r="Q31" s="55"/>
      <c r="R31" s="13">
        <f t="shared" si="4"/>
        <v>0</v>
      </c>
      <c r="S31" s="14" t="str">
        <f t="shared" si="0"/>
        <v>OK</v>
      </c>
      <c r="T31" s="194"/>
      <c r="U31" s="194"/>
      <c r="V31" s="194"/>
      <c r="W31" s="195"/>
      <c r="X31" s="195"/>
      <c r="Y31" s="195"/>
      <c r="Z31" s="195"/>
      <c r="AA31" s="194"/>
      <c r="AB31" s="194"/>
      <c r="AC31" s="194"/>
      <c r="AD31" s="194"/>
      <c r="AE31" s="194"/>
      <c r="AF31" s="195"/>
      <c r="AG31" s="195"/>
      <c r="AH31" s="195"/>
      <c r="AI31" s="195"/>
      <c r="AJ31" s="195"/>
      <c r="AK31" s="29"/>
    </row>
    <row r="32" spans="1:37" ht="40" customHeight="1" x14ac:dyDescent="0.35">
      <c r="A32" s="88">
        <v>29</v>
      </c>
      <c r="B32" s="89" t="s">
        <v>120</v>
      </c>
      <c r="C32" s="166" t="s">
        <v>265</v>
      </c>
      <c r="D32" s="96" t="s">
        <v>125</v>
      </c>
      <c r="E32" s="100">
        <v>6202</v>
      </c>
      <c r="F32" s="104" t="s">
        <v>166</v>
      </c>
      <c r="G32" s="35" t="s">
        <v>173</v>
      </c>
      <c r="H32" s="35" t="s">
        <v>181</v>
      </c>
      <c r="I32" s="107">
        <v>5.87</v>
      </c>
      <c r="J32" s="8">
        <v>100</v>
      </c>
      <c r="K32" s="45">
        <f t="shared" si="1"/>
        <v>0</v>
      </c>
      <c r="L32" s="45">
        <f t="shared" si="2"/>
        <v>0</v>
      </c>
      <c r="M32" s="55"/>
      <c r="N32" s="54">
        <f t="shared" si="3"/>
        <v>25</v>
      </c>
      <c r="O32" s="55"/>
      <c r="P32" s="55"/>
      <c r="Q32" s="55"/>
      <c r="R32" s="13">
        <f t="shared" si="4"/>
        <v>100</v>
      </c>
      <c r="S32" s="14" t="str">
        <f t="shared" si="0"/>
        <v>OK</v>
      </c>
      <c r="T32" s="194"/>
      <c r="U32" s="194"/>
      <c r="V32" s="194"/>
      <c r="W32" s="195"/>
      <c r="X32" s="195"/>
      <c r="Y32" s="195"/>
      <c r="Z32" s="195"/>
      <c r="AA32" s="194"/>
      <c r="AB32" s="194"/>
      <c r="AC32" s="194"/>
      <c r="AD32" s="194"/>
      <c r="AE32" s="194"/>
      <c r="AF32" s="195"/>
      <c r="AG32" s="195"/>
      <c r="AH32" s="195"/>
      <c r="AI32" s="195"/>
      <c r="AJ32" s="195"/>
      <c r="AK32" s="29"/>
    </row>
    <row r="33" spans="1:38" ht="40" customHeight="1" x14ac:dyDescent="0.35">
      <c r="A33" s="90">
        <v>30</v>
      </c>
      <c r="B33" s="91" t="s">
        <v>118</v>
      </c>
      <c r="C33" s="147" t="s">
        <v>231</v>
      </c>
      <c r="D33" s="98" t="s">
        <v>136</v>
      </c>
      <c r="E33" s="101">
        <v>1504</v>
      </c>
      <c r="F33" s="105" t="s">
        <v>167</v>
      </c>
      <c r="G33" s="106" t="s">
        <v>179</v>
      </c>
      <c r="H33" s="106" t="s">
        <v>183</v>
      </c>
      <c r="I33" s="108">
        <v>5</v>
      </c>
      <c r="J33" s="8">
        <v>500</v>
      </c>
      <c r="K33" s="45">
        <f t="shared" si="1"/>
        <v>250</v>
      </c>
      <c r="L33" s="45">
        <f t="shared" si="2"/>
        <v>250</v>
      </c>
      <c r="M33" s="55"/>
      <c r="N33" s="54">
        <f t="shared" si="3"/>
        <v>125</v>
      </c>
      <c r="O33" s="55"/>
      <c r="P33" s="55"/>
      <c r="Q33" s="55"/>
      <c r="R33" s="13">
        <f t="shared" si="4"/>
        <v>250</v>
      </c>
      <c r="S33" s="14" t="str">
        <f t="shared" si="0"/>
        <v>OK</v>
      </c>
      <c r="T33" s="194"/>
      <c r="U33" s="194"/>
      <c r="V33" s="194"/>
      <c r="W33" s="195"/>
      <c r="X33" s="195"/>
      <c r="Y33" s="203">
        <v>250</v>
      </c>
      <c r="Z33" s="195"/>
      <c r="AA33" s="194"/>
      <c r="AB33" s="194"/>
      <c r="AC33" s="194"/>
      <c r="AD33" s="194"/>
      <c r="AE33" s="194"/>
      <c r="AF33" s="195"/>
      <c r="AG33" s="195"/>
      <c r="AH33" s="195"/>
      <c r="AI33" s="195"/>
      <c r="AJ33" s="195"/>
      <c r="AK33" s="29"/>
    </row>
    <row r="34" spans="1:38" ht="40" customHeight="1" x14ac:dyDescent="0.35">
      <c r="A34" s="88">
        <v>31</v>
      </c>
      <c r="B34" s="89" t="s">
        <v>121</v>
      </c>
      <c r="C34" s="166" t="s">
        <v>266</v>
      </c>
      <c r="D34" s="96" t="s">
        <v>137</v>
      </c>
      <c r="E34" s="100">
        <v>1504</v>
      </c>
      <c r="F34" s="104" t="s">
        <v>168</v>
      </c>
      <c r="G34" s="35" t="s">
        <v>180</v>
      </c>
      <c r="H34" s="35" t="s">
        <v>183</v>
      </c>
      <c r="I34" s="107">
        <v>5.14</v>
      </c>
      <c r="J34" s="8"/>
      <c r="K34" s="45">
        <f t="shared" si="1"/>
        <v>0</v>
      </c>
      <c r="L34" s="45">
        <f t="shared" si="2"/>
        <v>0</v>
      </c>
      <c r="M34" s="55"/>
      <c r="N34" s="54">
        <f t="shared" si="3"/>
        <v>0</v>
      </c>
      <c r="O34" s="55"/>
      <c r="P34" s="55"/>
      <c r="Q34" s="55"/>
      <c r="R34" s="13">
        <f t="shared" si="4"/>
        <v>0</v>
      </c>
      <c r="S34" s="14" t="str">
        <f t="shared" si="0"/>
        <v>OK</v>
      </c>
      <c r="T34" s="194"/>
      <c r="U34" s="194"/>
      <c r="V34" s="194"/>
      <c r="W34" s="195"/>
      <c r="X34" s="195"/>
      <c r="Y34" s="195"/>
      <c r="Z34" s="195"/>
      <c r="AA34" s="194"/>
      <c r="AB34" s="194"/>
      <c r="AC34" s="194"/>
      <c r="AD34" s="194"/>
      <c r="AE34" s="194"/>
      <c r="AF34" s="195"/>
      <c r="AG34" s="195"/>
      <c r="AH34" s="195"/>
      <c r="AI34" s="195"/>
      <c r="AJ34" s="195"/>
      <c r="AK34" s="29"/>
    </row>
    <row r="35" spans="1:38" ht="40" customHeight="1" x14ac:dyDescent="0.35">
      <c r="A35" s="90">
        <v>32</v>
      </c>
      <c r="B35" s="91" t="s">
        <v>122</v>
      </c>
      <c r="C35" s="167" t="s">
        <v>267</v>
      </c>
      <c r="D35" s="97" t="s">
        <v>138</v>
      </c>
      <c r="E35" s="101">
        <v>1602</v>
      </c>
      <c r="F35" s="105" t="s">
        <v>169</v>
      </c>
      <c r="G35" s="106" t="s">
        <v>173</v>
      </c>
      <c r="H35" s="106" t="s">
        <v>184</v>
      </c>
      <c r="I35" s="108">
        <v>150</v>
      </c>
      <c r="J35" s="8">
        <v>2</v>
      </c>
      <c r="K35" s="45">
        <f t="shared" si="1"/>
        <v>2</v>
      </c>
      <c r="L35" s="45">
        <f t="shared" si="2"/>
        <v>2</v>
      </c>
      <c r="M35" s="55"/>
      <c r="N35" s="54">
        <f t="shared" si="3"/>
        <v>0</v>
      </c>
      <c r="O35" s="55"/>
      <c r="P35" s="55"/>
      <c r="Q35" s="55"/>
      <c r="R35" s="13">
        <f t="shared" si="4"/>
        <v>0</v>
      </c>
      <c r="S35" s="14" t="str">
        <f t="shared" si="0"/>
        <v>OK</v>
      </c>
      <c r="T35" s="194"/>
      <c r="U35" s="194"/>
      <c r="V35" s="194"/>
      <c r="W35" s="195"/>
      <c r="X35" s="195"/>
      <c r="Y35" s="195"/>
      <c r="Z35" s="197">
        <v>2</v>
      </c>
      <c r="AA35" s="194"/>
      <c r="AB35" s="194"/>
      <c r="AC35" s="194"/>
      <c r="AD35" s="194"/>
      <c r="AE35" s="194"/>
      <c r="AF35" s="195"/>
      <c r="AG35" s="195"/>
      <c r="AH35" s="195"/>
      <c r="AI35" s="195"/>
      <c r="AJ35" s="195"/>
      <c r="AK35" s="29"/>
    </row>
    <row r="36" spans="1:38" ht="40" customHeight="1" x14ac:dyDescent="0.35">
      <c r="A36" s="88">
        <v>33</v>
      </c>
      <c r="B36" s="89" t="s">
        <v>122</v>
      </c>
      <c r="C36" s="166" t="s">
        <v>268</v>
      </c>
      <c r="D36" s="96" t="s">
        <v>138</v>
      </c>
      <c r="E36" s="100">
        <v>1602</v>
      </c>
      <c r="F36" s="104" t="s">
        <v>170</v>
      </c>
      <c r="G36" s="35" t="s">
        <v>173</v>
      </c>
      <c r="H36" s="35" t="s">
        <v>184</v>
      </c>
      <c r="I36" s="107">
        <v>315</v>
      </c>
      <c r="J36" s="8">
        <v>2</v>
      </c>
      <c r="K36" s="45">
        <f t="shared" si="1"/>
        <v>2</v>
      </c>
      <c r="L36" s="45">
        <f t="shared" si="2"/>
        <v>2</v>
      </c>
      <c r="M36" s="55"/>
      <c r="N36" s="54">
        <f t="shared" si="3"/>
        <v>0</v>
      </c>
      <c r="O36" s="55"/>
      <c r="P36" s="55"/>
      <c r="Q36" s="55"/>
      <c r="R36" s="13">
        <f t="shared" si="4"/>
        <v>0</v>
      </c>
      <c r="S36" s="14" t="str">
        <f t="shared" si="0"/>
        <v>OK</v>
      </c>
      <c r="T36" s="194"/>
      <c r="U36" s="194"/>
      <c r="V36" s="194"/>
      <c r="W36" s="195"/>
      <c r="X36" s="195"/>
      <c r="Y36" s="195"/>
      <c r="Z36" s="197">
        <v>2</v>
      </c>
      <c r="AA36" s="194"/>
      <c r="AB36" s="194"/>
      <c r="AC36" s="194"/>
      <c r="AD36" s="194"/>
      <c r="AE36" s="194"/>
      <c r="AF36" s="195"/>
      <c r="AG36" s="195"/>
      <c r="AH36" s="195"/>
      <c r="AI36" s="195"/>
      <c r="AJ36" s="195"/>
      <c r="AK36" s="29"/>
    </row>
    <row r="37" spans="1:38" ht="40" customHeight="1" x14ac:dyDescent="0.35">
      <c r="A37" s="94">
        <v>34</v>
      </c>
      <c r="B37" s="95" t="s">
        <v>122</v>
      </c>
      <c r="C37" s="167" t="s">
        <v>269</v>
      </c>
      <c r="D37" s="99" t="s">
        <v>138</v>
      </c>
      <c r="E37" s="103">
        <v>1806</v>
      </c>
      <c r="F37" s="105" t="s">
        <v>171</v>
      </c>
      <c r="G37" s="106" t="s">
        <v>173</v>
      </c>
      <c r="H37" s="106" t="s">
        <v>184</v>
      </c>
      <c r="I37" s="109">
        <v>780</v>
      </c>
      <c r="J37" s="8">
        <v>2</v>
      </c>
      <c r="K37" s="45">
        <f t="shared" si="1"/>
        <v>2</v>
      </c>
      <c r="L37" s="45">
        <f t="shared" si="2"/>
        <v>2</v>
      </c>
      <c r="M37" s="55"/>
      <c r="N37" s="54">
        <f t="shared" si="3"/>
        <v>0</v>
      </c>
      <c r="O37" s="55"/>
      <c r="P37" s="55"/>
      <c r="Q37" s="55"/>
      <c r="R37" s="13">
        <f t="shared" si="4"/>
        <v>0</v>
      </c>
      <c r="S37" s="14" t="str">
        <f t="shared" si="0"/>
        <v>OK</v>
      </c>
      <c r="T37" s="194"/>
      <c r="U37" s="194"/>
      <c r="V37" s="194"/>
      <c r="W37" s="195"/>
      <c r="X37" s="195"/>
      <c r="Y37" s="195"/>
      <c r="Z37" s="197">
        <v>2</v>
      </c>
      <c r="AA37" s="194"/>
      <c r="AB37" s="194"/>
      <c r="AC37" s="194"/>
      <c r="AD37" s="194"/>
      <c r="AE37" s="194"/>
      <c r="AF37" s="195"/>
      <c r="AG37" s="195"/>
      <c r="AH37" s="195"/>
      <c r="AI37" s="195"/>
      <c r="AJ37" s="195"/>
      <c r="AK37" s="117"/>
    </row>
    <row r="38" spans="1:38" ht="40" customHeight="1" x14ac:dyDescent="0.35">
      <c r="J38" s="4">
        <f>SUM(J4:J37)</f>
        <v>8416</v>
      </c>
      <c r="R38" s="16">
        <f>SUM(R4:R37)</f>
        <v>3602</v>
      </c>
      <c r="S38" s="5" t="str">
        <f t="shared" si="0"/>
        <v>OK</v>
      </c>
      <c r="T38" s="209">
        <v>1800</v>
      </c>
      <c r="U38" s="209">
        <v>6640</v>
      </c>
      <c r="V38" s="209">
        <v>2898.24</v>
      </c>
      <c r="W38" s="209">
        <v>2490.1999999999998</v>
      </c>
      <c r="X38" s="209">
        <v>2506.9</v>
      </c>
      <c r="Y38" s="209">
        <v>1250</v>
      </c>
      <c r="Z38" s="209">
        <v>2490</v>
      </c>
      <c r="AA38" s="209">
        <v>621.6</v>
      </c>
      <c r="AB38" s="209">
        <v>1339.2</v>
      </c>
      <c r="AC38" s="209">
        <v>633.6</v>
      </c>
      <c r="AD38" s="209">
        <v>2400</v>
      </c>
      <c r="AE38" s="209">
        <v>6640</v>
      </c>
      <c r="AF38" s="209">
        <v>907.4</v>
      </c>
      <c r="AG38" s="209">
        <v>547.25</v>
      </c>
      <c r="AH38" s="209">
        <v>425</v>
      </c>
      <c r="AI38" s="209">
        <v>1111.46</v>
      </c>
      <c r="AJ38" s="209">
        <v>1956.08</v>
      </c>
      <c r="AK38" s="112">
        <f t="shared" ref="AK38" si="5">SUMPRODUCT($I$4:$I$37,AK4:AK37)</f>
        <v>0</v>
      </c>
      <c r="AL38" s="165"/>
    </row>
    <row r="39" spans="1:38" ht="40" customHeight="1" x14ac:dyDescent="0.35">
      <c r="J39" s="83">
        <f>SUMPRODUCT($I$4:$I$37,J4:J37)</f>
        <v>67261.930000000008</v>
      </c>
      <c r="K39" s="83">
        <f>SUMPRODUCT($I$4:$I$37,K4:K37)</f>
        <v>36656.929999999993</v>
      </c>
      <c r="L39" s="83">
        <f>SUMPRODUCT($I$4:$I$37,L4:L37)</f>
        <v>36656.929999999993</v>
      </c>
      <c r="T39" s="207"/>
      <c r="U39" s="207"/>
      <c r="V39" s="207"/>
      <c r="W39" s="200"/>
      <c r="X39" s="200"/>
      <c r="Y39" s="208"/>
      <c r="Z39" s="200"/>
      <c r="AA39" s="207"/>
      <c r="AB39" s="207"/>
      <c r="AC39" s="207"/>
      <c r="AD39" s="207"/>
      <c r="AE39" s="207"/>
      <c r="AF39" s="200"/>
      <c r="AG39" s="200"/>
      <c r="AH39" s="200"/>
      <c r="AI39" s="200"/>
      <c r="AJ39" s="200"/>
      <c r="AK39" s="165"/>
      <c r="AL39" s="165"/>
    </row>
    <row r="40" spans="1:38" ht="40" customHeight="1" x14ac:dyDescent="0.35">
      <c r="T40" s="207"/>
      <c r="U40" s="207"/>
      <c r="V40" s="207"/>
      <c r="W40" s="200"/>
      <c r="X40" s="200"/>
      <c r="Y40" s="208"/>
      <c r="Z40" s="200"/>
      <c r="AA40" s="207"/>
      <c r="AB40" s="207"/>
      <c r="AC40" s="207"/>
      <c r="AD40" s="207"/>
      <c r="AE40" s="207"/>
      <c r="AF40" s="200"/>
      <c r="AG40" s="200"/>
      <c r="AH40" s="200"/>
      <c r="AI40" s="200"/>
      <c r="AJ40" s="200"/>
      <c r="AK40" s="165"/>
      <c r="AL40" s="165"/>
    </row>
    <row r="41" spans="1:38" ht="40" customHeight="1" x14ac:dyDescent="0.35">
      <c r="T41" s="207"/>
      <c r="U41" s="207"/>
      <c r="V41" s="207"/>
      <c r="W41" s="200"/>
      <c r="X41" s="200"/>
      <c r="Y41" s="208"/>
      <c r="Z41" s="200"/>
      <c r="AA41" s="207"/>
      <c r="AB41" s="207"/>
      <c r="AC41" s="207"/>
      <c r="AD41" s="207"/>
      <c r="AE41" s="207"/>
      <c r="AF41" s="200"/>
      <c r="AG41" s="200"/>
      <c r="AH41" s="200"/>
      <c r="AI41" s="200"/>
      <c r="AJ41" s="200"/>
      <c r="AK41" s="165"/>
      <c r="AL41" s="165"/>
    </row>
    <row r="42" spans="1:38" ht="40" customHeight="1" x14ac:dyDescent="0.35">
      <c r="T42" s="207"/>
      <c r="U42" s="207"/>
      <c r="V42" s="207"/>
      <c r="W42" s="200"/>
      <c r="X42" s="200"/>
      <c r="Y42" s="208"/>
      <c r="Z42" s="200"/>
      <c r="AA42" s="207"/>
      <c r="AB42" s="207"/>
      <c r="AC42" s="207"/>
      <c r="AD42" s="207"/>
      <c r="AE42" s="207"/>
      <c r="AF42" s="200"/>
      <c r="AG42" s="200"/>
      <c r="AH42" s="200"/>
      <c r="AI42" s="200"/>
      <c r="AJ42" s="200"/>
      <c r="AK42" s="165"/>
      <c r="AL42" s="165"/>
    </row>
    <row r="43" spans="1:38" ht="40" customHeight="1" x14ac:dyDescent="0.35">
      <c r="T43" s="207"/>
      <c r="U43" s="207"/>
      <c r="V43" s="207"/>
      <c r="W43" s="200"/>
      <c r="X43" s="200"/>
      <c r="Y43" s="208"/>
      <c r="Z43" s="200"/>
      <c r="AA43" s="207"/>
      <c r="AB43" s="207"/>
      <c r="AC43" s="207"/>
      <c r="AD43" s="207"/>
      <c r="AE43" s="207"/>
      <c r="AF43" s="200"/>
      <c r="AG43" s="200"/>
      <c r="AH43" s="200"/>
      <c r="AI43" s="200"/>
      <c r="AJ43" s="200"/>
      <c r="AK43" s="165"/>
      <c r="AL43" s="165"/>
    </row>
    <row r="44" spans="1:38" ht="40" customHeight="1" x14ac:dyDescent="0.35">
      <c r="T44" s="207"/>
      <c r="U44" s="207"/>
      <c r="V44" s="207"/>
      <c r="W44" s="200"/>
      <c r="X44" s="200"/>
      <c r="Y44" s="208"/>
      <c r="Z44" s="200"/>
      <c r="AA44" s="207"/>
      <c r="AB44" s="207"/>
      <c r="AC44" s="207"/>
      <c r="AD44" s="207"/>
      <c r="AE44" s="207"/>
      <c r="AF44" s="200"/>
      <c r="AG44" s="200"/>
      <c r="AH44" s="200"/>
      <c r="AI44" s="200"/>
      <c r="AJ44" s="200"/>
      <c r="AK44" s="165"/>
      <c r="AL44" s="165"/>
    </row>
    <row r="45" spans="1:38" ht="40" customHeight="1" x14ac:dyDescent="0.35">
      <c r="T45" s="207"/>
      <c r="U45" s="207"/>
      <c r="V45" s="207"/>
      <c r="W45" s="200"/>
      <c r="X45" s="200"/>
      <c r="Y45" s="208"/>
      <c r="Z45" s="200"/>
      <c r="AA45" s="207"/>
      <c r="AB45" s="207"/>
      <c r="AC45" s="207"/>
      <c r="AD45" s="207"/>
      <c r="AE45" s="207"/>
      <c r="AF45" s="200"/>
      <c r="AG45" s="200"/>
      <c r="AH45" s="200"/>
      <c r="AI45" s="200"/>
      <c r="AJ45" s="200"/>
      <c r="AK45" s="165"/>
      <c r="AL45" s="165"/>
    </row>
    <row r="46" spans="1:38" ht="40" customHeight="1" x14ac:dyDescent="0.35">
      <c r="T46" s="207"/>
      <c r="U46" s="207"/>
      <c r="V46" s="207"/>
      <c r="W46" s="200"/>
      <c r="X46" s="200"/>
      <c r="Y46" s="208"/>
      <c r="Z46" s="200"/>
      <c r="AA46" s="207"/>
      <c r="AB46" s="207"/>
      <c r="AC46" s="207"/>
      <c r="AD46" s="207"/>
      <c r="AE46" s="207"/>
      <c r="AF46" s="200"/>
      <c r="AG46" s="200"/>
      <c r="AH46" s="200"/>
      <c r="AI46" s="200"/>
      <c r="AJ46" s="200"/>
      <c r="AK46" s="165"/>
      <c r="AL46" s="165"/>
    </row>
    <row r="47" spans="1:38" ht="40" customHeight="1" x14ac:dyDescent="0.35">
      <c r="T47" s="207"/>
      <c r="U47" s="207"/>
      <c r="V47" s="207"/>
      <c r="W47" s="200"/>
      <c r="X47" s="200"/>
      <c r="Y47" s="208"/>
      <c r="Z47" s="200"/>
      <c r="AA47" s="207"/>
      <c r="AB47" s="207"/>
      <c r="AC47" s="207"/>
      <c r="AD47" s="207"/>
      <c r="AE47" s="207"/>
      <c r="AF47" s="200"/>
      <c r="AG47" s="200"/>
      <c r="AH47" s="200"/>
      <c r="AI47" s="200"/>
      <c r="AJ47" s="200"/>
      <c r="AK47" s="165"/>
      <c r="AL47" s="165"/>
    </row>
    <row r="48" spans="1:38" ht="40" customHeight="1" x14ac:dyDescent="0.35">
      <c r="T48" s="207"/>
      <c r="U48" s="207"/>
      <c r="V48" s="207"/>
      <c r="W48" s="200"/>
      <c r="X48" s="200"/>
      <c r="Y48" s="208"/>
      <c r="Z48" s="200"/>
      <c r="AA48" s="207"/>
      <c r="AB48" s="207"/>
      <c r="AC48" s="207"/>
      <c r="AD48" s="207"/>
      <c r="AE48" s="207"/>
      <c r="AF48" s="200"/>
      <c r="AG48" s="200"/>
      <c r="AH48" s="200"/>
      <c r="AI48" s="200"/>
      <c r="AJ48" s="200"/>
      <c r="AK48" s="165"/>
      <c r="AL48" s="165"/>
    </row>
    <row r="49" spans="20:38" ht="40" customHeight="1" x14ac:dyDescent="0.35">
      <c r="T49" s="207"/>
      <c r="U49" s="207"/>
      <c r="V49" s="207"/>
      <c r="W49" s="200"/>
      <c r="X49" s="200"/>
      <c r="Y49" s="208"/>
      <c r="Z49" s="200"/>
      <c r="AA49" s="207"/>
      <c r="AB49" s="207"/>
      <c r="AC49" s="207"/>
      <c r="AD49" s="207"/>
      <c r="AE49" s="207"/>
      <c r="AF49" s="200"/>
      <c r="AG49" s="200"/>
      <c r="AH49" s="200"/>
      <c r="AI49" s="200"/>
      <c r="AJ49" s="200"/>
      <c r="AK49" s="165"/>
      <c r="AL49" s="165"/>
    </row>
    <row r="50" spans="20:38" ht="40" customHeight="1" x14ac:dyDescent="0.35">
      <c r="T50" s="207"/>
      <c r="U50" s="207"/>
      <c r="V50" s="207"/>
      <c r="W50" s="200"/>
      <c r="X50" s="200"/>
      <c r="Y50" s="208"/>
      <c r="Z50" s="200"/>
      <c r="AA50" s="207"/>
      <c r="AB50" s="207"/>
      <c r="AC50" s="207"/>
      <c r="AD50" s="207"/>
      <c r="AE50" s="207"/>
      <c r="AF50" s="200"/>
      <c r="AG50" s="200"/>
      <c r="AH50" s="200"/>
      <c r="AI50" s="200"/>
      <c r="AJ50" s="200"/>
      <c r="AK50" s="165"/>
      <c r="AL50" s="165"/>
    </row>
    <row r="51" spans="20:38" ht="40" customHeight="1" x14ac:dyDescent="0.35">
      <c r="T51" s="207"/>
      <c r="U51" s="207"/>
      <c r="V51" s="207"/>
      <c r="W51" s="200"/>
      <c r="X51" s="200"/>
      <c r="Y51" s="208"/>
      <c r="Z51" s="200"/>
      <c r="AA51" s="207"/>
      <c r="AB51" s="207"/>
      <c r="AC51" s="207"/>
      <c r="AD51" s="207"/>
      <c r="AE51" s="207"/>
      <c r="AF51" s="200"/>
      <c r="AG51" s="200"/>
      <c r="AH51" s="200"/>
      <c r="AI51" s="200"/>
      <c r="AJ51" s="200"/>
      <c r="AK51" s="165"/>
      <c r="AL51" s="165"/>
    </row>
    <row r="52" spans="20:38" ht="40" customHeight="1" x14ac:dyDescent="0.35">
      <c r="T52" s="207"/>
      <c r="U52" s="207"/>
      <c r="V52" s="207"/>
      <c r="W52" s="200"/>
      <c r="X52" s="200"/>
      <c r="Y52" s="208"/>
      <c r="Z52" s="200"/>
      <c r="AA52" s="207"/>
      <c r="AB52" s="207"/>
      <c r="AC52" s="207"/>
      <c r="AD52" s="207"/>
      <c r="AE52" s="207"/>
      <c r="AF52" s="200"/>
      <c r="AG52" s="200"/>
      <c r="AH52" s="200"/>
      <c r="AI52" s="200"/>
      <c r="AJ52" s="200"/>
      <c r="AK52" s="165"/>
      <c r="AL52" s="165"/>
    </row>
    <row r="53" spans="20:38" ht="40" customHeight="1" x14ac:dyDescent="0.35">
      <c r="T53" s="207"/>
      <c r="U53" s="207"/>
      <c r="V53" s="207"/>
      <c r="W53" s="200"/>
      <c r="X53" s="200"/>
      <c r="Y53" s="208"/>
      <c r="Z53" s="200"/>
      <c r="AA53" s="207"/>
      <c r="AB53" s="207"/>
      <c r="AC53" s="207"/>
      <c r="AD53" s="207"/>
      <c r="AE53" s="207"/>
      <c r="AF53" s="200"/>
      <c r="AG53" s="200"/>
      <c r="AH53" s="200"/>
      <c r="AI53" s="200"/>
      <c r="AJ53" s="200"/>
      <c r="AK53" s="165"/>
      <c r="AL53" s="165"/>
    </row>
    <row r="54" spans="20:38" ht="40" customHeight="1" x14ac:dyDescent="0.35">
      <c r="T54" s="207"/>
      <c r="U54" s="207"/>
      <c r="V54" s="207"/>
      <c r="W54" s="200"/>
      <c r="X54" s="200"/>
      <c r="Y54" s="208"/>
      <c r="Z54" s="200"/>
      <c r="AA54" s="207"/>
      <c r="AB54" s="207"/>
      <c r="AC54" s="207"/>
      <c r="AD54" s="207"/>
      <c r="AE54" s="207"/>
      <c r="AF54" s="200"/>
      <c r="AG54" s="200"/>
      <c r="AH54" s="200"/>
      <c r="AI54" s="200"/>
      <c r="AJ54" s="200"/>
      <c r="AK54" s="165"/>
      <c r="AL54" s="165"/>
    </row>
    <row r="55" spans="20:38" ht="40" customHeight="1" x14ac:dyDescent="0.35">
      <c r="T55" s="207"/>
      <c r="U55" s="207"/>
      <c r="V55" s="207"/>
      <c r="W55" s="200"/>
      <c r="X55" s="200"/>
      <c r="Y55" s="208"/>
      <c r="Z55" s="200"/>
      <c r="AA55" s="207"/>
      <c r="AB55" s="207"/>
      <c r="AC55" s="207"/>
      <c r="AD55" s="207"/>
      <c r="AE55" s="207"/>
      <c r="AF55" s="200"/>
      <c r="AG55" s="200"/>
      <c r="AH55" s="200"/>
      <c r="AI55" s="200"/>
      <c r="AJ55" s="200"/>
      <c r="AK55" s="165"/>
      <c r="AL55" s="165"/>
    </row>
    <row r="56" spans="20:38" ht="40" customHeight="1" x14ac:dyDescent="0.35">
      <c r="T56" s="207"/>
      <c r="U56" s="207"/>
      <c r="V56" s="207"/>
      <c r="W56" s="200"/>
      <c r="X56" s="200"/>
      <c r="Y56" s="208"/>
      <c r="Z56" s="200"/>
      <c r="AA56" s="207"/>
      <c r="AB56" s="207"/>
      <c r="AC56" s="207"/>
      <c r="AD56" s="207"/>
      <c r="AE56" s="207"/>
      <c r="AF56" s="200"/>
      <c r="AG56" s="200"/>
      <c r="AH56" s="200"/>
      <c r="AI56" s="200"/>
      <c r="AJ56" s="200"/>
      <c r="AK56" s="165"/>
      <c r="AL56" s="165"/>
    </row>
    <row r="57" spans="20:38" ht="40" customHeight="1" x14ac:dyDescent="0.35">
      <c r="T57" s="207"/>
      <c r="U57" s="207"/>
      <c r="V57" s="207"/>
      <c r="W57" s="200"/>
      <c r="X57" s="200"/>
      <c r="Y57" s="208"/>
      <c r="Z57" s="200"/>
      <c r="AA57" s="207"/>
      <c r="AB57" s="207"/>
      <c r="AC57" s="207"/>
      <c r="AD57" s="207"/>
      <c r="AE57" s="207"/>
      <c r="AF57" s="200"/>
      <c r="AG57" s="200"/>
      <c r="AH57" s="200"/>
      <c r="AI57" s="200"/>
      <c r="AJ57" s="200"/>
      <c r="AK57" s="165"/>
      <c r="AL57" s="165"/>
    </row>
    <row r="58" spans="20:38" ht="40" customHeight="1" x14ac:dyDescent="0.35">
      <c r="T58" s="207"/>
      <c r="U58" s="207"/>
      <c r="V58" s="207"/>
      <c r="W58" s="200"/>
      <c r="X58" s="200"/>
      <c r="Y58" s="208"/>
      <c r="Z58" s="200"/>
      <c r="AA58" s="207"/>
      <c r="AB58" s="207"/>
      <c r="AC58" s="207"/>
      <c r="AD58" s="207"/>
      <c r="AE58" s="207"/>
      <c r="AF58" s="200"/>
      <c r="AG58" s="200"/>
      <c r="AH58" s="200"/>
      <c r="AI58" s="200"/>
      <c r="AJ58" s="200"/>
      <c r="AK58" s="165"/>
      <c r="AL58" s="165"/>
    </row>
    <row r="59" spans="20:38" ht="40" customHeight="1" x14ac:dyDescent="0.35">
      <c r="T59" s="200"/>
      <c r="U59" s="200"/>
      <c r="V59" s="200"/>
      <c r="W59" s="200"/>
      <c r="X59" s="200"/>
      <c r="Y59" s="200"/>
      <c r="Z59" s="200"/>
      <c r="AA59" s="200"/>
      <c r="AB59" s="200"/>
      <c r="AC59" s="200"/>
      <c r="AD59" s="200"/>
      <c r="AE59" s="200"/>
      <c r="AF59" s="200"/>
      <c r="AG59" s="200"/>
      <c r="AH59" s="200"/>
      <c r="AI59" s="200"/>
      <c r="AJ59" s="200"/>
    </row>
    <row r="60" spans="20:38" ht="40" customHeight="1" x14ac:dyDescent="0.35">
      <c r="T60" s="200"/>
      <c r="U60" s="200"/>
      <c r="V60" s="200"/>
      <c r="W60" s="200"/>
      <c r="X60" s="200"/>
      <c r="Y60" s="200"/>
      <c r="Z60" s="200"/>
      <c r="AA60" s="200"/>
      <c r="AB60" s="200"/>
      <c r="AC60" s="200"/>
      <c r="AD60" s="200"/>
      <c r="AE60" s="200"/>
      <c r="AF60" s="200"/>
      <c r="AG60" s="200"/>
      <c r="AH60" s="200"/>
      <c r="AI60" s="200"/>
      <c r="AJ60" s="200"/>
    </row>
    <row r="61" spans="20:38" ht="40" customHeight="1" x14ac:dyDescent="0.35">
      <c r="T61" s="200"/>
      <c r="U61" s="200"/>
      <c r="V61" s="200"/>
      <c r="W61" s="200"/>
      <c r="X61" s="200"/>
      <c r="Y61" s="200"/>
      <c r="Z61" s="200"/>
      <c r="AA61" s="200"/>
      <c r="AB61" s="200"/>
      <c r="AC61" s="200"/>
      <c r="AD61" s="200"/>
      <c r="AE61" s="200"/>
      <c r="AF61" s="200"/>
      <c r="AG61" s="200"/>
      <c r="AH61" s="200"/>
      <c r="AI61" s="200"/>
      <c r="AJ61" s="200"/>
    </row>
    <row r="62" spans="20:38" ht="40" customHeight="1" x14ac:dyDescent="0.35">
      <c r="T62" s="200"/>
      <c r="U62" s="200"/>
      <c r="V62" s="200"/>
      <c r="W62" s="200"/>
      <c r="X62" s="200"/>
      <c r="Y62" s="200"/>
      <c r="Z62" s="200"/>
      <c r="AA62" s="200"/>
      <c r="AB62" s="200"/>
      <c r="AC62" s="200"/>
      <c r="AD62" s="200"/>
      <c r="AE62" s="200"/>
      <c r="AF62" s="200"/>
      <c r="AG62" s="200"/>
      <c r="AH62" s="200"/>
      <c r="AI62" s="200"/>
      <c r="AJ62" s="200"/>
    </row>
    <row r="63" spans="20:38" ht="40" customHeight="1" x14ac:dyDescent="0.35">
      <c r="T63" s="200"/>
      <c r="U63" s="200"/>
      <c r="V63" s="200"/>
      <c r="W63" s="200"/>
      <c r="X63" s="200"/>
      <c r="Y63" s="200"/>
      <c r="Z63" s="200"/>
      <c r="AA63" s="200"/>
      <c r="AB63" s="200"/>
      <c r="AC63" s="200"/>
      <c r="AD63" s="200"/>
      <c r="AE63" s="200"/>
      <c r="AF63" s="200"/>
      <c r="AG63" s="200"/>
      <c r="AH63" s="200"/>
      <c r="AI63" s="200"/>
      <c r="AJ63" s="200"/>
    </row>
    <row r="64" spans="20:38" ht="40" customHeight="1" x14ac:dyDescent="0.35">
      <c r="T64" s="200"/>
      <c r="U64" s="200"/>
      <c r="V64" s="200"/>
      <c r="W64" s="200"/>
      <c r="X64" s="200"/>
      <c r="Y64" s="200"/>
      <c r="Z64" s="200"/>
      <c r="AA64" s="200"/>
      <c r="AB64" s="200"/>
      <c r="AC64" s="200"/>
      <c r="AD64" s="200"/>
      <c r="AE64" s="200"/>
      <c r="AF64" s="200"/>
      <c r="AG64" s="200"/>
      <c r="AH64" s="200"/>
      <c r="AI64" s="200"/>
      <c r="AJ64" s="200"/>
    </row>
    <row r="65" spans="20:36" ht="40" customHeight="1" x14ac:dyDescent="0.35">
      <c r="T65" s="200"/>
      <c r="U65" s="200"/>
      <c r="V65" s="200"/>
      <c r="W65" s="200"/>
      <c r="X65" s="200"/>
      <c r="Y65" s="200"/>
      <c r="Z65" s="200"/>
      <c r="AA65" s="200"/>
      <c r="AB65" s="200"/>
      <c r="AC65" s="200"/>
      <c r="AD65" s="200"/>
      <c r="AE65" s="200"/>
      <c r="AF65" s="200"/>
      <c r="AG65" s="200"/>
      <c r="AH65" s="200"/>
      <c r="AI65" s="200"/>
      <c r="AJ65" s="200"/>
    </row>
    <row r="66" spans="20:36" ht="40" customHeight="1" x14ac:dyDescent="0.35">
      <c r="T66" s="200"/>
      <c r="U66" s="200"/>
      <c r="V66" s="200"/>
      <c r="W66" s="200"/>
      <c r="X66" s="200"/>
      <c r="Y66" s="200"/>
      <c r="Z66" s="200"/>
      <c r="AA66" s="200"/>
      <c r="AB66" s="200"/>
      <c r="AC66" s="200"/>
      <c r="AD66" s="200"/>
      <c r="AE66" s="200"/>
      <c r="AF66" s="200"/>
      <c r="AG66" s="200"/>
      <c r="AH66" s="200"/>
      <c r="AI66" s="200"/>
      <c r="AJ66" s="200"/>
    </row>
    <row r="67" spans="20:36" ht="40" customHeight="1" x14ac:dyDescent="0.35">
      <c r="T67" s="200"/>
      <c r="U67" s="200"/>
      <c r="V67" s="200"/>
      <c r="W67" s="200"/>
      <c r="X67" s="200"/>
      <c r="Y67" s="200"/>
      <c r="Z67" s="200"/>
      <c r="AA67" s="200"/>
      <c r="AB67" s="200"/>
      <c r="AC67" s="200"/>
      <c r="AD67" s="200"/>
      <c r="AE67" s="200"/>
      <c r="AF67" s="200"/>
      <c r="AG67" s="200"/>
      <c r="AH67" s="200"/>
      <c r="AI67" s="200"/>
      <c r="AJ67" s="200"/>
    </row>
    <row r="68" spans="20:36" ht="40" customHeight="1" x14ac:dyDescent="0.35">
      <c r="T68" s="200"/>
      <c r="U68" s="200"/>
      <c r="V68" s="200"/>
      <c r="W68" s="200"/>
      <c r="X68" s="200"/>
      <c r="Y68" s="200"/>
      <c r="Z68" s="200"/>
      <c r="AA68" s="200"/>
      <c r="AB68" s="200"/>
      <c r="AC68" s="200"/>
      <c r="AD68" s="200"/>
      <c r="AE68" s="200"/>
      <c r="AF68" s="200"/>
      <c r="AG68" s="200"/>
      <c r="AH68" s="200"/>
      <c r="AI68" s="200"/>
      <c r="AJ68" s="200"/>
    </row>
    <row r="69" spans="20:36" ht="40" customHeight="1" x14ac:dyDescent="0.35">
      <c r="T69" s="200"/>
      <c r="U69" s="200"/>
      <c r="V69" s="200"/>
      <c r="W69" s="200"/>
      <c r="X69" s="200"/>
      <c r="Y69" s="200"/>
      <c r="Z69" s="200"/>
      <c r="AA69" s="200"/>
      <c r="AB69" s="200"/>
      <c r="AC69" s="200"/>
      <c r="AD69" s="200"/>
      <c r="AE69" s="200"/>
      <c r="AF69" s="200"/>
      <c r="AG69" s="200"/>
      <c r="AH69" s="200"/>
      <c r="AI69" s="200"/>
      <c r="AJ69" s="200"/>
    </row>
    <row r="70" spans="20:36" ht="40" customHeight="1" x14ac:dyDescent="0.35">
      <c r="T70" s="200"/>
      <c r="U70" s="200"/>
      <c r="V70" s="200"/>
      <c r="W70" s="200"/>
      <c r="X70" s="200"/>
      <c r="Y70" s="200"/>
      <c r="Z70" s="200"/>
      <c r="AA70" s="200"/>
      <c r="AB70" s="200"/>
      <c r="AC70" s="200"/>
      <c r="AD70" s="200"/>
      <c r="AE70" s="200"/>
      <c r="AF70" s="200"/>
      <c r="AG70" s="200"/>
      <c r="AH70" s="200"/>
      <c r="AI70" s="200"/>
      <c r="AJ70" s="200"/>
    </row>
    <row r="71" spans="20:36" ht="40" customHeight="1" x14ac:dyDescent="0.35">
      <c r="T71" s="200"/>
      <c r="U71" s="200"/>
      <c r="V71" s="200"/>
      <c r="W71" s="200"/>
      <c r="X71" s="200"/>
      <c r="Y71" s="200"/>
      <c r="Z71" s="200"/>
      <c r="AA71" s="200"/>
      <c r="AB71" s="200"/>
      <c r="AC71" s="200"/>
      <c r="AD71" s="200"/>
      <c r="AE71" s="200"/>
      <c r="AF71" s="200"/>
      <c r="AG71" s="200"/>
      <c r="AH71" s="200"/>
      <c r="AI71" s="200"/>
      <c r="AJ71" s="200"/>
    </row>
    <row r="72" spans="20:36" ht="40" customHeight="1" x14ac:dyDescent="0.35">
      <c r="T72" s="200"/>
      <c r="U72" s="200"/>
      <c r="V72" s="200"/>
      <c r="W72" s="200"/>
      <c r="X72" s="200"/>
      <c r="Y72" s="200"/>
      <c r="Z72" s="200"/>
      <c r="AA72" s="200"/>
      <c r="AB72" s="200"/>
      <c r="AC72" s="200"/>
      <c r="AD72" s="200"/>
      <c r="AE72" s="200"/>
      <c r="AF72" s="200"/>
      <c r="AG72" s="200"/>
      <c r="AH72" s="200"/>
      <c r="AI72" s="200"/>
      <c r="AJ72" s="200"/>
    </row>
    <row r="73" spans="20:36" ht="40" customHeight="1" x14ac:dyDescent="0.35">
      <c r="T73" s="200"/>
      <c r="U73" s="200"/>
      <c r="V73" s="200"/>
      <c r="W73" s="200"/>
      <c r="X73" s="200"/>
      <c r="Y73" s="200"/>
      <c r="Z73" s="200"/>
      <c r="AA73" s="200"/>
      <c r="AB73" s="200"/>
      <c r="AC73" s="200"/>
      <c r="AD73" s="200"/>
      <c r="AE73" s="200"/>
      <c r="AF73" s="200"/>
      <c r="AG73" s="200"/>
      <c r="AH73" s="200"/>
      <c r="AI73" s="200"/>
      <c r="AJ73" s="200"/>
    </row>
    <row r="74" spans="20:36" ht="40" customHeight="1" x14ac:dyDescent="0.35">
      <c r="T74" s="200"/>
      <c r="U74" s="200"/>
      <c r="V74" s="200"/>
      <c r="W74" s="200"/>
      <c r="X74" s="200"/>
      <c r="Y74" s="200"/>
      <c r="Z74" s="200"/>
      <c r="AA74" s="200"/>
      <c r="AB74" s="200"/>
      <c r="AC74" s="200"/>
      <c r="AD74" s="200"/>
      <c r="AE74" s="200"/>
      <c r="AF74" s="200"/>
      <c r="AG74" s="200"/>
      <c r="AH74" s="200"/>
      <c r="AI74" s="200"/>
      <c r="AJ74" s="200"/>
    </row>
    <row r="75" spans="20:36" ht="40" customHeight="1" x14ac:dyDescent="0.35">
      <c r="T75" s="200"/>
      <c r="U75" s="200"/>
      <c r="V75" s="200"/>
      <c r="W75" s="200"/>
      <c r="X75" s="200"/>
      <c r="Y75" s="200"/>
      <c r="Z75" s="200"/>
      <c r="AA75" s="200"/>
      <c r="AB75" s="200"/>
      <c r="AC75" s="200"/>
      <c r="AD75" s="200"/>
      <c r="AE75" s="200"/>
      <c r="AF75" s="200"/>
      <c r="AG75" s="200"/>
      <c r="AH75" s="200"/>
      <c r="AI75" s="200"/>
      <c r="AJ75" s="200"/>
    </row>
    <row r="76" spans="20:36" ht="40" customHeight="1" x14ac:dyDescent="0.35">
      <c r="T76" s="200"/>
      <c r="U76" s="200"/>
      <c r="V76" s="200"/>
      <c r="W76" s="200"/>
      <c r="X76" s="200"/>
      <c r="Y76" s="200"/>
      <c r="Z76" s="200"/>
      <c r="AA76" s="200"/>
      <c r="AB76" s="200"/>
      <c r="AC76" s="200"/>
      <c r="AD76" s="200"/>
      <c r="AE76" s="200"/>
      <c r="AF76" s="200"/>
      <c r="AG76" s="200"/>
      <c r="AH76" s="200"/>
      <c r="AI76" s="200"/>
      <c r="AJ76" s="200"/>
    </row>
    <row r="77" spans="20:36" ht="40" customHeight="1" x14ac:dyDescent="0.35">
      <c r="T77" s="200"/>
      <c r="U77" s="200"/>
      <c r="V77" s="200"/>
      <c r="W77" s="200"/>
      <c r="X77" s="200"/>
      <c r="Y77" s="200"/>
      <c r="Z77" s="200"/>
      <c r="AA77" s="200"/>
      <c r="AB77" s="200"/>
      <c r="AC77" s="200"/>
      <c r="AD77" s="200"/>
      <c r="AE77" s="200"/>
      <c r="AF77" s="200"/>
      <c r="AG77" s="200"/>
      <c r="AH77" s="200"/>
      <c r="AI77" s="200"/>
      <c r="AJ77" s="200"/>
    </row>
    <row r="78" spans="20:36" ht="40" customHeight="1" x14ac:dyDescent="0.35">
      <c r="T78" s="200"/>
      <c r="U78" s="200"/>
      <c r="V78" s="200"/>
      <c r="W78" s="200"/>
      <c r="X78" s="200"/>
      <c r="Y78" s="200"/>
      <c r="Z78" s="200"/>
      <c r="AA78" s="200"/>
      <c r="AB78" s="200"/>
      <c r="AC78" s="200"/>
      <c r="AD78" s="200"/>
      <c r="AE78" s="200"/>
      <c r="AF78" s="200"/>
      <c r="AG78" s="200"/>
      <c r="AH78" s="200"/>
      <c r="AI78" s="200"/>
      <c r="AJ78" s="200"/>
    </row>
    <row r="79" spans="20:36" ht="40" customHeight="1" x14ac:dyDescent="0.35">
      <c r="T79" s="200"/>
      <c r="U79" s="200"/>
      <c r="V79" s="200"/>
      <c r="W79" s="200"/>
      <c r="X79" s="200"/>
      <c r="Y79" s="200"/>
      <c r="Z79" s="200"/>
      <c r="AA79" s="200"/>
      <c r="AB79" s="200"/>
      <c r="AC79" s="200"/>
      <c r="AD79" s="200"/>
      <c r="AE79" s="200"/>
      <c r="AF79" s="200"/>
      <c r="AG79" s="200"/>
      <c r="AH79" s="200"/>
      <c r="AI79" s="200"/>
      <c r="AJ79" s="200"/>
    </row>
    <row r="80" spans="20:36" ht="40" customHeight="1" x14ac:dyDescent="0.35">
      <c r="T80" s="200"/>
      <c r="U80" s="200"/>
      <c r="V80" s="200"/>
      <c r="W80" s="200"/>
      <c r="X80" s="200"/>
      <c r="Y80" s="200"/>
      <c r="Z80" s="200"/>
      <c r="AA80" s="200"/>
      <c r="AB80" s="200"/>
      <c r="AC80" s="200"/>
      <c r="AD80" s="200"/>
      <c r="AE80" s="200"/>
      <c r="AF80" s="200"/>
      <c r="AG80" s="200"/>
      <c r="AH80" s="200"/>
      <c r="AI80" s="200"/>
      <c r="AJ80" s="200"/>
    </row>
    <row r="81" spans="20:36" ht="40" customHeight="1" x14ac:dyDescent="0.35">
      <c r="T81" s="200"/>
      <c r="U81" s="200"/>
      <c r="V81" s="200"/>
      <c r="W81" s="200"/>
      <c r="X81" s="200"/>
      <c r="Y81" s="200"/>
      <c r="Z81" s="200"/>
      <c r="AA81" s="200"/>
      <c r="AB81" s="200"/>
      <c r="AC81" s="200"/>
      <c r="AD81" s="200"/>
      <c r="AE81" s="200"/>
      <c r="AF81" s="200"/>
      <c r="AG81" s="200"/>
      <c r="AH81" s="200"/>
      <c r="AI81" s="200"/>
      <c r="AJ81" s="200"/>
    </row>
    <row r="82" spans="20:36" ht="40" customHeight="1" x14ac:dyDescent="0.35">
      <c r="T82" s="200"/>
      <c r="U82" s="200"/>
      <c r="V82" s="200"/>
      <c r="W82" s="200"/>
      <c r="X82" s="200"/>
      <c r="Y82" s="200"/>
      <c r="Z82" s="200"/>
      <c r="AA82" s="200"/>
      <c r="AB82" s="200"/>
      <c r="AC82" s="200"/>
      <c r="AD82" s="200"/>
      <c r="AE82" s="200"/>
      <c r="AF82" s="200"/>
      <c r="AG82" s="200"/>
      <c r="AH82" s="200"/>
      <c r="AI82" s="200"/>
      <c r="AJ82" s="200"/>
    </row>
    <row r="83" spans="20:36" ht="40" customHeight="1" x14ac:dyDescent="0.35">
      <c r="T83" s="200"/>
      <c r="U83" s="200"/>
      <c r="V83" s="200"/>
      <c r="W83" s="200"/>
      <c r="X83" s="200"/>
      <c r="Y83" s="200"/>
      <c r="Z83" s="200"/>
      <c r="AA83" s="200"/>
      <c r="AB83" s="200"/>
      <c r="AC83" s="200"/>
      <c r="AD83" s="200"/>
      <c r="AE83" s="200"/>
      <c r="AF83" s="200"/>
      <c r="AG83" s="200"/>
      <c r="AH83" s="200"/>
      <c r="AI83" s="200"/>
      <c r="AJ83" s="200"/>
    </row>
    <row r="84" spans="20:36" ht="40" customHeight="1" x14ac:dyDescent="0.35">
      <c r="T84" s="200"/>
      <c r="U84" s="200"/>
      <c r="V84" s="200"/>
      <c r="W84" s="200"/>
      <c r="X84" s="200"/>
      <c r="Y84" s="200"/>
      <c r="Z84" s="200"/>
      <c r="AA84" s="200"/>
      <c r="AB84" s="200"/>
      <c r="AC84" s="200"/>
      <c r="AD84" s="200"/>
      <c r="AE84" s="200"/>
      <c r="AF84" s="200"/>
      <c r="AG84" s="200"/>
      <c r="AH84" s="200"/>
      <c r="AI84" s="200"/>
      <c r="AJ84" s="200"/>
    </row>
    <row r="85" spans="20:36" ht="40" customHeight="1" x14ac:dyDescent="0.35">
      <c r="T85" s="200"/>
      <c r="U85" s="200"/>
      <c r="V85" s="200"/>
      <c r="W85" s="200"/>
      <c r="X85" s="200"/>
      <c r="Y85" s="200"/>
      <c r="Z85" s="200"/>
      <c r="AA85" s="200"/>
      <c r="AB85" s="200"/>
      <c r="AC85" s="200"/>
      <c r="AD85" s="200"/>
      <c r="AE85" s="200"/>
      <c r="AF85" s="200"/>
      <c r="AG85" s="200"/>
      <c r="AH85" s="200"/>
      <c r="AI85" s="200"/>
      <c r="AJ85" s="200"/>
    </row>
    <row r="86" spans="20:36" ht="40" customHeight="1" x14ac:dyDescent="0.35">
      <c r="T86" s="200"/>
      <c r="U86" s="200"/>
      <c r="V86" s="200"/>
      <c r="W86" s="200"/>
      <c r="X86" s="200"/>
      <c r="Y86" s="200"/>
      <c r="Z86" s="200"/>
      <c r="AA86" s="200"/>
      <c r="AB86" s="200"/>
      <c r="AC86" s="200"/>
      <c r="AD86" s="200"/>
      <c r="AE86" s="200"/>
      <c r="AF86" s="200"/>
      <c r="AG86" s="200"/>
      <c r="AH86" s="200"/>
      <c r="AI86" s="200"/>
      <c r="AJ86" s="200"/>
    </row>
    <row r="87" spans="20:36" ht="40" customHeight="1" x14ac:dyDescent="0.35">
      <c r="T87" s="200"/>
      <c r="U87" s="200"/>
      <c r="V87" s="200"/>
      <c r="W87" s="200"/>
      <c r="X87" s="200"/>
      <c r="Y87" s="200"/>
      <c r="Z87" s="200"/>
      <c r="AA87" s="200"/>
      <c r="AB87" s="200"/>
      <c r="AC87" s="200"/>
      <c r="AD87" s="200"/>
      <c r="AE87" s="200"/>
      <c r="AF87" s="200"/>
      <c r="AG87" s="200"/>
      <c r="AH87" s="200"/>
      <c r="AI87" s="200"/>
      <c r="AJ87" s="200"/>
    </row>
    <row r="88" spans="20:36" ht="40" customHeight="1" x14ac:dyDescent="0.35">
      <c r="T88" s="200"/>
      <c r="U88" s="200"/>
      <c r="V88" s="200"/>
      <c r="W88" s="200"/>
      <c r="X88" s="200"/>
      <c r="Y88" s="200"/>
      <c r="Z88" s="200"/>
      <c r="AA88" s="200"/>
      <c r="AB88" s="200"/>
      <c r="AC88" s="200"/>
      <c r="AD88" s="200"/>
      <c r="AE88" s="200"/>
      <c r="AF88" s="200"/>
      <c r="AG88" s="200"/>
      <c r="AH88" s="200"/>
      <c r="AI88" s="200"/>
      <c r="AJ88" s="200"/>
    </row>
    <row r="89" spans="20:36" ht="40" customHeight="1" x14ac:dyDescent="0.35">
      <c r="T89" s="200"/>
      <c r="U89" s="200"/>
      <c r="V89" s="200"/>
      <c r="W89" s="200"/>
      <c r="X89" s="200"/>
      <c r="Y89" s="200"/>
      <c r="Z89" s="200"/>
      <c r="AA89" s="200"/>
      <c r="AB89" s="200"/>
      <c r="AC89" s="200"/>
      <c r="AD89" s="200"/>
      <c r="AE89" s="200"/>
      <c r="AF89" s="200"/>
      <c r="AG89" s="200"/>
      <c r="AH89" s="200"/>
      <c r="AI89" s="200"/>
      <c r="AJ89" s="200"/>
    </row>
    <row r="90" spans="20:36" ht="40" customHeight="1" x14ac:dyDescent="0.35">
      <c r="T90" s="200"/>
      <c r="U90" s="200"/>
      <c r="V90" s="200"/>
      <c r="W90" s="200"/>
      <c r="X90" s="200"/>
      <c r="Y90" s="200"/>
      <c r="Z90" s="200"/>
      <c r="AA90" s="200"/>
      <c r="AB90" s="200"/>
      <c r="AC90" s="200"/>
      <c r="AD90" s="200"/>
      <c r="AE90" s="200"/>
      <c r="AF90" s="200"/>
      <c r="AG90" s="200"/>
      <c r="AH90" s="200"/>
      <c r="AI90" s="200"/>
      <c r="AJ90" s="200"/>
    </row>
    <row r="91" spans="20:36" ht="40" customHeight="1" x14ac:dyDescent="0.35">
      <c r="T91" s="200"/>
      <c r="U91" s="200"/>
      <c r="V91" s="200"/>
      <c r="W91" s="200"/>
      <c r="X91" s="200"/>
      <c r="Y91" s="200"/>
      <c r="Z91" s="200"/>
      <c r="AA91" s="200"/>
      <c r="AB91" s="200"/>
      <c r="AC91" s="200"/>
      <c r="AD91" s="200"/>
      <c r="AE91" s="200"/>
      <c r="AF91" s="200"/>
      <c r="AG91" s="200"/>
      <c r="AH91" s="200"/>
      <c r="AI91" s="200"/>
      <c r="AJ91" s="200"/>
    </row>
    <row r="92" spans="20:36" ht="40" customHeight="1" x14ac:dyDescent="0.35">
      <c r="T92" s="200"/>
      <c r="U92" s="200"/>
      <c r="V92" s="200"/>
      <c r="W92" s="200"/>
      <c r="X92" s="200"/>
      <c r="Y92" s="200"/>
      <c r="Z92" s="200"/>
      <c r="AA92" s="200"/>
      <c r="AB92" s="200"/>
      <c r="AC92" s="200"/>
      <c r="AD92" s="200"/>
      <c r="AE92" s="200"/>
      <c r="AF92" s="200"/>
      <c r="AG92" s="200"/>
      <c r="AH92" s="200"/>
      <c r="AI92" s="200"/>
      <c r="AJ92" s="200"/>
    </row>
    <row r="93" spans="20:36" ht="40" customHeight="1" x14ac:dyDescent="0.35">
      <c r="T93" s="200"/>
      <c r="U93" s="200"/>
      <c r="V93" s="200"/>
      <c r="W93" s="200"/>
      <c r="X93" s="200"/>
      <c r="Y93" s="200"/>
      <c r="Z93" s="200"/>
      <c r="AA93" s="200"/>
      <c r="AB93" s="200"/>
      <c r="AC93" s="200"/>
      <c r="AD93" s="200"/>
      <c r="AE93" s="200"/>
      <c r="AF93" s="200"/>
      <c r="AG93" s="200"/>
      <c r="AH93" s="200"/>
      <c r="AI93" s="200"/>
      <c r="AJ93" s="200"/>
    </row>
    <row r="94" spans="20:36" ht="40" customHeight="1" x14ac:dyDescent="0.35">
      <c r="T94" s="200"/>
      <c r="U94" s="200"/>
      <c r="V94" s="200"/>
      <c r="W94" s="200"/>
      <c r="X94" s="200"/>
      <c r="Y94" s="200"/>
      <c r="Z94" s="200"/>
      <c r="AA94" s="200"/>
      <c r="AB94" s="200"/>
      <c r="AC94" s="200"/>
      <c r="AD94" s="200"/>
      <c r="AE94" s="200"/>
      <c r="AF94" s="200"/>
      <c r="AG94" s="200"/>
      <c r="AH94" s="200"/>
      <c r="AI94" s="200"/>
      <c r="AJ94" s="200"/>
    </row>
    <row r="95" spans="20:36" ht="40" customHeight="1" x14ac:dyDescent="0.35">
      <c r="T95" s="200"/>
      <c r="U95" s="200"/>
      <c r="V95" s="200"/>
      <c r="W95" s="200"/>
      <c r="X95" s="200"/>
      <c r="Y95" s="200"/>
      <c r="Z95" s="200"/>
      <c r="AA95" s="200"/>
      <c r="AB95" s="200"/>
      <c r="AC95" s="200"/>
      <c r="AD95" s="200"/>
      <c r="AE95" s="200"/>
      <c r="AF95" s="200"/>
      <c r="AG95" s="200"/>
      <c r="AH95" s="200"/>
      <c r="AI95" s="200"/>
      <c r="AJ95" s="200"/>
    </row>
    <row r="96" spans="20:36" ht="40" customHeight="1" x14ac:dyDescent="0.35">
      <c r="T96" s="200"/>
      <c r="U96" s="200"/>
      <c r="V96" s="200"/>
      <c r="W96" s="200"/>
      <c r="X96" s="200"/>
      <c r="Y96" s="200"/>
      <c r="Z96" s="200"/>
      <c r="AA96" s="200"/>
      <c r="AB96" s="200"/>
      <c r="AC96" s="200"/>
      <c r="AD96" s="200"/>
      <c r="AE96" s="200"/>
      <c r="AF96" s="200"/>
      <c r="AG96" s="200"/>
      <c r="AH96" s="200"/>
      <c r="AI96" s="200"/>
      <c r="AJ96" s="200"/>
    </row>
    <row r="97" spans="20:36" ht="40" customHeight="1" x14ac:dyDescent="0.35">
      <c r="T97" s="200"/>
      <c r="U97" s="200"/>
      <c r="V97" s="200"/>
      <c r="W97" s="200"/>
      <c r="X97" s="200"/>
      <c r="Y97" s="200"/>
      <c r="Z97" s="200"/>
      <c r="AA97" s="200"/>
      <c r="AB97" s="200"/>
      <c r="AC97" s="200"/>
      <c r="AD97" s="200"/>
      <c r="AE97" s="200"/>
      <c r="AF97" s="200"/>
      <c r="AG97" s="200"/>
      <c r="AH97" s="200"/>
      <c r="AI97" s="200"/>
      <c r="AJ97" s="200"/>
    </row>
    <row r="98" spans="20:36" ht="40" customHeight="1" x14ac:dyDescent="0.35">
      <c r="T98" s="200"/>
      <c r="U98" s="200"/>
      <c r="V98" s="200"/>
      <c r="W98" s="200"/>
      <c r="X98" s="200"/>
      <c r="Y98" s="200"/>
      <c r="Z98" s="200"/>
      <c r="AA98" s="200"/>
      <c r="AB98" s="200"/>
      <c r="AC98" s="200"/>
      <c r="AD98" s="200"/>
      <c r="AE98" s="200"/>
      <c r="AF98" s="200"/>
      <c r="AG98" s="200"/>
      <c r="AH98" s="200"/>
      <c r="AI98" s="200"/>
      <c r="AJ98" s="200"/>
    </row>
    <row r="99" spans="20:36" ht="40" customHeight="1" x14ac:dyDescent="0.35">
      <c r="T99" s="200"/>
      <c r="U99" s="200"/>
      <c r="V99" s="200"/>
      <c r="W99" s="200"/>
      <c r="X99" s="200"/>
      <c r="Y99" s="200"/>
      <c r="Z99" s="200"/>
      <c r="AA99" s="200"/>
      <c r="AB99" s="200"/>
      <c r="AC99" s="200"/>
      <c r="AD99" s="200"/>
      <c r="AE99" s="200"/>
      <c r="AF99" s="200"/>
      <c r="AG99" s="200"/>
      <c r="AH99" s="200"/>
      <c r="AI99" s="200"/>
      <c r="AJ99" s="200"/>
    </row>
    <row r="100" spans="20:36" ht="40" customHeight="1" x14ac:dyDescent="0.35">
      <c r="T100" s="200"/>
      <c r="U100" s="200"/>
      <c r="V100" s="200"/>
      <c r="W100" s="200"/>
      <c r="X100" s="200"/>
      <c r="Y100" s="200"/>
      <c r="Z100" s="200"/>
      <c r="AA100" s="200"/>
      <c r="AB100" s="200"/>
      <c r="AC100" s="200"/>
      <c r="AD100" s="200"/>
      <c r="AE100" s="200"/>
      <c r="AF100" s="200"/>
      <c r="AG100" s="200"/>
      <c r="AH100" s="200"/>
      <c r="AI100" s="200"/>
      <c r="AJ100" s="200"/>
    </row>
    <row r="101" spans="20:36" ht="40" customHeight="1" x14ac:dyDescent="0.35">
      <c r="T101" s="200"/>
      <c r="U101" s="200"/>
      <c r="V101" s="200"/>
      <c r="W101" s="200"/>
      <c r="X101" s="200"/>
      <c r="Y101" s="200"/>
      <c r="Z101" s="200"/>
      <c r="AA101" s="200"/>
      <c r="AB101" s="200"/>
      <c r="AC101" s="200"/>
      <c r="AD101" s="200"/>
      <c r="AE101" s="200"/>
      <c r="AF101" s="200"/>
      <c r="AG101" s="200"/>
      <c r="AH101" s="200"/>
      <c r="AI101" s="200"/>
      <c r="AJ101" s="200"/>
    </row>
    <row r="102" spans="20:36" ht="40" customHeight="1" x14ac:dyDescent="0.35">
      <c r="T102" s="200"/>
      <c r="U102" s="200"/>
      <c r="V102" s="200"/>
      <c r="W102" s="200"/>
      <c r="X102" s="200"/>
      <c r="Y102" s="200"/>
      <c r="Z102" s="200"/>
      <c r="AA102" s="200"/>
      <c r="AB102" s="200"/>
      <c r="AC102" s="200"/>
      <c r="AD102" s="200"/>
      <c r="AE102" s="200"/>
      <c r="AF102" s="200"/>
      <c r="AG102" s="200"/>
      <c r="AH102" s="200"/>
      <c r="AI102" s="200"/>
      <c r="AJ102" s="200"/>
    </row>
    <row r="103" spans="20:36" ht="40" customHeight="1" x14ac:dyDescent="0.35">
      <c r="T103" s="200"/>
      <c r="U103" s="200"/>
      <c r="V103" s="200"/>
      <c r="W103" s="200"/>
      <c r="X103" s="200"/>
      <c r="Y103" s="200"/>
      <c r="Z103" s="200"/>
      <c r="AA103" s="200"/>
      <c r="AB103" s="200"/>
      <c r="AC103" s="200"/>
      <c r="AD103" s="200"/>
      <c r="AE103" s="200"/>
      <c r="AF103" s="200"/>
      <c r="AG103" s="200"/>
      <c r="AH103" s="200"/>
      <c r="AI103" s="200"/>
      <c r="AJ103" s="200"/>
    </row>
    <row r="104" spans="20:36" ht="40" customHeight="1" x14ac:dyDescent="0.35">
      <c r="T104" s="200"/>
      <c r="U104" s="200"/>
      <c r="V104" s="200"/>
      <c r="W104" s="200"/>
      <c r="X104" s="200"/>
      <c r="Y104" s="200"/>
      <c r="Z104" s="200"/>
      <c r="AA104" s="200"/>
      <c r="AB104" s="200"/>
      <c r="AC104" s="200"/>
      <c r="AD104" s="200"/>
      <c r="AE104" s="200"/>
      <c r="AF104" s="200"/>
      <c r="AG104" s="200"/>
      <c r="AH104" s="200"/>
      <c r="AI104" s="200"/>
      <c r="AJ104" s="200"/>
    </row>
    <row r="105" spans="20:36" ht="40" customHeight="1" x14ac:dyDescent="0.35">
      <c r="T105" s="200"/>
      <c r="U105" s="200"/>
      <c r="V105" s="200"/>
      <c r="W105" s="200"/>
      <c r="X105" s="200"/>
      <c r="Y105" s="200"/>
      <c r="Z105" s="200"/>
      <c r="AA105" s="200"/>
      <c r="AB105" s="200"/>
      <c r="AC105" s="200"/>
      <c r="AD105" s="200"/>
      <c r="AE105" s="200"/>
      <c r="AF105" s="200"/>
      <c r="AG105" s="200"/>
      <c r="AH105" s="200"/>
      <c r="AI105" s="200"/>
      <c r="AJ105" s="200"/>
    </row>
    <row r="106" spans="20:36" ht="40" customHeight="1" x14ac:dyDescent="0.35">
      <c r="T106" s="200"/>
      <c r="U106" s="200"/>
      <c r="V106" s="200"/>
      <c r="W106" s="200"/>
      <c r="X106" s="200"/>
      <c r="Y106" s="200"/>
      <c r="Z106" s="200"/>
      <c r="AA106" s="200"/>
      <c r="AB106" s="200"/>
      <c r="AC106" s="200"/>
      <c r="AD106" s="200"/>
      <c r="AE106" s="200"/>
      <c r="AF106" s="200"/>
      <c r="AG106" s="200"/>
      <c r="AH106" s="200"/>
      <c r="AI106" s="200"/>
      <c r="AJ106" s="200"/>
    </row>
    <row r="107" spans="20:36" ht="40" customHeight="1" x14ac:dyDescent="0.35">
      <c r="T107" s="200"/>
      <c r="U107" s="200"/>
      <c r="V107" s="200"/>
      <c r="W107" s="200"/>
      <c r="X107" s="200"/>
      <c r="Y107" s="200"/>
      <c r="Z107" s="200"/>
      <c r="AA107" s="200"/>
      <c r="AB107" s="200"/>
      <c r="AC107" s="200"/>
      <c r="AD107" s="200"/>
      <c r="AE107" s="200"/>
      <c r="AF107" s="200"/>
      <c r="AG107" s="200"/>
      <c r="AH107" s="200"/>
      <c r="AI107" s="200"/>
      <c r="AJ107" s="200"/>
    </row>
    <row r="108" spans="20:36" ht="40" customHeight="1" x14ac:dyDescent="0.35">
      <c r="T108" s="200"/>
      <c r="U108" s="200"/>
      <c r="V108" s="200"/>
      <c r="W108" s="200"/>
      <c r="X108" s="200"/>
      <c r="Y108" s="200"/>
      <c r="Z108" s="200"/>
      <c r="AA108" s="200"/>
      <c r="AB108" s="200"/>
      <c r="AC108" s="200"/>
      <c r="AD108" s="200"/>
      <c r="AE108" s="200"/>
      <c r="AF108" s="200"/>
      <c r="AG108" s="200"/>
      <c r="AH108" s="200"/>
      <c r="AI108" s="200"/>
      <c r="AJ108" s="200"/>
    </row>
    <row r="109" spans="20:36" ht="40" customHeight="1" x14ac:dyDescent="0.35">
      <c r="T109" s="200"/>
      <c r="U109" s="200"/>
      <c r="V109" s="200"/>
      <c r="W109" s="200"/>
      <c r="X109" s="200"/>
      <c r="Y109" s="200"/>
      <c r="Z109" s="200"/>
      <c r="AA109" s="200"/>
      <c r="AB109" s="200"/>
      <c r="AC109" s="200"/>
      <c r="AD109" s="200"/>
      <c r="AE109" s="200"/>
      <c r="AF109" s="200"/>
      <c r="AG109" s="200"/>
      <c r="AH109" s="200"/>
      <c r="AI109" s="200"/>
      <c r="AJ109" s="200"/>
    </row>
    <row r="110" spans="20:36" ht="40" customHeight="1" x14ac:dyDescent="0.35">
      <c r="T110" s="200"/>
      <c r="U110" s="200"/>
      <c r="V110" s="200"/>
      <c r="W110" s="200"/>
      <c r="X110" s="200"/>
      <c r="Y110" s="200"/>
      <c r="Z110" s="200"/>
      <c r="AA110" s="200"/>
      <c r="AB110" s="200"/>
      <c r="AC110" s="200"/>
      <c r="AD110" s="200"/>
      <c r="AE110" s="200"/>
      <c r="AF110" s="200"/>
      <c r="AG110" s="200"/>
      <c r="AH110" s="200"/>
      <c r="AI110" s="200"/>
      <c r="AJ110" s="200"/>
    </row>
    <row r="111" spans="20:36" ht="40" customHeight="1" x14ac:dyDescent="0.35">
      <c r="T111" s="200"/>
      <c r="U111" s="200"/>
      <c r="V111" s="200"/>
      <c r="W111" s="200"/>
      <c r="X111" s="200"/>
      <c r="Y111" s="200"/>
      <c r="Z111" s="200"/>
      <c r="AA111" s="200"/>
      <c r="AB111" s="200"/>
      <c r="AC111" s="200"/>
      <c r="AD111" s="200"/>
      <c r="AE111" s="200"/>
      <c r="AF111" s="200"/>
      <c r="AG111" s="200"/>
      <c r="AH111" s="200"/>
      <c r="AI111" s="200"/>
      <c r="AJ111" s="200"/>
    </row>
    <row r="112" spans="20:36" ht="40" customHeight="1" x14ac:dyDescent="0.35">
      <c r="T112" s="200"/>
      <c r="U112" s="200"/>
      <c r="V112" s="200"/>
      <c r="W112" s="200"/>
      <c r="X112" s="200"/>
      <c r="Y112" s="200"/>
      <c r="Z112" s="200"/>
      <c r="AA112" s="200"/>
      <c r="AB112" s="200"/>
      <c r="AC112" s="200"/>
      <c r="AD112" s="200"/>
      <c r="AE112" s="200"/>
      <c r="AF112" s="200"/>
      <c r="AG112" s="200"/>
      <c r="AH112" s="200"/>
      <c r="AI112" s="200"/>
      <c r="AJ112" s="200"/>
    </row>
    <row r="113" spans="20:36" ht="40" customHeight="1" x14ac:dyDescent="0.35">
      <c r="T113" s="200"/>
      <c r="U113" s="200"/>
      <c r="V113" s="200"/>
      <c r="W113" s="200"/>
      <c r="X113" s="200"/>
      <c r="Y113" s="200"/>
      <c r="Z113" s="200"/>
      <c r="AA113" s="200"/>
      <c r="AB113" s="200"/>
      <c r="AC113" s="200"/>
      <c r="AD113" s="200"/>
      <c r="AE113" s="200"/>
      <c r="AF113" s="200"/>
      <c r="AG113" s="200"/>
      <c r="AH113" s="200"/>
      <c r="AI113" s="200"/>
      <c r="AJ113" s="200"/>
    </row>
    <row r="114" spans="20:36" ht="40" customHeight="1" x14ac:dyDescent="0.35">
      <c r="T114" s="200"/>
      <c r="U114" s="200"/>
      <c r="V114" s="200"/>
      <c r="W114" s="200"/>
      <c r="X114" s="200"/>
      <c r="Y114" s="200"/>
      <c r="Z114" s="200"/>
      <c r="AA114" s="200"/>
      <c r="AB114" s="200"/>
      <c r="AC114" s="200"/>
      <c r="AD114" s="200"/>
      <c r="AE114" s="200"/>
      <c r="AF114" s="200"/>
      <c r="AG114" s="200"/>
      <c r="AH114" s="200"/>
      <c r="AI114" s="200"/>
      <c r="AJ114" s="200"/>
    </row>
    <row r="115" spans="20:36" ht="40" customHeight="1" x14ac:dyDescent="0.35">
      <c r="T115" s="200"/>
      <c r="U115" s="200"/>
      <c r="V115" s="200"/>
      <c r="W115" s="200"/>
      <c r="X115" s="200"/>
      <c r="Y115" s="200"/>
      <c r="Z115" s="200"/>
      <c r="AA115" s="200"/>
      <c r="AB115" s="200"/>
      <c r="AC115" s="200"/>
      <c r="AD115" s="200"/>
      <c r="AE115" s="200"/>
      <c r="AF115" s="200"/>
      <c r="AG115" s="200"/>
      <c r="AH115" s="200"/>
      <c r="AI115" s="200"/>
      <c r="AJ115" s="200"/>
    </row>
    <row r="116" spans="20:36" ht="40" customHeight="1" x14ac:dyDescent="0.35">
      <c r="T116" s="200"/>
      <c r="U116" s="200"/>
      <c r="V116" s="200"/>
      <c r="W116" s="200"/>
      <c r="X116" s="200"/>
      <c r="Y116" s="200"/>
      <c r="Z116" s="200"/>
      <c r="AA116" s="200"/>
      <c r="AB116" s="200"/>
      <c r="AC116" s="200"/>
      <c r="AD116" s="200"/>
      <c r="AE116" s="200"/>
      <c r="AF116" s="200"/>
      <c r="AG116" s="200"/>
      <c r="AH116" s="200"/>
      <c r="AI116" s="200"/>
      <c r="AJ116" s="200"/>
    </row>
    <row r="117" spans="20:36" ht="40" customHeight="1" x14ac:dyDescent="0.35">
      <c r="T117" s="200"/>
      <c r="U117" s="200"/>
      <c r="V117" s="200"/>
      <c r="W117" s="200"/>
      <c r="X117" s="200"/>
      <c r="Y117" s="200"/>
      <c r="Z117" s="200"/>
      <c r="AA117" s="200"/>
      <c r="AB117" s="200"/>
      <c r="AC117" s="200"/>
      <c r="AD117" s="200"/>
      <c r="AE117" s="200"/>
      <c r="AF117" s="200"/>
      <c r="AG117" s="200"/>
      <c r="AH117" s="200"/>
      <c r="AI117" s="200"/>
      <c r="AJ117" s="200"/>
    </row>
    <row r="118" spans="20:36" ht="40" customHeight="1" x14ac:dyDescent="0.35">
      <c r="T118" s="200"/>
      <c r="U118" s="200"/>
      <c r="V118" s="200"/>
      <c r="W118" s="200"/>
      <c r="X118" s="200"/>
      <c r="Y118" s="200"/>
      <c r="Z118" s="200"/>
      <c r="AA118" s="200"/>
      <c r="AB118" s="200"/>
      <c r="AC118" s="200"/>
      <c r="AD118" s="200"/>
      <c r="AE118" s="200"/>
      <c r="AF118" s="200"/>
      <c r="AG118" s="200"/>
      <c r="AH118" s="200"/>
      <c r="AI118" s="200"/>
      <c r="AJ118" s="200"/>
    </row>
    <row r="119" spans="20:36" ht="40" customHeight="1" x14ac:dyDescent="0.35">
      <c r="T119" s="200"/>
      <c r="U119" s="200"/>
      <c r="V119" s="200"/>
      <c r="W119" s="200"/>
      <c r="X119" s="200"/>
      <c r="Y119" s="200"/>
      <c r="Z119" s="200"/>
      <c r="AA119" s="200"/>
      <c r="AB119" s="200"/>
      <c r="AC119" s="200"/>
      <c r="AD119" s="200"/>
      <c r="AE119" s="200"/>
      <c r="AF119" s="200"/>
      <c r="AG119" s="200"/>
      <c r="AH119" s="200"/>
      <c r="AI119" s="200"/>
      <c r="AJ119" s="200"/>
    </row>
    <row r="120" spans="20:36" ht="40" customHeight="1" x14ac:dyDescent="0.35">
      <c r="T120" s="200"/>
      <c r="U120" s="200"/>
      <c r="V120" s="200"/>
      <c r="W120" s="200"/>
      <c r="X120" s="200"/>
      <c r="Y120" s="200"/>
      <c r="Z120" s="200"/>
      <c r="AA120" s="200"/>
      <c r="AB120" s="200"/>
      <c r="AC120" s="200"/>
      <c r="AD120" s="200"/>
      <c r="AE120" s="200"/>
      <c r="AF120" s="200"/>
      <c r="AG120" s="200"/>
      <c r="AH120" s="200"/>
      <c r="AI120" s="200"/>
      <c r="AJ120" s="200"/>
    </row>
    <row r="121" spans="20:36" ht="40" customHeight="1" x14ac:dyDescent="0.35">
      <c r="T121" s="200"/>
      <c r="U121" s="200"/>
      <c r="V121" s="200"/>
      <c r="W121" s="200"/>
      <c r="X121" s="200"/>
      <c r="Y121" s="200"/>
      <c r="Z121" s="200"/>
      <c r="AA121" s="200"/>
      <c r="AB121" s="200"/>
      <c r="AC121" s="200"/>
      <c r="AD121" s="200"/>
      <c r="AE121" s="200"/>
      <c r="AF121" s="200"/>
      <c r="AG121" s="200"/>
      <c r="AH121" s="200"/>
      <c r="AI121" s="200"/>
      <c r="AJ121" s="200"/>
    </row>
    <row r="122" spans="20:36" ht="40" customHeight="1" x14ac:dyDescent="0.35">
      <c r="T122" s="200"/>
      <c r="U122" s="200"/>
      <c r="V122" s="200"/>
      <c r="W122" s="200"/>
      <c r="X122" s="200"/>
      <c r="Y122" s="200"/>
      <c r="Z122" s="200"/>
      <c r="AA122" s="200"/>
      <c r="AB122" s="200"/>
      <c r="AC122" s="200"/>
      <c r="AD122" s="200"/>
      <c r="AE122" s="200"/>
      <c r="AF122" s="200"/>
      <c r="AG122" s="200"/>
      <c r="AH122" s="200"/>
      <c r="AI122" s="200"/>
      <c r="AJ122" s="200"/>
    </row>
    <row r="123" spans="20:36" ht="40" customHeight="1" x14ac:dyDescent="0.35">
      <c r="T123" s="200"/>
      <c r="U123" s="200"/>
      <c r="V123" s="200"/>
      <c r="W123" s="200"/>
      <c r="X123" s="200"/>
      <c r="Y123" s="200"/>
      <c r="Z123" s="200"/>
      <c r="AA123" s="200"/>
      <c r="AB123" s="200"/>
      <c r="AC123" s="200"/>
      <c r="AD123" s="200"/>
      <c r="AE123" s="200"/>
      <c r="AF123" s="200"/>
      <c r="AG123" s="200"/>
      <c r="AH123" s="200"/>
      <c r="AI123" s="200"/>
      <c r="AJ123" s="200"/>
    </row>
    <row r="124" spans="20:36" ht="40" customHeight="1" x14ac:dyDescent="0.35">
      <c r="T124" s="200"/>
      <c r="U124" s="200"/>
      <c r="V124" s="200"/>
      <c r="W124" s="200"/>
      <c r="X124" s="200"/>
      <c r="Y124" s="200"/>
      <c r="Z124" s="200"/>
      <c r="AA124" s="200"/>
      <c r="AB124" s="200"/>
      <c r="AC124" s="200"/>
      <c r="AD124" s="200"/>
      <c r="AE124" s="200"/>
      <c r="AF124" s="200"/>
      <c r="AG124" s="200"/>
      <c r="AH124" s="200"/>
      <c r="AI124" s="200"/>
      <c r="AJ124" s="200"/>
    </row>
    <row r="125" spans="20:36" ht="40" customHeight="1" x14ac:dyDescent="0.35">
      <c r="T125" s="200"/>
      <c r="U125" s="200"/>
      <c r="V125" s="200"/>
      <c r="W125" s="200"/>
      <c r="X125" s="200"/>
      <c r="Y125" s="200"/>
      <c r="Z125" s="200"/>
      <c r="AA125" s="200"/>
      <c r="AB125" s="200"/>
      <c r="AC125" s="200"/>
      <c r="AD125" s="200"/>
      <c r="AE125" s="200"/>
      <c r="AF125" s="200"/>
      <c r="AG125" s="200"/>
      <c r="AH125" s="200"/>
      <c r="AI125" s="200"/>
      <c r="AJ125" s="200"/>
    </row>
    <row r="126" spans="20:36" ht="40" customHeight="1" x14ac:dyDescent="0.35">
      <c r="T126" s="200"/>
      <c r="U126" s="200"/>
      <c r="V126" s="200"/>
      <c r="W126" s="200"/>
      <c r="X126" s="200"/>
      <c r="Y126" s="200"/>
      <c r="Z126" s="200"/>
      <c r="AA126" s="200"/>
      <c r="AB126" s="200"/>
      <c r="AC126" s="200"/>
      <c r="AD126" s="200"/>
      <c r="AE126" s="200"/>
      <c r="AF126" s="200"/>
      <c r="AG126" s="200"/>
      <c r="AH126" s="200"/>
      <c r="AI126" s="200"/>
      <c r="AJ126" s="200"/>
    </row>
    <row r="127" spans="20:36" ht="40" customHeight="1" x14ac:dyDescent="0.35">
      <c r="T127" s="200"/>
      <c r="U127" s="200"/>
      <c r="V127" s="200"/>
      <c r="W127" s="200"/>
      <c r="X127" s="200"/>
      <c r="Y127" s="200"/>
      <c r="Z127" s="200"/>
      <c r="AA127" s="200"/>
      <c r="AB127" s="200"/>
      <c r="AC127" s="200"/>
      <c r="AD127" s="200"/>
      <c r="AE127" s="200"/>
      <c r="AF127" s="200"/>
      <c r="AG127" s="200"/>
      <c r="AH127" s="200"/>
      <c r="AI127" s="200"/>
      <c r="AJ127" s="200"/>
    </row>
    <row r="128" spans="20:36" ht="40" customHeight="1" x14ac:dyDescent="0.35">
      <c r="T128" s="200"/>
      <c r="U128" s="200"/>
      <c r="V128" s="200"/>
      <c r="W128" s="200"/>
      <c r="X128" s="200"/>
      <c r="Y128" s="200"/>
      <c r="Z128" s="200"/>
      <c r="AA128" s="200"/>
      <c r="AB128" s="200"/>
      <c r="AC128" s="200"/>
      <c r="AD128" s="200"/>
      <c r="AE128" s="200"/>
      <c r="AF128" s="200"/>
      <c r="AG128" s="200"/>
      <c r="AH128" s="200"/>
      <c r="AI128" s="200"/>
      <c r="AJ128" s="200"/>
    </row>
    <row r="129" spans="20:36" ht="40" customHeight="1" x14ac:dyDescent="0.35">
      <c r="T129" s="200"/>
      <c r="U129" s="200"/>
      <c r="V129" s="200"/>
      <c r="W129" s="200"/>
      <c r="X129" s="200"/>
      <c r="Y129" s="200"/>
      <c r="Z129" s="200"/>
      <c r="AA129" s="200"/>
      <c r="AB129" s="200"/>
      <c r="AC129" s="200"/>
      <c r="AD129" s="200"/>
      <c r="AE129" s="200"/>
      <c r="AF129" s="200"/>
      <c r="AG129" s="200"/>
      <c r="AH129" s="200"/>
      <c r="AI129" s="200"/>
      <c r="AJ129" s="200"/>
    </row>
    <row r="130" spans="20:36" ht="40" customHeight="1" x14ac:dyDescent="0.35">
      <c r="T130" s="200"/>
      <c r="U130" s="200"/>
      <c r="V130" s="200"/>
      <c r="W130" s="200"/>
      <c r="X130" s="200"/>
      <c r="Y130" s="200"/>
      <c r="Z130" s="200"/>
      <c r="AA130" s="200"/>
      <c r="AB130" s="200"/>
      <c r="AC130" s="200"/>
      <c r="AD130" s="200"/>
      <c r="AE130" s="200"/>
      <c r="AF130" s="200"/>
      <c r="AG130" s="200"/>
      <c r="AH130" s="200"/>
      <c r="AI130" s="200"/>
      <c r="AJ130" s="200"/>
    </row>
    <row r="131" spans="20:36" ht="40" customHeight="1" x14ac:dyDescent="0.35">
      <c r="T131" s="200"/>
      <c r="U131" s="200"/>
      <c r="V131" s="200"/>
      <c r="W131" s="200"/>
      <c r="X131" s="200"/>
      <c r="Y131" s="200"/>
      <c r="Z131" s="200"/>
      <c r="AA131" s="200"/>
      <c r="AB131" s="200"/>
      <c r="AC131" s="200"/>
      <c r="AD131" s="200"/>
      <c r="AE131" s="200"/>
      <c r="AF131" s="200"/>
      <c r="AG131" s="200"/>
      <c r="AH131" s="200"/>
      <c r="AI131" s="200"/>
      <c r="AJ131" s="200"/>
    </row>
    <row r="132" spans="20:36" ht="40" customHeight="1" x14ac:dyDescent="0.35">
      <c r="T132" s="200"/>
      <c r="U132" s="200"/>
      <c r="V132" s="200"/>
      <c r="W132" s="200"/>
      <c r="X132" s="200"/>
      <c r="Y132" s="200"/>
      <c r="Z132" s="200"/>
      <c r="AA132" s="200"/>
      <c r="AB132" s="200"/>
      <c r="AC132" s="200"/>
      <c r="AD132" s="200"/>
      <c r="AE132" s="200"/>
      <c r="AF132" s="200"/>
      <c r="AG132" s="200"/>
      <c r="AH132" s="200"/>
      <c r="AI132" s="200"/>
      <c r="AJ132" s="200"/>
    </row>
    <row r="133" spans="20:36" ht="40" customHeight="1" x14ac:dyDescent="0.35">
      <c r="T133" s="200"/>
      <c r="U133" s="200"/>
      <c r="V133" s="200"/>
      <c r="W133" s="200"/>
      <c r="X133" s="200"/>
      <c r="Y133" s="200"/>
      <c r="Z133" s="200"/>
      <c r="AA133" s="200"/>
      <c r="AB133" s="200"/>
      <c r="AC133" s="200"/>
      <c r="AD133" s="200"/>
      <c r="AE133" s="200"/>
      <c r="AF133" s="200"/>
      <c r="AG133" s="200"/>
      <c r="AH133" s="200"/>
      <c r="AI133" s="200"/>
      <c r="AJ133" s="200"/>
    </row>
    <row r="134" spans="20:36" ht="40" customHeight="1" x14ac:dyDescent="0.35">
      <c r="T134" s="200"/>
      <c r="U134" s="200"/>
      <c r="V134" s="200"/>
      <c r="W134" s="200"/>
      <c r="X134" s="200"/>
      <c r="Y134" s="200"/>
      <c r="Z134" s="200"/>
      <c r="AA134" s="200"/>
      <c r="AB134" s="200"/>
      <c r="AC134" s="200"/>
      <c r="AD134" s="200"/>
      <c r="AE134" s="200"/>
      <c r="AF134" s="200"/>
      <c r="AG134" s="200"/>
      <c r="AH134" s="200"/>
      <c r="AI134" s="200"/>
      <c r="AJ134" s="200"/>
    </row>
    <row r="135" spans="20:36" ht="40" customHeight="1" x14ac:dyDescent="0.35">
      <c r="T135" s="200"/>
      <c r="U135" s="200"/>
      <c r="V135" s="200"/>
      <c r="W135" s="200"/>
      <c r="X135" s="200"/>
      <c r="Y135" s="200"/>
      <c r="Z135" s="200"/>
      <c r="AA135" s="200"/>
      <c r="AB135" s="200"/>
      <c r="AC135" s="200"/>
      <c r="AD135" s="200"/>
      <c r="AE135" s="200"/>
      <c r="AF135" s="200"/>
      <c r="AG135" s="200"/>
      <c r="AH135" s="200"/>
      <c r="AI135" s="200"/>
      <c r="AJ135" s="200"/>
    </row>
    <row r="136" spans="20:36" ht="40" customHeight="1" x14ac:dyDescent="0.35">
      <c r="T136" s="200"/>
      <c r="U136" s="200"/>
      <c r="V136" s="200"/>
      <c r="W136" s="200"/>
      <c r="X136" s="200"/>
      <c r="Y136" s="200"/>
      <c r="Z136" s="200"/>
      <c r="AA136" s="200"/>
      <c r="AB136" s="200"/>
      <c r="AC136" s="200"/>
      <c r="AD136" s="200"/>
      <c r="AE136" s="200"/>
      <c r="AF136" s="200"/>
      <c r="AG136" s="200"/>
      <c r="AH136" s="200"/>
      <c r="AI136" s="200"/>
      <c r="AJ136" s="200"/>
    </row>
    <row r="137" spans="20:36" ht="40" customHeight="1" x14ac:dyDescent="0.35">
      <c r="T137" s="200"/>
      <c r="U137" s="200"/>
      <c r="V137" s="200"/>
      <c r="W137" s="200"/>
      <c r="X137" s="200"/>
      <c r="Y137" s="200"/>
      <c r="Z137" s="200"/>
      <c r="AA137" s="200"/>
      <c r="AB137" s="200"/>
      <c r="AC137" s="200"/>
      <c r="AD137" s="200"/>
      <c r="AE137" s="200"/>
      <c r="AF137" s="200"/>
      <c r="AG137" s="200"/>
      <c r="AH137" s="200"/>
      <c r="AI137" s="200"/>
      <c r="AJ137" s="200"/>
    </row>
    <row r="138" spans="20:36" ht="40" customHeight="1" x14ac:dyDescent="0.35">
      <c r="T138" s="200"/>
      <c r="U138" s="200"/>
      <c r="V138" s="200"/>
      <c r="W138" s="200"/>
      <c r="X138" s="200"/>
      <c r="Y138" s="200"/>
      <c r="Z138" s="200"/>
      <c r="AA138" s="200"/>
      <c r="AB138" s="200"/>
      <c r="AC138" s="200"/>
      <c r="AD138" s="200"/>
      <c r="AE138" s="200"/>
      <c r="AF138" s="200"/>
      <c r="AG138" s="200"/>
      <c r="AH138" s="200"/>
      <c r="AI138" s="200"/>
      <c r="AJ138" s="200"/>
    </row>
    <row r="139" spans="20:36" ht="40" customHeight="1" x14ac:dyDescent="0.35">
      <c r="T139" s="200"/>
      <c r="U139" s="200"/>
      <c r="V139" s="200"/>
      <c r="W139" s="200"/>
      <c r="X139" s="200"/>
      <c r="Y139" s="200"/>
      <c r="Z139" s="200"/>
      <c r="AA139" s="200"/>
      <c r="AB139" s="200"/>
      <c r="AC139" s="200"/>
      <c r="AD139" s="200"/>
      <c r="AE139" s="200"/>
      <c r="AF139" s="200"/>
      <c r="AG139" s="200"/>
      <c r="AH139" s="200"/>
      <c r="AI139" s="200"/>
      <c r="AJ139" s="200"/>
    </row>
    <row r="140" spans="20:36" ht="40" customHeight="1" x14ac:dyDescent="0.35">
      <c r="T140" s="200"/>
      <c r="U140" s="200"/>
      <c r="V140" s="200"/>
      <c r="W140" s="200"/>
      <c r="X140" s="200"/>
      <c r="Y140" s="200"/>
      <c r="Z140" s="200"/>
      <c r="AA140" s="200"/>
      <c r="AB140" s="200"/>
      <c r="AC140" s="200"/>
      <c r="AD140" s="200"/>
      <c r="AE140" s="200"/>
      <c r="AF140" s="200"/>
      <c r="AG140" s="200"/>
      <c r="AH140" s="200"/>
      <c r="AI140" s="200"/>
      <c r="AJ140" s="200"/>
    </row>
    <row r="141" spans="20:36" ht="40" customHeight="1" x14ac:dyDescent="0.35">
      <c r="T141" s="200"/>
      <c r="U141" s="200"/>
      <c r="V141" s="200"/>
      <c r="W141" s="200"/>
      <c r="X141" s="200"/>
      <c r="Y141" s="200"/>
      <c r="Z141" s="200"/>
      <c r="AA141" s="200"/>
      <c r="AB141" s="200"/>
      <c r="AC141" s="200"/>
      <c r="AD141" s="200"/>
      <c r="AE141" s="200"/>
      <c r="AF141" s="200"/>
      <c r="AG141" s="200"/>
      <c r="AH141" s="200"/>
      <c r="AI141" s="200"/>
      <c r="AJ141" s="200"/>
    </row>
    <row r="142" spans="20:36" ht="40" customHeight="1" x14ac:dyDescent="0.35">
      <c r="T142" s="200"/>
      <c r="U142" s="200"/>
      <c r="V142" s="200"/>
      <c r="W142" s="200"/>
      <c r="X142" s="200"/>
      <c r="Y142" s="200"/>
      <c r="Z142" s="200"/>
      <c r="AA142" s="200"/>
      <c r="AB142" s="200"/>
      <c r="AC142" s="200"/>
      <c r="AD142" s="200"/>
      <c r="AE142" s="200"/>
      <c r="AF142" s="200"/>
      <c r="AG142" s="200"/>
      <c r="AH142" s="200"/>
      <c r="AI142" s="200"/>
      <c r="AJ142" s="200"/>
    </row>
    <row r="143" spans="20:36" ht="40" customHeight="1" x14ac:dyDescent="0.35">
      <c r="T143" s="200"/>
      <c r="U143" s="200"/>
      <c r="V143" s="200"/>
      <c r="W143" s="200"/>
      <c r="X143" s="200"/>
      <c r="Y143" s="200"/>
      <c r="Z143" s="200"/>
      <c r="AA143" s="200"/>
      <c r="AB143" s="200"/>
      <c r="AC143" s="200"/>
      <c r="AD143" s="200"/>
      <c r="AE143" s="200"/>
      <c r="AF143" s="200"/>
      <c r="AG143" s="200"/>
      <c r="AH143" s="200"/>
      <c r="AI143" s="200"/>
      <c r="AJ143" s="200"/>
    </row>
    <row r="144" spans="20:36" ht="40" customHeight="1" x14ac:dyDescent="0.35">
      <c r="T144" s="200"/>
      <c r="U144" s="200"/>
      <c r="V144" s="200"/>
      <c r="W144" s="200"/>
      <c r="X144" s="200"/>
      <c r="Y144" s="200"/>
      <c r="Z144" s="200"/>
      <c r="AA144" s="200"/>
      <c r="AB144" s="200"/>
      <c r="AC144" s="200"/>
      <c r="AD144" s="200"/>
      <c r="AE144" s="200"/>
      <c r="AF144" s="200"/>
      <c r="AG144" s="200"/>
      <c r="AH144" s="200"/>
      <c r="AI144" s="200"/>
      <c r="AJ144" s="200"/>
    </row>
    <row r="145" spans="20:36" ht="40" customHeight="1" x14ac:dyDescent="0.35">
      <c r="T145" s="200"/>
      <c r="U145" s="200"/>
      <c r="V145" s="200"/>
      <c r="W145" s="200"/>
      <c r="X145" s="200"/>
      <c r="Y145" s="200"/>
      <c r="Z145" s="200"/>
      <c r="AA145" s="200"/>
      <c r="AB145" s="200"/>
      <c r="AC145" s="200"/>
      <c r="AD145" s="200"/>
      <c r="AE145" s="200"/>
      <c r="AF145" s="200"/>
      <c r="AG145" s="200"/>
      <c r="AH145" s="200"/>
      <c r="AI145" s="200"/>
      <c r="AJ145" s="200"/>
    </row>
    <row r="146" spans="20:36" ht="40" customHeight="1" x14ac:dyDescent="0.35">
      <c r="T146" s="200"/>
      <c r="U146" s="200"/>
      <c r="V146" s="200"/>
      <c r="W146" s="200"/>
      <c r="X146" s="200"/>
      <c r="Y146" s="200"/>
      <c r="Z146" s="200"/>
      <c r="AA146" s="200"/>
      <c r="AB146" s="200"/>
      <c r="AC146" s="200"/>
      <c r="AD146" s="200"/>
      <c r="AE146" s="200"/>
      <c r="AF146" s="200"/>
      <c r="AG146" s="200"/>
      <c r="AH146" s="200"/>
      <c r="AI146" s="200"/>
      <c r="AJ146" s="200"/>
    </row>
    <row r="147" spans="20:36" ht="40" customHeight="1" x14ac:dyDescent="0.35">
      <c r="T147" s="200"/>
      <c r="U147" s="200"/>
      <c r="V147" s="200"/>
      <c r="W147" s="200"/>
      <c r="X147" s="200"/>
      <c r="Y147" s="200"/>
      <c r="Z147" s="200"/>
      <c r="AA147" s="200"/>
      <c r="AB147" s="200"/>
      <c r="AC147" s="200"/>
      <c r="AD147" s="200"/>
      <c r="AE147" s="200"/>
      <c r="AF147" s="200"/>
      <c r="AG147" s="200"/>
      <c r="AH147" s="200"/>
      <c r="AI147" s="200"/>
      <c r="AJ147" s="200"/>
    </row>
    <row r="148" spans="20:36" ht="40" customHeight="1" x14ac:dyDescent="0.35">
      <c r="T148" s="200"/>
      <c r="U148" s="200"/>
      <c r="V148" s="200"/>
      <c r="W148" s="200"/>
      <c r="X148" s="200"/>
      <c r="Y148" s="200"/>
      <c r="Z148" s="200"/>
      <c r="AA148" s="200"/>
      <c r="AB148" s="200"/>
      <c r="AC148" s="200"/>
      <c r="AD148" s="200"/>
      <c r="AE148" s="200"/>
      <c r="AF148" s="200"/>
      <c r="AG148" s="200"/>
      <c r="AH148" s="200"/>
      <c r="AI148" s="200"/>
      <c r="AJ148" s="200"/>
    </row>
    <row r="149" spans="20:36" ht="40" customHeight="1" x14ac:dyDescent="0.35">
      <c r="T149" s="200"/>
      <c r="U149" s="200"/>
      <c r="V149" s="200"/>
      <c r="W149" s="200"/>
      <c r="X149" s="200"/>
      <c r="Y149" s="200"/>
      <c r="Z149" s="200"/>
      <c r="AA149" s="200"/>
      <c r="AB149" s="200"/>
      <c r="AC149" s="200"/>
      <c r="AD149" s="200"/>
      <c r="AE149" s="200"/>
      <c r="AF149" s="200"/>
      <c r="AG149" s="200"/>
      <c r="AH149" s="200"/>
      <c r="AI149" s="200"/>
      <c r="AJ149" s="200"/>
    </row>
    <row r="150" spans="20:36" ht="40" customHeight="1" x14ac:dyDescent="0.35">
      <c r="T150" s="200"/>
      <c r="U150" s="200"/>
      <c r="V150" s="200"/>
      <c r="W150" s="200"/>
      <c r="X150" s="200"/>
      <c r="Y150" s="200"/>
      <c r="Z150" s="200"/>
      <c r="AA150" s="200"/>
      <c r="AB150" s="200"/>
      <c r="AC150" s="200"/>
      <c r="AD150" s="200"/>
      <c r="AE150" s="200"/>
      <c r="AF150" s="200"/>
      <c r="AG150" s="200"/>
      <c r="AH150" s="200"/>
      <c r="AI150" s="200"/>
      <c r="AJ150" s="200"/>
    </row>
    <row r="151" spans="20:36" ht="40" customHeight="1" x14ac:dyDescent="0.35">
      <c r="T151" s="200"/>
      <c r="U151" s="200"/>
      <c r="V151" s="200"/>
      <c r="W151" s="200"/>
      <c r="X151" s="200"/>
      <c r="Y151" s="200"/>
      <c r="Z151" s="200"/>
      <c r="AA151" s="200"/>
      <c r="AB151" s="200"/>
      <c r="AC151" s="200"/>
      <c r="AD151" s="200"/>
      <c r="AE151" s="200"/>
      <c r="AF151" s="200"/>
      <c r="AG151" s="200"/>
      <c r="AH151" s="200"/>
      <c r="AI151" s="200"/>
      <c r="AJ151" s="200"/>
    </row>
    <row r="152" spans="20:36" ht="40" customHeight="1" x14ac:dyDescent="0.35">
      <c r="T152" s="200"/>
      <c r="U152" s="200"/>
      <c r="V152" s="200"/>
      <c r="W152" s="200"/>
      <c r="X152" s="200"/>
      <c r="Y152" s="200"/>
      <c r="Z152" s="200"/>
      <c r="AA152" s="200"/>
      <c r="AB152" s="200"/>
      <c r="AC152" s="200"/>
      <c r="AD152" s="200"/>
      <c r="AE152" s="200"/>
      <c r="AF152" s="200"/>
      <c r="AG152" s="200"/>
      <c r="AH152" s="200"/>
      <c r="AI152" s="200"/>
      <c r="AJ152" s="200"/>
    </row>
    <row r="153" spans="20:36" ht="40" customHeight="1" x14ac:dyDescent="0.35">
      <c r="T153" s="200"/>
      <c r="U153" s="200"/>
      <c r="V153" s="200"/>
      <c r="W153" s="200"/>
      <c r="X153" s="200"/>
      <c r="Y153" s="200"/>
      <c r="Z153" s="200"/>
      <c r="AA153" s="200"/>
      <c r="AB153" s="200"/>
      <c r="AC153" s="200"/>
      <c r="AD153" s="200"/>
      <c r="AE153" s="200"/>
      <c r="AF153" s="200"/>
      <c r="AG153" s="200"/>
      <c r="AH153" s="200"/>
      <c r="AI153" s="200"/>
      <c r="AJ153" s="200"/>
    </row>
    <row r="154" spans="20:36" ht="40" customHeight="1" x14ac:dyDescent="0.35">
      <c r="T154" s="200"/>
      <c r="U154" s="200"/>
      <c r="V154" s="200"/>
      <c r="W154" s="200"/>
      <c r="X154" s="200"/>
      <c r="Y154" s="200"/>
      <c r="Z154" s="200"/>
      <c r="AA154" s="200"/>
      <c r="AB154" s="200"/>
      <c r="AC154" s="200"/>
      <c r="AD154" s="200"/>
      <c r="AE154" s="200"/>
      <c r="AF154" s="200"/>
      <c r="AG154" s="200"/>
      <c r="AH154" s="200"/>
      <c r="AI154" s="200"/>
      <c r="AJ154" s="200"/>
    </row>
    <row r="155" spans="20:36" ht="40" customHeight="1" x14ac:dyDescent="0.35">
      <c r="T155" s="200"/>
      <c r="U155" s="200"/>
      <c r="V155" s="200"/>
      <c r="W155" s="200"/>
      <c r="X155" s="200"/>
      <c r="Y155" s="200"/>
      <c r="Z155" s="200"/>
      <c r="AA155" s="200"/>
      <c r="AB155" s="200"/>
      <c r="AC155" s="200"/>
      <c r="AD155" s="200"/>
      <c r="AE155" s="200"/>
      <c r="AF155" s="200"/>
      <c r="AG155" s="200"/>
      <c r="AH155" s="200"/>
      <c r="AI155" s="200"/>
      <c r="AJ155" s="200"/>
    </row>
    <row r="156" spans="20:36" ht="40" customHeight="1" x14ac:dyDescent="0.35">
      <c r="T156" s="200"/>
      <c r="U156" s="200"/>
      <c r="V156" s="200"/>
      <c r="W156" s="200"/>
      <c r="X156" s="200"/>
      <c r="Y156" s="200"/>
      <c r="Z156" s="200"/>
      <c r="AA156" s="200"/>
      <c r="AB156" s="200"/>
      <c r="AC156" s="200"/>
      <c r="AD156" s="200"/>
      <c r="AE156" s="200"/>
      <c r="AF156" s="200"/>
      <c r="AG156" s="200"/>
      <c r="AH156" s="200"/>
      <c r="AI156" s="200"/>
      <c r="AJ156" s="200"/>
    </row>
    <row r="157" spans="20:36" ht="40" customHeight="1" x14ac:dyDescent="0.35">
      <c r="T157" s="200"/>
      <c r="U157" s="200"/>
      <c r="V157" s="200"/>
      <c r="W157" s="200"/>
      <c r="X157" s="200"/>
      <c r="Y157" s="200"/>
      <c r="Z157" s="200"/>
      <c r="AA157" s="200"/>
      <c r="AB157" s="200"/>
      <c r="AC157" s="200"/>
      <c r="AD157" s="200"/>
      <c r="AE157" s="200"/>
      <c r="AF157" s="200"/>
      <c r="AG157" s="200"/>
      <c r="AH157" s="200"/>
      <c r="AI157" s="200"/>
      <c r="AJ157" s="200"/>
    </row>
    <row r="158" spans="20:36" ht="40" customHeight="1" x14ac:dyDescent="0.35">
      <c r="T158" s="200"/>
      <c r="U158" s="200"/>
      <c r="V158" s="200"/>
      <c r="W158" s="200"/>
      <c r="X158" s="200"/>
      <c r="Y158" s="200"/>
      <c r="Z158" s="200"/>
      <c r="AA158" s="200"/>
      <c r="AB158" s="200"/>
      <c r="AC158" s="200"/>
      <c r="AD158" s="200"/>
      <c r="AE158" s="200"/>
      <c r="AF158" s="200"/>
      <c r="AG158" s="200"/>
      <c r="AH158" s="200"/>
      <c r="AI158" s="200"/>
      <c r="AJ158" s="200"/>
    </row>
    <row r="159" spans="20:36" ht="40" customHeight="1" x14ac:dyDescent="0.35">
      <c r="T159" s="200"/>
      <c r="U159" s="200"/>
      <c r="V159" s="200"/>
      <c r="W159" s="200"/>
      <c r="X159" s="200"/>
      <c r="Y159" s="200"/>
      <c r="Z159" s="200"/>
      <c r="AA159" s="200"/>
      <c r="AB159" s="200"/>
      <c r="AC159" s="200"/>
      <c r="AD159" s="200"/>
      <c r="AE159" s="200"/>
      <c r="AF159" s="200"/>
      <c r="AG159" s="200"/>
      <c r="AH159" s="200"/>
      <c r="AI159" s="200"/>
      <c r="AJ159" s="200"/>
    </row>
    <row r="160" spans="20:36" ht="40" customHeight="1" x14ac:dyDescent="0.35">
      <c r="T160" s="200"/>
      <c r="U160" s="200"/>
      <c r="V160" s="200"/>
      <c r="W160" s="200"/>
      <c r="X160" s="200"/>
      <c r="Y160" s="200"/>
      <c r="Z160" s="200"/>
      <c r="AA160" s="200"/>
      <c r="AB160" s="200"/>
      <c r="AC160" s="200"/>
      <c r="AD160" s="200"/>
      <c r="AE160" s="200"/>
      <c r="AF160" s="200"/>
      <c r="AG160" s="200"/>
      <c r="AH160" s="200"/>
      <c r="AI160" s="200"/>
      <c r="AJ160" s="200"/>
    </row>
    <row r="161" spans="20:36" ht="40" customHeight="1" x14ac:dyDescent="0.35">
      <c r="T161" s="200"/>
      <c r="U161" s="200"/>
      <c r="V161" s="200"/>
      <c r="W161" s="200"/>
      <c r="X161" s="200"/>
      <c r="Y161" s="200"/>
      <c r="Z161" s="200"/>
      <c r="AA161" s="200"/>
      <c r="AB161" s="200"/>
      <c r="AC161" s="200"/>
      <c r="AD161" s="200"/>
      <c r="AE161" s="200"/>
      <c r="AF161" s="200"/>
      <c r="AG161" s="200"/>
      <c r="AH161" s="200"/>
      <c r="AI161" s="200"/>
      <c r="AJ161" s="200"/>
    </row>
    <row r="162" spans="20:36" ht="40" customHeight="1" x14ac:dyDescent="0.35">
      <c r="T162" s="200"/>
      <c r="U162" s="200"/>
      <c r="V162" s="200"/>
      <c r="W162" s="200"/>
      <c r="X162" s="200"/>
      <c r="Y162" s="200"/>
      <c r="Z162" s="200"/>
      <c r="AA162" s="200"/>
      <c r="AB162" s="200"/>
      <c r="AC162" s="200"/>
      <c r="AD162" s="200"/>
      <c r="AE162" s="200"/>
      <c r="AF162" s="200"/>
      <c r="AG162" s="200"/>
      <c r="AH162" s="200"/>
      <c r="AI162" s="200"/>
      <c r="AJ162" s="200"/>
    </row>
    <row r="163" spans="20:36" ht="40" customHeight="1" x14ac:dyDescent="0.35">
      <c r="T163" s="200"/>
      <c r="U163" s="200"/>
      <c r="V163" s="200"/>
      <c r="W163" s="200"/>
      <c r="X163" s="200"/>
      <c r="Y163" s="200"/>
      <c r="Z163" s="200"/>
      <c r="AA163" s="200"/>
      <c r="AB163" s="200"/>
      <c r="AC163" s="200"/>
      <c r="AD163" s="200"/>
      <c r="AE163" s="200"/>
      <c r="AF163" s="200"/>
      <c r="AG163" s="200"/>
      <c r="AH163" s="200"/>
      <c r="AI163" s="200"/>
      <c r="AJ163" s="200"/>
    </row>
    <row r="164" spans="20:36" ht="40" customHeight="1" x14ac:dyDescent="0.35">
      <c r="T164" s="200"/>
      <c r="U164" s="200"/>
      <c r="V164" s="200"/>
      <c r="W164" s="200"/>
      <c r="X164" s="200"/>
      <c r="Y164" s="200"/>
      <c r="Z164" s="200"/>
      <c r="AA164" s="200"/>
      <c r="AB164" s="200"/>
      <c r="AC164" s="200"/>
      <c r="AD164" s="200"/>
      <c r="AE164" s="200"/>
      <c r="AF164" s="200"/>
      <c r="AG164" s="200"/>
      <c r="AH164" s="200"/>
      <c r="AI164" s="200"/>
      <c r="AJ164" s="200"/>
    </row>
    <row r="165" spans="20:36" ht="40" customHeight="1" x14ac:dyDescent="0.35">
      <c r="T165" s="200"/>
      <c r="U165" s="200"/>
      <c r="V165" s="200"/>
      <c r="W165" s="200"/>
      <c r="X165" s="200"/>
      <c r="Y165" s="200"/>
      <c r="Z165" s="200"/>
      <c r="AA165" s="200"/>
      <c r="AB165" s="200"/>
      <c r="AC165" s="200"/>
      <c r="AD165" s="200"/>
      <c r="AE165" s="200"/>
      <c r="AF165" s="200"/>
      <c r="AG165" s="200"/>
      <c r="AH165" s="200"/>
      <c r="AI165" s="200"/>
      <c r="AJ165" s="200"/>
    </row>
    <row r="166" spans="20:36" ht="40" customHeight="1" x14ac:dyDescent="0.35">
      <c r="T166" s="200"/>
      <c r="U166" s="200"/>
      <c r="V166" s="200"/>
      <c r="W166" s="200"/>
      <c r="X166" s="200"/>
      <c r="Y166" s="200"/>
      <c r="Z166" s="200"/>
      <c r="AA166" s="200"/>
      <c r="AB166" s="200"/>
      <c r="AC166" s="200"/>
      <c r="AD166" s="200"/>
      <c r="AE166" s="200"/>
      <c r="AF166" s="200"/>
      <c r="AG166" s="200"/>
      <c r="AH166" s="200"/>
      <c r="AI166" s="200"/>
      <c r="AJ166" s="200"/>
    </row>
    <row r="167" spans="20:36" ht="40" customHeight="1" x14ac:dyDescent="0.35">
      <c r="T167" s="200"/>
      <c r="U167" s="200"/>
      <c r="V167" s="200"/>
      <c r="W167" s="200"/>
      <c r="X167" s="200"/>
      <c r="Y167" s="200"/>
      <c r="Z167" s="200"/>
      <c r="AA167" s="200"/>
      <c r="AB167" s="200"/>
      <c r="AC167" s="200"/>
      <c r="AD167" s="200"/>
      <c r="AE167" s="200"/>
      <c r="AF167" s="200"/>
      <c r="AG167" s="200"/>
      <c r="AH167" s="200"/>
      <c r="AI167" s="200"/>
      <c r="AJ167" s="200"/>
    </row>
    <row r="168" spans="20:36" ht="40" customHeight="1" x14ac:dyDescent="0.35">
      <c r="T168" s="200"/>
      <c r="U168" s="200"/>
      <c r="V168" s="200"/>
      <c r="W168" s="200"/>
      <c r="X168" s="200"/>
      <c r="Y168" s="200"/>
      <c r="Z168" s="200"/>
      <c r="AA168" s="200"/>
      <c r="AB168" s="200"/>
      <c r="AC168" s="200"/>
      <c r="AD168" s="200"/>
      <c r="AE168" s="200"/>
      <c r="AF168" s="200"/>
      <c r="AG168" s="200"/>
      <c r="AH168" s="200"/>
      <c r="AI168" s="200"/>
      <c r="AJ168" s="200"/>
    </row>
    <row r="169" spans="20:36" ht="40" customHeight="1" x14ac:dyDescent="0.35">
      <c r="T169" s="200"/>
      <c r="U169" s="200"/>
      <c r="V169" s="200"/>
      <c r="W169" s="200"/>
      <c r="X169" s="200"/>
      <c r="Y169" s="200"/>
      <c r="Z169" s="200"/>
      <c r="AA169" s="200"/>
      <c r="AB169" s="200"/>
      <c r="AC169" s="200"/>
      <c r="AD169" s="200"/>
      <c r="AE169" s="200"/>
      <c r="AF169" s="200"/>
      <c r="AG169" s="200"/>
      <c r="AH169" s="200"/>
      <c r="AI169" s="200"/>
      <c r="AJ169" s="200"/>
    </row>
    <row r="170" spans="20:36" ht="40" customHeight="1" x14ac:dyDescent="0.35">
      <c r="T170" s="200"/>
      <c r="U170" s="200"/>
      <c r="V170" s="200"/>
      <c r="W170" s="200"/>
      <c r="X170" s="200"/>
      <c r="Y170" s="200"/>
      <c r="Z170" s="200"/>
      <c r="AA170" s="200"/>
      <c r="AB170" s="200"/>
      <c r="AC170" s="200"/>
      <c r="AD170" s="200"/>
      <c r="AE170" s="200"/>
      <c r="AF170" s="200"/>
      <c r="AG170" s="200"/>
      <c r="AH170" s="200"/>
      <c r="AI170" s="200"/>
      <c r="AJ170" s="200"/>
    </row>
    <row r="171" spans="20:36" ht="40" customHeight="1" x14ac:dyDescent="0.35">
      <c r="T171" s="200"/>
      <c r="U171" s="200"/>
      <c r="V171" s="200"/>
      <c r="W171" s="200"/>
      <c r="X171" s="200"/>
      <c r="Y171" s="200"/>
      <c r="Z171" s="200"/>
      <c r="AA171" s="200"/>
      <c r="AB171" s="200"/>
      <c r="AC171" s="200"/>
      <c r="AD171" s="200"/>
      <c r="AE171" s="200"/>
      <c r="AF171" s="200"/>
      <c r="AG171" s="200"/>
      <c r="AH171" s="200"/>
      <c r="AI171" s="200"/>
      <c r="AJ171" s="200"/>
    </row>
    <row r="172" spans="20:36" ht="40" customHeight="1" x14ac:dyDescent="0.35">
      <c r="T172" s="200"/>
      <c r="U172" s="200"/>
      <c r="V172" s="200"/>
      <c r="W172" s="200"/>
      <c r="X172" s="200"/>
      <c r="Y172" s="200"/>
      <c r="Z172" s="200"/>
      <c r="AA172" s="200"/>
      <c r="AB172" s="200"/>
      <c r="AC172" s="200"/>
      <c r="AD172" s="200"/>
      <c r="AE172" s="200"/>
      <c r="AF172" s="200"/>
      <c r="AG172" s="200"/>
      <c r="AH172" s="200"/>
      <c r="AI172" s="200"/>
      <c r="AJ172" s="200"/>
    </row>
    <row r="173" spans="20:36" ht="40" customHeight="1" x14ac:dyDescent="0.35">
      <c r="T173" s="200"/>
      <c r="U173" s="200"/>
      <c r="V173" s="200"/>
      <c r="W173" s="200"/>
      <c r="X173" s="200"/>
      <c r="Y173" s="200"/>
      <c r="Z173" s="200"/>
      <c r="AA173" s="200"/>
      <c r="AB173" s="200"/>
      <c r="AC173" s="200"/>
      <c r="AD173" s="200"/>
      <c r="AE173" s="200"/>
      <c r="AF173" s="200"/>
      <c r="AG173" s="200"/>
      <c r="AH173" s="200"/>
      <c r="AI173" s="200"/>
      <c r="AJ173" s="200"/>
    </row>
    <row r="174" spans="20:36" ht="40" customHeight="1" x14ac:dyDescent="0.35">
      <c r="T174" s="200"/>
      <c r="U174" s="200"/>
      <c r="V174" s="200"/>
      <c r="W174" s="200"/>
      <c r="X174" s="200"/>
      <c r="Y174" s="200"/>
      <c r="Z174" s="200"/>
      <c r="AA174" s="200"/>
      <c r="AB174" s="200"/>
      <c r="AC174" s="200"/>
      <c r="AD174" s="200"/>
      <c r="AE174" s="200"/>
      <c r="AF174" s="200"/>
      <c r="AG174" s="200"/>
      <c r="AH174" s="200"/>
      <c r="AI174" s="200"/>
      <c r="AJ174" s="200"/>
    </row>
    <row r="175" spans="20:36" ht="40" customHeight="1" x14ac:dyDescent="0.35">
      <c r="T175" s="200"/>
      <c r="U175" s="200"/>
      <c r="V175" s="200"/>
      <c r="W175" s="200"/>
      <c r="X175" s="200"/>
      <c r="Y175" s="200"/>
      <c r="Z175" s="200"/>
      <c r="AA175" s="200"/>
      <c r="AB175" s="200"/>
      <c r="AC175" s="200"/>
      <c r="AD175" s="200"/>
      <c r="AE175" s="200"/>
      <c r="AF175" s="200"/>
      <c r="AG175" s="200"/>
      <c r="AH175" s="200"/>
      <c r="AI175" s="200"/>
      <c r="AJ175" s="200"/>
    </row>
    <row r="176" spans="20:36" ht="40" customHeight="1" x14ac:dyDescent="0.35">
      <c r="T176" s="200"/>
      <c r="U176" s="200"/>
      <c r="V176" s="200"/>
      <c r="W176" s="200"/>
      <c r="X176" s="200"/>
      <c r="Y176" s="200"/>
      <c r="Z176" s="200"/>
      <c r="AA176" s="200"/>
      <c r="AB176" s="200"/>
      <c r="AC176" s="200"/>
      <c r="AD176" s="200"/>
      <c r="AE176" s="200"/>
      <c r="AF176" s="200"/>
      <c r="AG176" s="200"/>
      <c r="AH176" s="200"/>
      <c r="AI176" s="200"/>
      <c r="AJ176" s="200"/>
    </row>
    <row r="177" spans="20:36" ht="40" customHeight="1" x14ac:dyDescent="0.35">
      <c r="T177" s="200"/>
      <c r="U177" s="200"/>
      <c r="V177" s="200"/>
      <c r="W177" s="200"/>
      <c r="X177" s="200"/>
      <c r="Y177" s="200"/>
      <c r="Z177" s="200"/>
      <c r="AA177" s="200"/>
      <c r="AB177" s="200"/>
      <c r="AC177" s="200"/>
      <c r="AD177" s="200"/>
      <c r="AE177" s="200"/>
      <c r="AF177" s="200"/>
      <c r="AG177" s="200"/>
      <c r="AH177" s="200"/>
      <c r="AI177" s="200"/>
      <c r="AJ177" s="200"/>
    </row>
    <row r="178" spans="20:36" ht="40" customHeight="1" x14ac:dyDescent="0.35">
      <c r="T178" s="200"/>
      <c r="U178" s="200"/>
      <c r="V178" s="200"/>
      <c r="W178" s="200"/>
      <c r="X178" s="200"/>
      <c r="Y178" s="200"/>
      <c r="Z178" s="200"/>
      <c r="AA178" s="200"/>
      <c r="AB178" s="200"/>
      <c r="AC178" s="200"/>
      <c r="AD178" s="200"/>
      <c r="AE178" s="200"/>
      <c r="AF178" s="200"/>
      <c r="AG178" s="200"/>
      <c r="AH178" s="200"/>
      <c r="AI178" s="200"/>
      <c r="AJ178" s="200"/>
    </row>
    <row r="179" spans="20:36" ht="40" customHeight="1" x14ac:dyDescent="0.35">
      <c r="T179" s="200"/>
      <c r="U179" s="200"/>
      <c r="V179" s="200"/>
      <c r="W179" s="200"/>
      <c r="X179" s="200"/>
      <c r="Y179" s="200"/>
      <c r="Z179" s="200"/>
      <c r="AA179" s="200"/>
      <c r="AB179" s="200"/>
      <c r="AC179" s="200"/>
      <c r="AD179" s="200"/>
      <c r="AE179" s="200"/>
      <c r="AF179" s="200"/>
      <c r="AG179" s="200"/>
      <c r="AH179" s="200"/>
      <c r="AI179" s="200"/>
      <c r="AJ179" s="200"/>
    </row>
    <row r="180" spans="20:36" ht="40" customHeight="1" x14ac:dyDescent="0.35">
      <c r="T180" s="200"/>
      <c r="U180" s="200"/>
      <c r="V180" s="200"/>
      <c r="W180" s="200"/>
      <c r="X180" s="200"/>
      <c r="Y180" s="200"/>
      <c r="Z180" s="200"/>
      <c r="AA180" s="200"/>
      <c r="AB180" s="200"/>
      <c r="AC180" s="200"/>
      <c r="AD180" s="200"/>
      <c r="AE180" s="200"/>
      <c r="AF180" s="200"/>
      <c r="AG180" s="200"/>
      <c r="AH180" s="200"/>
      <c r="AI180" s="200"/>
      <c r="AJ180" s="200"/>
    </row>
    <row r="181" spans="20:36" ht="40" customHeight="1" x14ac:dyDescent="0.35">
      <c r="T181" s="200"/>
      <c r="U181" s="200"/>
      <c r="V181" s="200"/>
      <c r="W181" s="200"/>
      <c r="X181" s="200"/>
      <c r="Y181" s="200"/>
      <c r="Z181" s="200"/>
      <c r="AA181" s="200"/>
      <c r="AB181" s="200"/>
      <c r="AC181" s="200"/>
      <c r="AD181" s="200"/>
      <c r="AE181" s="200"/>
      <c r="AF181" s="200"/>
      <c r="AG181" s="200"/>
      <c r="AH181" s="200"/>
      <c r="AI181" s="200"/>
      <c r="AJ181" s="200"/>
    </row>
    <row r="182" spans="20:36" ht="40" customHeight="1" x14ac:dyDescent="0.35">
      <c r="T182" s="200"/>
      <c r="U182" s="200"/>
      <c r="V182" s="200"/>
      <c r="W182" s="200"/>
      <c r="X182" s="200"/>
      <c r="Y182" s="200"/>
      <c r="Z182" s="200"/>
      <c r="AA182" s="200"/>
      <c r="AB182" s="200"/>
      <c r="AC182" s="200"/>
      <c r="AD182" s="200"/>
      <c r="AE182" s="200"/>
      <c r="AF182" s="200"/>
      <c r="AG182" s="200"/>
      <c r="AH182" s="200"/>
      <c r="AI182" s="200"/>
      <c r="AJ182" s="200"/>
    </row>
    <row r="183" spans="20:36" ht="40" customHeight="1" x14ac:dyDescent="0.35">
      <c r="T183" s="200"/>
      <c r="U183" s="200"/>
      <c r="V183" s="200"/>
      <c r="W183" s="200"/>
      <c r="X183" s="200"/>
      <c r="Y183" s="200"/>
      <c r="Z183" s="200"/>
      <c r="AA183" s="200"/>
      <c r="AB183" s="200"/>
      <c r="AC183" s="200"/>
      <c r="AD183" s="200"/>
      <c r="AE183" s="200"/>
      <c r="AF183" s="200"/>
      <c r="AG183" s="200"/>
      <c r="AH183" s="200"/>
      <c r="AI183" s="200"/>
      <c r="AJ183" s="200"/>
    </row>
    <row r="184" spans="20:36" ht="40" customHeight="1" x14ac:dyDescent="0.35">
      <c r="T184" s="200"/>
      <c r="U184" s="200"/>
      <c r="V184" s="200"/>
      <c r="W184" s="200"/>
      <c r="X184" s="200"/>
      <c r="Y184" s="200"/>
      <c r="Z184" s="200"/>
      <c r="AA184" s="200"/>
      <c r="AB184" s="200"/>
      <c r="AC184" s="200"/>
      <c r="AD184" s="200"/>
      <c r="AE184" s="200"/>
      <c r="AF184" s="200"/>
      <c r="AG184" s="200"/>
      <c r="AH184" s="200"/>
      <c r="AI184" s="200"/>
      <c r="AJ184" s="200"/>
    </row>
    <row r="185" spans="20:36" ht="40" customHeight="1" x14ac:dyDescent="0.35">
      <c r="T185" s="200"/>
      <c r="U185" s="200"/>
      <c r="V185" s="200"/>
      <c r="W185" s="200"/>
      <c r="X185" s="200"/>
      <c r="Y185" s="200"/>
      <c r="Z185" s="200"/>
      <c r="AA185" s="200"/>
      <c r="AB185" s="200"/>
      <c r="AC185" s="200"/>
      <c r="AD185" s="200"/>
      <c r="AE185" s="200"/>
      <c r="AF185" s="200"/>
      <c r="AG185" s="200"/>
      <c r="AH185" s="200"/>
      <c r="AI185" s="200"/>
      <c r="AJ185" s="200"/>
    </row>
    <row r="186" spans="20:36" ht="40" customHeight="1" x14ac:dyDescent="0.35">
      <c r="T186" s="200"/>
      <c r="U186" s="200"/>
      <c r="V186" s="200"/>
      <c r="W186" s="200"/>
      <c r="X186" s="200"/>
      <c r="Y186" s="200"/>
      <c r="Z186" s="200"/>
      <c r="AA186" s="200"/>
      <c r="AB186" s="200"/>
      <c r="AC186" s="200"/>
      <c r="AD186" s="200"/>
      <c r="AE186" s="200"/>
      <c r="AF186" s="200"/>
      <c r="AG186" s="200"/>
      <c r="AH186" s="200"/>
      <c r="AI186" s="200"/>
      <c r="AJ186" s="200"/>
    </row>
    <row r="187" spans="20:36" ht="40" customHeight="1" x14ac:dyDescent="0.35">
      <c r="T187" s="200"/>
      <c r="U187" s="200"/>
      <c r="V187" s="200"/>
      <c r="W187" s="200"/>
      <c r="X187" s="200"/>
      <c r="Y187" s="200"/>
      <c r="Z187" s="200"/>
      <c r="AA187" s="200"/>
      <c r="AB187" s="200"/>
      <c r="AC187" s="200"/>
      <c r="AD187" s="200"/>
      <c r="AE187" s="200"/>
      <c r="AF187" s="200"/>
      <c r="AG187" s="200"/>
      <c r="AH187" s="200"/>
      <c r="AI187" s="200"/>
      <c r="AJ187" s="200"/>
    </row>
    <row r="188" spans="20:36" ht="40" customHeight="1" x14ac:dyDescent="0.35">
      <c r="T188" s="200"/>
      <c r="U188" s="200"/>
      <c r="V188" s="200"/>
      <c r="W188" s="200"/>
      <c r="X188" s="200"/>
      <c r="Y188" s="200"/>
      <c r="Z188" s="200"/>
      <c r="AA188" s="200"/>
      <c r="AB188" s="200"/>
      <c r="AC188" s="200"/>
      <c r="AD188" s="200"/>
      <c r="AE188" s="200"/>
      <c r="AF188" s="200"/>
      <c r="AG188" s="200"/>
      <c r="AH188" s="200"/>
      <c r="AI188" s="200"/>
      <c r="AJ188" s="200"/>
    </row>
    <row r="189" spans="20:36" ht="40" customHeight="1" x14ac:dyDescent="0.35">
      <c r="T189" s="200"/>
      <c r="U189" s="200"/>
      <c r="V189" s="200"/>
      <c r="W189" s="200"/>
      <c r="X189" s="200"/>
      <c r="Y189" s="200"/>
      <c r="Z189" s="200"/>
      <c r="AA189" s="200"/>
      <c r="AB189" s="200"/>
      <c r="AC189" s="200"/>
      <c r="AD189" s="200"/>
      <c r="AE189" s="200"/>
      <c r="AF189" s="200"/>
      <c r="AG189" s="200"/>
      <c r="AH189" s="200"/>
      <c r="AI189" s="200"/>
      <c r="AJ189" s="200"/>
    </row>
    <row r="190" spans="20:36" ht="40" customHeight="1" x14ac:dyDescent="0.35">
      <c r="T190" s="200"/>
      <c r="U190" s="200"/>
      <c r="V190" s="200"/>
      <c r="W190" s="200"/>
      <c r="X190" s="200"/>
      <c r="Y190" s="200"/>
      <c r="Z190" s="200"/>
      <c r="AA190" s="200"/>
      <c r="AB190" s="200"/>
      <c r="AC190" s="200"/>
      <c r="AD190" s="200"/>
      <c r="AE190" s="200"/>
      <c r="AF190" s="200"/>
      <c r="AG190" s="200"/>
      <c r="AH190" s="200"/>
      <c r="AI190" s="200"/>
      <c r="AJ190" s="200"/>
    </row>
    <row r="191" spans="20:36" ht="40" customHeight="1" x14ac:dyDescent="0.35">
      <c r="T191" s="200"/>
      <c r="U191" s="200"/>
      <c r="V191" s="200"/>
      <c r="W191" s="200"/>
      <c r="X191" s="200"/>
      <c r="Y191" s="200"/>
      <c r="Z191" s="200"/>
      <c r="AA191" s="200"/>
      <c r="AB191" s="200"/>
      <c r="AC191" s="200"/>
      <c r="AD191" s="200"/>
      <c r="AE191" s="200"/>
      <c r="AF191" s="200"/>
      <c r="AG191" s="200"/>
      <c r="AH191" s="200"/>
      <c r="AI191" s="200"/>
      <c r="AJ191" s="200"/>
    </row>
    <row r="192" spans="20:36" ht="40" customHeight="1" x14ac:dyDescent="0.35">
      <c r="T192" s="200"/>
      <c r="U192" s="200"/>
      <c r="V192" s="200"/>
      <c r="W192" s="200"/>
      <c r="X192" s="200"/>
      <c r="Y192" s="200"/>
      <c r="Z192" s="200"/>
      <c r="AA192" s="200"/>
      <c r="AB192" s="200"/>
      <c r="AC192" s="200"/>
      <c r="AD192" s="200"/>
      <c r="AE192" s="200"/>
      <c r="AF192" s="200"/>
      <c r="AG192" s="200"/>
      <c r="AH192" s="200"/>
      <c r="AI192" s="200"/>
      <c r="AJ192" s="200"/>
    </row>
    <row r="193" spans="20:36" ht="40" customHeight="1" x14ac:dyDescent="0.35">
      <c r="T193" s="200"/>
      <c r="U193" s="200"/>
      <c r="V193" s="200"/>
      <c r="W193" s="200"/>
      <c r="X193" s="200"/>
      <c r="Y193" s="200"/>
      <c r="Z193" s="200"/>
      <c r="AA193" s="200"/>
      <c r="AB193" s="200"/>
      <c r="AC193" s="200"/>
      <c r="AD193" s="200"/>
      <c r="AE193" s="200"/>
      <c r="AF193" s="200"/>
      <c r="AG193" s="200"/>
      <c r="AH193" s="200"/>
      <c r="AI193" s="200"/>
      <c r="AJ193" s="200"/>
    </row>
    <row r="194" spans="20:36" ht="40" customHeight="1" x14ac:dyDescent="0.35">
      <c r="T194" s="200"/>
      <c r="U194" s="200"/>
      <c r="V194" s="200"/>
      <c r="W194" s="200"/>
      <c r="X194" s="200"/>
      <c r="Y194" s="200"/>
      <c r="Z194" s="200"/>
      <c r="AA194" s="200"/>
      <c r="AB194" s="200"/>
      <c r="AC194" s="200"/>
      <c r="AD194" s="200"/>
      <c r="AE194" s="200"/>
      <c r="AF194" s="200"/>
      <c r="AG194" s="200"/>
      <c r="AH194" s="200"/>
      <c r="AI194" s="200"/>
      <c r="AJ194" s="200"/>
    </row>
    <row r="195" spans="20:36" ht="40" customHeight="1" x14ac:dyDescent="0.35">
      <c r="T195" s="200"/>
      <c r="U195" s="200"/>
      <c r="V195" s="200"/>
      <c r="W195" s="200"/>
      <c r="X195" s="200"/>
      <c r="Y195" s="200"/>
      <c r="Z195" s="200"/>
      <c r="AA195" s="200"/>
      <c r="AB195" s="200"/>
      <c r="AC195" s="200"/>
      <c r="AD195" s="200"/>
      <c r="AE195" s="200"/>
      <c r="AF195" s="200"/>
      <c r="AG195" s="200"/>
      <c r="AH195" s="200"/>
      <c r="AI195" s="200"/>
      <c r="AJ195" s="200"/>
    </row>
    <row r="196" spans="20:36" ht="40" customHeight="1" x14ac:dyDescent="0.35">
      <c r="T196" s="200"/>
      <c r="U196" s="200"/>
      <c r="V196" s="200"/>
      <c r="W196" s="200"/>
      <c r="X196" s="200"/>
      <c r="Y196" s="200"/>
      <c r="Z196" s="200"/>
      <c r="AA196" s="200"/>
      <c r="AB196" s="200"/>
      <c r="AC196" s="200"/>
      <c r="AD196" s="200"/>
      <c r="AE196" s="200"/>
      <c r="AF196" s="200"/>
      <c r="AG196" s="200"/>
      <c r="AH196" s="200"/>
      <c r="AI196" s="200"/>
      <c r="AJ196" s="200"/>
    </row>
    <row r="197" spans="20:36" ht="40" customHeight="1" x14ac:dyDescent="0.35">
      <c r="T197" s="200"/>
      <c r="U197" s="200"/>
      <c r="V197" s="200"/>
      <c r="W197" s="200"/>
      <c r="X197" s="200"/>
      <c r="Y197" s="200"/>
      <c r="Z197" s="200"/>
      <c r="AA197" s="200"/>
      <c r="AB197" s="200"/>
      <c r="AC197" s="200"/>
      <c r="AD197" s="200"/>
      <c r="AE197" s="200"/>
      <c r="AF197" s="200"/>
      <c r="AG197" s="200"/>
      <c r="AH197" s="200"/>
      <c r="AI197" s="200"/>
      <c r="AJ197" s="200"/>
    </row>
    <row r="198" spans="20:36" ht="40" customHeight="1" x14ac:dyDescent="0.35">
      <c r="T198" s="200"/>
      <c r="U198" s="200"/>
      <c r="V198" s="200"/>
      <c r="W198" s="200"/>
      <c r="X198" s="200"/>
      <c r="Y198" s="200"/>
      <c r="Z198" s="200"/>
      <c r="AA198" s="200"/>
      <c r="AB198" s="200"/>
      <c r="AC198" s="200"/>
      <c r="AD198" s="200"/>
      <c r="AE198" s="200"/>
      <c r="AF198" s="200"/>
      <c r="AG198" s="200"/>
      <c r="AH198" s="200"/>
      <c r="AI198" s="200"/>
      <c r="AJ198" s="200"/>
    </row>
    <row r="199" spans="20:36" ht="40" customHeight="1" x14ac:dyDescent="0.35">
      <c r="T199" s="200"/>
      <c r="U199" s="200"/>
      <c r="V199" s="200"/>
      <c r="W199" s="200"/>
      <c r="X199" s="200"/>
      <c r="Y199" s="200"/>
      <c r="Z199" s="200"/>
      <c r="AA199" s="200"/>
      <c r="AB199" s="200"/>
      <c r="AC199" s="200"/>
      <c r="AD199" s="200"/>
      <c r="AE199" s="200"/>
      <c r="AF199" s="200"/>
      <c r="AG199" s="200"/>
      <c r="AH199" s="200"/>
      <c r="AI199" s="200"/>
      <c r="AJ199" s="200"/>
    </row>
    <row r="200" spans="20:36" ht="40" customHeight="1" x14ac:dyDescent="0.35">
      <c r="T200" s="200"/>
      <c r="U200" s="200"/>
      <c r="V200" s="200"/>
      <c r="W200" s="200"/>
      <c r="X200" s="200"/>
      <c r="Y200" s="200"/>
      <c r="Z200" s="200"/>
      <c r="AA200" s="200"/>
      <c r="AB200" s="200"/>
      <c r="AC200" s="200"/>
      <c r="AD200" s="200"/>
      <c r="AE200" s="200"/>
      <c r="AF200" s="200"/>
      <c r="AG200" s="200"/>
      <c r="AH200" s="200"/>
      <c r="AI200" s="200"/>
      <c r="AJ200" s="200"/>
    </row>
    <row r="201" spans="20:36" ht="40" customHeight="1" x14ac:dyDescent="0.35">
      <c r="T201" s="200"/>
      <c r="U201" s="200"/>
      <c r="V201" s="200"/>
      <c r="W201" s="200"/>
      <c r="X201" s="200"/>
      <c r="Y201" s="200"/>
      <c r="Z201" s="200"/>
      <c r="AA201" s="200"/>
      <c r="AB201" s="200"/>
      <c r="AC201" s="200"/>
      <c r="AD201" s="200"/>
      <c r="AE201" s="200"/>
      <c r="AF201" s="200"/>
      <c r="AG201" s="200"/>
      <c r="AH201" s="200"/>
      <c r="AI201" s="200"/>
      <c r="AJ201" s="200"/>
    </row>
    <row r="202" spans="20:36" ht="40" customHeight="1" x14ac:dyDescent="0.35">
      <c r="T202" s="200"/>
      <c r="U202" s="200"/>
      <c r="V202" s="200"/>
      <c r="W202" s="200"/>
      <c r="X202" s="200"/>
      <c r="Y202" s="200"/>
      <c r="Z202" s="200"/>
      <c r="AA202" s="200"/>
      <c r="AB202" s="200"/>
      <c r="AC202" s="200"/>
      <c r="AD202" s="200"/>
      <c r="AE202" s="200"/>
      <c r="AF202" s="200"/>
      <c r="AG202" s="200"/>
      <c r="AH202" s="200"/>
      <c r="AI202" s="200"/>
      <c r="AJ202" s="200"/>
    </row>
    <row r="203" spans="20:36" ht="40" customHeight="1" x14ac:dyDescent="0.35">
      <c r="T203" s="200"/>
      <c r="U203" s="200"/>
      <c r="V203" s="200"/>
      <c r="W203" s="200"/>
      <c r="X203" s="200"/>
      <c r="Y203" s="200"/>
      <c r="Z203" s="200"/>
      <c r="AA203" s="200"/>
      <c r="AB203" s="200"/>
      <c r="AC203" s="200"/>
      <c r="AD203" s="200"/>
      <c r="AE203" s="200"/>
      <c r="AF203" s="200"/>
      <c r="AG203" s="200"/>
      <c r="AH203" s="200"/>
      <c r="AI203" s="200"/>
      <c r="AJ203" s="200"/>
    </row>
    <row r="204" spans="20:36" ht="40" customHeight="1" x14ac:dyDescent="0.35">
      <c r="T204" s="200"/>
      <c r="U204" s="200"/>
      <c r="V204" s="200"/>
      <c r="W204" s="200"/>
      <c r="X204" s="200"/>
      <c r="Y204" s="200"/>
      <c r="Z204" s="200"/>
      <c r="AA204" s="200"/>
      <c r="AB204" s="200"/>
      <c r="AC204" s="200"/>
      <c r="AD204" s="200"/>
      <c r="AE204" s="200"/>
      <c r="AF204" s="200"/>
      <c r="AG204" s="200"/>
      <c r="AH204" s="200"/>
      <c r="AI204" s="200"/>
      <c r="AJ204" s="200"/>
    </row>
    <row r="205" spans="20:36" ht="40" customHeight="1" x14ac:dyDescent="0.35">
      <c r="T205" s="200"/>
      <c r="U205" s="200"/>
      <c r="V205" s="200"/>
      <c r="W205" s="200"/>
      <c r="X205" s="200"/>
      <c r="Y205" s="200"/>
      <c r="Z205" s="200"/>
      <c r="AA205" s="200"/>
      <c r="AB205" s="200"/>
      <c r="AC205" s="200"/>
      <c r="AD205" s="200"/>
      <c r="AE205" s="200"/>
      <c r="AF205" s="200"/>
      <c r="AG205" s="200"/>
      <c r="AH205" s="200"/>
      <c r="AI205" s="200"/>
      <c r="AJ205" s="200"/>
    </row>
    <row r="206" spans="20:36" ht="40" customHeight="1" x14ac:dyDescent="0.35">
      <c r="T206" s="200"/>
      <c r="U206" s="200"/>
      <c r="V206" s="200"/>
      <c r="W206" s="200"/>
      <c r="X206" s="200"/>
      <c r="Y206" s="200"/>
      <c r="Z206" s="200"/>
      <c r="AA206" s="200"/>
      <c r="AB206" s="200"/>
      <c r="AC206" s="200"/>
      <c r="AD206" s="200"/>
      <c r="AE206" s="200"/>
      <c r="AF206" s="200"/>
      <c r="AG206" s="200"/>
      <c r="AH206" s="200"/>
      <c r="AI206" s="200"/>
      <c r="AJ206" s="200"/>
    </row>
    <row r="207" spans="20:36" ht="40" customHeight="1" x14ac:dyDescent="0.35">
      <c r="T207" s="200"/>
      <c r="U207" s="200"/>
      <c r="V207" s="200"/>
      <c r="W207" s="200"/>
      <c r="X207" s="200"/>
      <c r="Y207" s="200"/>
      <c r="Z207" s="200"/>
      <c r="AA207" s="200"/>
      <c r="AB207" s="200"/>
      <c r="AC207" s="200"/>
      <c r="AD207" s="200"/>
      <c r="AE207" s="200"/>
      <c r="AF207" s="200"/>
      <c r="AG207" s="200"/>
      <c r="AH207" s="200"/>
      <c r="AI207" s="200"/>
      <c r="AJ207" s="200"/>
    </row>
    <row r="208" spans="20:36" ht="40" customHeight="1" x14ac:dyDescent="0.35">
      <c r="T208" s="200"/>
      <c r="U208" s="200"/>
      <c r="V208" s="200"/>
      <c r="W208" s="200"/>
      <c r="X208" s="200"/>
      <c r="Y208" s="200"/>
      <c r="Z208" s="200"/>
      <c r="AA208" s="200"/>
      <c r="AB208" s="200"/>
      <c r="AC208" s="200"/>
      <c r="AD208" s="200"/>
      <c r="AE208" s="200"/>
      <c r="AF208" s="200"/>
      <c r="AG208" s="200"/>
      <c r="AH208" s="200"/>
      <c r="AI208" s="200"/>
      <c r="AJ208" s="200"/>
    </row>
    <row r="209" spans="20:36" ht="40" customHeight="1" x14ac:dyDescent="0.35">
      <c r="T209" s="200"/>
      <c r="U209" s="200"/>
      <c r="V209" s="200"/>
      <c r="W209" s="200"/>
      <c r="X209" s="200"/>
      <c r="Y209" s="200"/>
      <c r="Z209" s="200"/>
      <c r="AA209" s="200"/>
      <c r="AB209" s="200"/>
      <c r="AC209" s="200"/>
      <c r="AD209" s="200"/>
      <c r="AE209" s="200"/>
      <c r="AF209" s="200"/>
      <c r="AG209" s="200"/>
      <c r="AH209" s="200"/>
      <c r="AI209" s="200"/>
      <c r="AJ209" s="200"/>
    </row>
    <row r="210" spans="20:36" ht="40" customHeight="1" x14ac:dyDescent="0.35">
      <c r="T210" s="200"/>
      <c r="U210" s="200"/>
      <c r="V210" s="200"/>
      <c r="W210" s="200"/>
      <c r="X210" s="200"/>
      <c r="Y210" s="200"/>
      <c r="Z210" s="200"/>
      <c r="AA210" s="200"/>
      <c r="AB210" s="200"/>
      <c r="AC210" s="200"/>
      <c r="AD210" s="200"/>
      <c r="AE210" s="200"/>
      <c r="AF210" s="200"/>
      <c r="AG210" s="200"/>
      <c r="AH210" s="200"/>
      <c r="AI210" s="200"/>
      <c r="AJ210" s="200"/>
    </row>
    <row r="211" spans="20:36" ht="40" customHeight="1" x14ac:dyDescent="0.35">
      <c r="T211" s="200"/>
      <c r="U211" s="200"/>
      <c r="V211" s="200"/>
      <c r="W211" s="200"/>
      <c r="X211" s="200"/>
      <c r="Y211" s="200"/>
      <c r="Z211" s="200"/>
      <c r="AA211" s="200"/>
      <c r="AB211" s="200"/>
      <c r="AC211" s="200"/>
      <c r="AD211" s="200"/>
      <c r="AE211" s="200"/>
      <c r="AF211" s="200"/>
      <c r="AG211" s="200"/>
      <c r="AH211" s="200"/>
      <c r="AI211" s="200"/>
      <c r="AJ211" s="200"/>
    </row>
    <row r="212" spans="20:36" ht="40" customHeight="1" x14ac:dyDescent="0.35">
      <c r="T212" s="200"/>
      <c r="U212" s="200"/>
      <c r="V212" s="200"/>
      <c r="W212" s="200"/>
      <c r="X212" s="200"/>
      <c r="Y212" s="200"/>
      <c r="Z212" s="200"/>
      <c r="AA212" s="200"/>
      <c r="AB212" s="200"/>
      <c r="AC212" s="200"/>
      <c r="AD212" s="200"/>
      <c r="AE212" s="200"/>
      <c r="AF212" s="200"/>
      <c r="AG212" s="200"/>
      <c r="AH212" s="200"/>
      <c r="AI212" s="200"/>
      <c r="AJ212" s="200"/>
    </row>
    <row r="213" spans="20:36" ht="40" customHeight="1" x14ac:dyDescent="0.35">
      <c r="T213" s="200"/>
      <c r="U213" s="200"/>
      <c r="V213" s="200"/>
      <c r="W213" s="200"/>
      <c r="X213" s="200"/>
      <c r="Y213" s="200"/>
      <c r="Z213" s="200"/>
      <c r="AA213" s="200"/>
      <c r="AB213" s="200"/>
      <c r="AC213" s="200"/>
      <c r="AD213" s="200"/>
      <c r="AE213" s="200"/>
      <c r="AF213" s="200"/>
      <c r="AG213" s="200"/>
      <c r="AH213" s="200"/>
      <c r="AI213" s="200"/>
      <c r="AJ213" s="200"/>
    </row>
    <row r="214" spans="20:36" ht="40" customHeight="1" x14ac:dyDescent="0.35">
      <c r="T214" s="200"/>
      <c r="U214" s="200"/>
      <c r="V214" s="200"/>
      <c r="W214" s="200"/>
      <c r="X214" s="200"/>
      <c r="Y214" s="200"/>
      <c r="Z214" s="200"/>
      <c r="AA214" s="200"/>
      <c r="AB214" s="200"/>
      <c r="AC214" s="200"/>
      <c r="AD214" s="200"/>
      <c r="AE214" s="200"/>
      <c r="AF214" s="200"/>
      <c r="AG214" s="200"/>
      <c r="AH214" s="200"/>
      <c r="AI214" s="200"/>
      <c r="AJ214" s="200"/>
    </row>
    <row r="215" spans="20:36" ht="40" customHeight="1" x14ac:dyDescent="0.35">
      <c r="T215" s="200"/>
      <c r="U215" s="200"/>
      <c r="V215" s="200"/>
      <c r="W215" s="200"/>
      <c r="X215" s="200"/>
      <c r="Y215" s="200"/>
      <c r="Z215" s="200"/>
      <c r="AA215" s="200"/>
      <c r="AB215" s="200"/>
      <c r="AC215" s="200"/>
      <c r="AD215" s="200"/>
      <c r="AE215" s="200"/>
      <c r="AF215" s="200"/>
      <c r="AG215" s="200"/>
      <c r="AH215" s="200"/>
      <c r="AI215" s="200"/>
      <c r="AJ215" s="200"/>
    </row>
    <row r="216" spans="20:36" ht="40" customHeight="1" x14ac:dyDescent="0.35">
      <c r="T216" s="200"/>
      <c r="U216" s="200"/>
      <c r="V216" s="200"/>
      <c r="W216" s="200"/>
      <c r="X216" s="200"/>
      <c r="Y216" s="200"/>
      <c r="Z216" s="200"/>
      <c r="AA216" s="200"/>
      <c r="AB216" s="200"/>
      <c r="AC216" s="200"/>
      <c r="AD216" s="200"/>
      <c r="AE216" s="200"/>
      <c r="AF216" s="200"/>
      <c r="AG216" s="200"/>
      <c r="AH216" s="200"/>
      <c r="AI216" s="200"/>
      <c r="AJ216" s="200"/>
    </row>
    <row r="217" spans="20:36" ht="40" customHeight="1" x14ac:dyDescent="0.35">
      <c r="T217" s="200"/>
      <c r="U217" s="200"/>
      <c r="V217" s="200"/>
      <c r="W217" s="200"/>
      <c r="X217" s="200"/>
      <c r="Y217" s="200"/>
      <c r="Z217" s="200"/>
      <c r="AA217" s="200"/>
      <c r="AB217" s="200"/>
      <c r="AC217" s="200"/>
      <c r="AD217" s="200"/>
      <c r="AE217" s="200"/>
      <c r="AF217" s="200"/>
      <c r="AG217" s="200"/>
      <c r="AH217" s="200"/>
      <c r="AI217" s="200"/>
      <c r="AJ217" s="200"/>
    </row>
    <row r="218" spans="20:36" ht="40" customHeight="1" x14ac:dyDescent="0.35">
      <c r="T218" s="200"/>
      <c r="U218" s="200"/>
      <c r="V218" s="200"/>
      <c r="W218" s="200"/>
      <c r="X218" s="200"/>
      <c r="Y218" s="200"/>
      <c r="Z218" s="200"/>
      <c r="AA218" s="200"/>
      <c r="AB218" s="200"/>
      <c r="AC218" s="200"/>
      <c r="AD218" s="200"/>
      <c r="AE218" s="200"/>
      <c r="AF218" s="200"/>
      <c r="AG218" s="200"/>
      <c r="AH218" s="200"/>
      <c r="AI218" s="200"/>
      <c r="AJ218" s="200"/>
    </row>
    <row r="219" spans="20:36" ht="40" customHeight="1" x14ac:dyDescent="0.35">
      <c r="T219" s="200"/>
      <c r="U219" s="200"/>
      <c r="V219" s="200"/>
      <c r="W219" s="200"/>
      <c r="X219" s="200"/>
      <c r="Y219" s="200"/>
      <c r="Z219" s="200"/>
      <c r="AA219" s="200"/>
      <c r="AB219" s="200"/>
      <c r="AC219" s="200"/>
      <c r="AD219" s="200"/>
      <c r="AE219" s="200"/>
      <c r="AF219" s="200"/>
      <c r="AG219" s="200"/>
      <c r="AH219" s="200"/>
      <c r="AI219" s="200"/>
      <c r="AJ219" s="200"/>
    </row>
    <row r="220" spans="20:36" ht="40" customHeight="1" x14ac:dyDescent="0.35">
      <c r="T220" s="200"/>
      <c r="U220" s="200"/>
      <c r="V220" s="200"/>
      <c r="W220" s="200"/>
      <c r="X220" s="200"/>
      <c r="Y220" s="200"/>
      <c r="Z220" s="200"/>
      <c r="AA220" s="200"/>
      <c r="AB220" s="200"/>
      <c r="AC220" s="200"/>
      <c r="AD220" s="200"/>
      <c r="AE220" s="200"/>
      <c r="AF220" s="200"/>
      <c r="AG220" s="200"/>
      <c r="AH220" s="200"/>
      <c r="AI220" s="200"/>
      <c r="AJ220" s="200"/>
    </row>
    <row r="221" spans="20:36" ht="40" customHeight="1" x14ac:dyDescent="0.35">
      <c r="T221" s="200"/>
      <c r="U221" s="200"/>
      <c r="V221" s="200"/>
      <c r="W221" s="200"/>
      <c r="X221" s="200"/>
      <c r="Y221" s="200"/>
      <c r="Z221" s="200"/>
      <c r="AA221" s="200"/>
      <c r="AB221" s="200"/>
      <c r="AC221" s="200"/>
      <c r="AD221" s="200"/>
      <c r="AE221" s="200"/>
      <c r="AF221" s="200"/>
      <c r="AG221" s="200"/>
      <c r="AH221" s="200"/>
      <c r="AI221" s="200"/>
      <c r="AJ221" s="200"/>
    </row>
    <row r="222" spans="20:36" ht="40" customHeight="1" x14ac:dyDescent="0.35">
      <c r="T222" s="200"/>
      <c r="U222" s="200"/>
      <c r="V222" s="200"/>
      <c r="W222" s="200"/>
      <c r="X222" s="200"/>
      <c r="Y222" s="200"/>
      <c r="Z222" s="200"/>
      <c r="AA222" s="200"/>
      <c r="AB222" s="200"/>
      <c r="AC222" s="200"/>
      <c r="AD222" s="200"/>
      <c r="AE222" s="200"/>
      <c r="AF222" s="200"/>
      <c r="AG222" s="200"/>
      <c r="AH222" s="200"/>
      <c r="AI222" s="200"/>
      <c r="AJ222" s="200"/>
    </row>
    <row r="223" spans="20:36" ht="40" customHeight="1" x14ac:dyDescent="0.35">
      <c r="T223" s="200"/>
      <c r="U223" s="200"/>
      <c r="V223" s="200"/>
      <c r="W223" s="200"/>
      <c r="X223" s="200"/>
      <c r="Y223" s="200"/>
      <c r="Z223" s="200"/>
      <c r="AA223" s="200"/>
      <c r="AB223" s="200"/>
      <c r="AC223" s="200"/>
      <c r="AD223" s="200"/>
      <c r="AE223" s="200"/>
      <c r="AF223" s="200"/>
      <c r="AG223" s="200"/>
      <c r="AH223" s="200"/>
      <c r="AI223" s="200"/>
      <c r="AJ223" s="200"/>
    </row>
    <row r="224" spans="20:36" ht="40" customHeight="1" x14ac:dyDescent="0.35">
      <c r="T224" s="200"/>
      <c r="U224" s="200"/>
      <c r="V224" s="200"/>
      <c r="W224" s="200"/>
      <c r="X224" s="200"/>
      <c r="Y224" s="200"/>
      <c r="Z224" s="200"/>
      <c r="AA224" s="200"/>
      <c r="AB224" s="200"/>
      <c r="AC224" s="200"/>
      <c r="AD224" s="200"/>
      <c r="AE224" s="200"/>
      <c r="AF224" s="200"/>
      <c r="AG224" s="200"/>
      <c r="AH224" s="200"/>
      <c r="AI224" s="200"/>
      <c r="AJ224" s="200"/>
    </row>
    <row r="225" spans="20:36" ht="40" customHeight="1" x14ac:dyDescent="0.35">
      <c r="T225" s="200"/>
      <c r="U225" s="200"/>
      <c r="V225" s="200"/>
      <c r="W225" s="200"/>
      <c r="X225" s="200"/>
      <c r="Y225" s="200"/>
      <c r="Z225" s="200"/>
      <c r="AA225" s="200"/>
      <c r="AB225" s="200"/>
      <c r="AC225" s="200"/>
      <c r="AD225" s="200"/>
      <c r="AE225" s="200"/>
      <c r="AF225" s="200"/>
      <c r="AG225" s="200"/>
      <c r="AH225" s="200"/>
      <c r="AI225" s="200"/>
      <c r="AJ225" s="200"/>
    </row>
    <row r="226" spans="20:36" ht="40" customHeight="1" x14ac:dyDescent="0.35">
      <c r="T226" s="200"/>
      <c r="U226" s="200"/>
      <c r="V226" s="200"/>
      <c r="W226" s="200"/>
      <c r="X226" s="200"/>
      <c r="Y226" s="200"/>
      <c r="Z226" s="200"/>
      <c r="AA226" s="200"/>
      <c r="AB226" s="200"/>
      <c r="AC226" s="200"/>
      <c r="AD226" s="200"/>
      <c r="AE226" s="200"/>
      <c r="AF226" s="200"/>
      <c r="AG226" s="200"/>
      <c r="AH226" s="200"/>
      <c r="AI226" s="200"/>
      <c r="AJ226" s="200"/>
    </row>
    <row r="227" spans="20:36" ht="40" customHeight="1" x14ac:dyDescent="0.35">
      <c r="T227" s="200"/>
      <c r="U227" s="200"/>
      <c r="V227" s="200"/>
      <c r="W227" s="200"/>
      <c r="X227" s="200"/>
      <c r="Y227" s="200"/>
      <c r="Z227" s="200"/>
      <c r="AA227" s="200"/>
      <c r="AB227" s="200"/>
      <c r="AC227" s="200"/>
      <c r="AD227" s="200"/>
      <c r="AE227" s="200"/>
      <c r="AF227" s="200"/>
      <c r="AG227" s="200"/>
      <c r="AH227" s="200"/>
      <c r="AI227" s="200"/>
      <c r="AJ227" s="200"/>
    </row>
    <row r="228" spans="20:36" ht="40" customHeight="1" x14ac:dyDescent="0.35">
      <c r="T228" s="200"/>
      <c r="U228" s="200"/>
      <c r="V228" s="200"/>
      <c r="W228" s="200"/>
      <c r="X228" s="200"/>
      <c r="Y228" s="200"/>
      <c r="Z228" s="200"/>
      <c r="AA228" s="200"/>
      <c r="AB228" s="200"/>
      <c r="AC228" s="200"/>
      <c r="AD228" s="200"/>
      <c r="AE228" s="200"/>
      <c r="AF228" s="200"/>
      <c r="AG228" s="200"/>
      <c r="AH228" s="200"/>
      <c r="AI228" s="200"/>
      <c r="AJ228" s="200"/>
    </row>
    <row r="229" spans="20:36" ht="40" customHeight="1" x14ac:dyDescent="0.35">
      <c r="T229" s="200"/>
      <c r="U229" s="200"/>
      <c r="V229" s="200"/>
      <c r="W229" s="200"/>
      <c r="X229" s="200"/>
      <c r="Y229" s="200"/>
      <c r="Z229" s="200"/>
      <c r="AA229" s="200"/>
      <c r="AB229" s="200"/>
      <c r="AC229" s="200"/>
      <c r="AD229" s="200"/>
      <c r="AE229" s="200"/>
      <c r="AF229" s="200"/>
      <c r="AG229" s="200"/>
      <c r="AH229" s="200"/>
      <c r="AI229" s="200"/>
      <c r="AJ229" s="200"/>
    </row>
    <row r="230" spans="20:36" ht="40" customHeight="1" x14ac:dyDescent="0.35">
      <c r="T230" s="200"/>
      <c r="U230" s="200"/>
      <c r="V230" s="200"/>
      <c r="W230" s="200"/>
      <c r="X230" s="200"/>
      <c r="Y230" s="200"/>
      <c r="Z230" s="200"/>
      <c r="AA230" s="200"/>
      <c r="AB230" s="200"/>
      <c r="AC230" s="200"/>
      <c r="AD230" s="200"/>
      <c r="AE230" s="200"/>
      <c r="AF230" s="200"/>
      <c r="AG230" s="200"/>
      <c r="AH230" s="200"/>
      <c r="AI230" s="200"/>
      <c r="AJ230" s="200"/>
    </row>
    <row r="231" spans="20:36" ht="40" customHeight="1" x14ac:dyDescent="0.35">
      <c r="T231" s="200"/>
      <c r="U231" s="200"/>
      <c r="V231" s="200"/>
      <c r="W231" s="200"/>
      <c r="X231" s="200"/>
      <c r="Y231" s="200"/>
      <c r="Z231" s="200"/>
      <c r="AA231" s="200"/>
      <c r="AB231" s="200"/>
      <c r="AC231" s="200"/>
      <c r="AD231" s="200"/>
      <c r="AE231" s="200"/>
      <c r="AF231" s="200"/>
      <c r="AG231" s="200"/>
      <c r="AH231" s="200"/>
      <c r="AI231" s="200"/>
      <c r="AJ231" s="200"/>
    </row>
    <row r="232" spans="20:36" ht="40" customHeight="1" x14ac:dyDescent="0.35">
      <c r="T232" s="200"/>
      <c r="U232" s="200"/>
      <c r="V232" s="200"/>
      <c r="W232" s="200"/>
      <c r="X232" s="200"/>
      <c r="Y232" s="200"/>
      <c r="Z232" s="200"/>
      <c r="AA232" s="200"/>
      <c r="AB232" s="200"/>
      <c r="AC232" s="200"/>
      <c r="AD232" s="200"/>
      <c r="AE232" s="200"/>
      <c r="AF232" s="200"/>
      <c r="AG232" s="200"/>
      <c r="AH232" s="200"/>
      <c r="AI232" s="200"/>
      <c r="AJ232" s="200"/>
    </row>
    <row r="233" spans="20:36" ht="40" customHeight="1" x14ac:dyDescent="0.35">
      <c r="T233" s="200"/>
      <c r="U233" s="200"/>
      <c r="V233" s="200"/>
      <c r="W233" s="200"/>
      <c r="X233" s="200"/>
      <c r="Y233" s="200"/>
      <c r="Z233" s="200"/>
      <c r="AA233" s="200"/>
      <c r="AB233" s="200"/>
      <c r="AC233" s="200"/>
      <c r="AD233" s="200"/>
      <c r="AE233" s="200"/>
      <c r="AF233" s="200"/>
      <c r="AG233" s="200"/>
      <c r="AH233" s="200"/>
      <c r="AI233" s="200"/>
      <c r="AJ233" s="200"/>
    </row>
    <row r="234" spans="20:36" ht="40" customHeight="1" x14ac:dyDescent="0.35">
      <c r="T234" s="200"/>
      <c r="U234" s="200"/>
      <c r="V234" s="200"/>
      <c r="W234" s="200"/>
      <c r="X234" s="200"/>
      <c r="Y234" s="200"/>
      <c r="Z234" s="200"/>
      <c r="AA234" s="200"/>
      <c r="AB234" s="200"/>
      <c r="AC234" s="200"/>
      <c r="AD234" s="200"/>
      <c r="AE234" s="200"/>
      <c r="AF234" s="200"/>
      <c r="AG234" s="200"/>
      <c r="AH234" s="200"/>
      <c r="AI234" s="200"/>
      <c r="AJ234" s="200"/>
    </row>
    <row r="235" spans="20:36" ht="40" customHeight="1" x14ac:dyDescent="0.35">
      <c r="T235" s="200"/>
      <c r="U235" s="200"/>
      <c r="V235" s="200"/>
      <c r="W235" s="200"/>
      <c r="X235" s="200"/>
      <c r="Y235" s="200"/>
      <c r="Z235" s="200"/>
      <c r="AA235" s="200"/>
      <c r="AB235" s="200"/>
      <c r="AC235" s="200"/>
      <c r="AD235" s="200"/>
      <c r="AE235" s="200"/>
      <c r="AF235" s="200"/>
      <c r="AG235" s="200"/>
      <c r="AH235" s="200"/>
      <c r="AI235" s="200"/>
      <c r="AJ235" s="200"/>
    </row>
    <row r="236" spans="20:36" ht="40" customHeight="1" x14ac:dyDescent="0.35">
      <c r="T236" s="200"/>
      <c r="U236" s="200"/>
      <c r="V236" s="200"/>
      <c r="W236" s="200"/>
      <c r="X236" s="200"/>
      <c r="Y236" s="200"/>
      <c r="Z236" s="200"/>
      <c r="AA236" s="200"/>
      <c r="AB236" s="200"/>
      <c r="AC236" s="200"/>
      <c r="AD236" s="200"/>
      <c r="AE236" s="200"/>
      <c r="AF236" s="200"/>
      <c r="AG236" s="200"/>
      <c r="AH236" s="200"/>
      <c r="AI236" s="200"/>
      <c r="AJ236" s="200"/>
    </row>
    <row r="237" spans="20:36" ht="40" customHeight="1" x14ac:dyDescent="0.35">
      <c r="T237" s="200"/>
      <c r="U237" s="200"/>
      <c r="V237" s="200"/>
      <c r="W237" s="200"/>
      <c r="X237" s="200"/>
      <c r="Y237" s="200"/>
      <c r="Z237" s="200"/>
      <c r="AA237" s="200"/>
      <c r="AB237" s="200"/>
      <c r="AC237" s="200"/>
      <c r="AD237" s="200"/>
      <c r="AE237" s="200"/>
      <c r="AF237" s="200"/>
      <c r="AG237" s="200"/>
      <c r="AH237" s="200"/>
      <c r="AI237" s="200"/>
      <c r="AJ237" s="200"/>
    </row>
    <row r="238" spans="20:36" ht="40" customHeight="1" x14ac:dyDescent="0.35">
      <c r="T238" s="200"/>
      <c r="U238" s="200"/>
      <c r="V238" s="200"/>
      <c r="W238" s="200"/>
      <c r="X238" s="200"/>
      <c r="Y238" s="200"/>
      <c r="Z238" s="200"/>
      <c r="AA238" s="200"/>
      <c r="AB238" s="200"/>
      <c r="AC238" s="200"/>
      <c r="AD238" s="200"/>
      <c r="AE238" s="200"/>
      <c r="AF238" s="200"/>
      <c r="AG238" s="200"/>
      <c r="AH238" s="200"/>
      <c r="AI238" s="200"/>
      <c r="AJ238" s="200"/>
    </row>
    <row r="239" spans="20:36" ht="40" customHeight="1" x14ac:dyDescent="0.35">
      <c r="T239" s="200"/>
      <c r="U239" s="200"/>
      <c r="V239" s="200"/>
      <c r="W239" s="200"/>
      <c r="X239" s="200"/>
      <c r="Y239" s="200"/>
      <c r="Z239" s="200"/>
      <c r="AA239" s="200"/>
      <c r="AB239" s="200"/>
      <c r="AC239" s="200"/>
      <c r="AD239" s="200"/>
      <c r="AE239" s="200"/>
      <c r="AF239" s="200"/>
      <c r="AG239" s="200"/>
      <c r="AH239" s="200"/>
      <c r="AI239" s="200"/>
      <c r="AJ239" s="200"/>
    </row>
    <row r="240" spans="20:36" ht="40" customHeight="1" x14ac:dyDescent="0.35">
      <c r="T240" s="200"/>
      <c r="U240" s="200"/>
      <c r="V240" s="200"/>
      <c r="W240" s="200"/>
      <c r="X240" s="200"/>
      <c r="Y240" s="200"/>
      <c r="Z240" s="200"/>
      <c r="AA240" s="200"/>
      <c r="AB240" s="200"/>
      <c r="AC240" s="200"/>
      <c r="AD240" s="200"/>
      <c r="AE240" s="200"/>
      <c r="AF240" s="200"/>
      <c r="AG240" s="200"/>
      <c r="AH240" s="200"/>
      <c r="AI240" s="200"/>
      <c r="AJ240" s="200"/>
    </row>
    <row r="241" spans="20:36" ht="40" customHeight="1" x14ac:dyDescent="0.35">
      <c r="T241" s="200"/>
      <c r="U241" s="200"/>
      <c r="V241" s="200"/>
      <c r="W241" s="200"/>
      <c r="X241" s="200"/>
      <c r="Y241" s="200"/>
      <c r="Z241" s="200"/>
      <c r="AA241" s="200"/>
      <c r="AB241" s="200"/>
      <c r="AC241" s="200"/>
      <c r="AD241" s="200"/>
      <c r="AE241" s="200"/>
      <c r="AF241" s="200"/>
      <c r="AG241" s="200"/>
      <c r="AH241" s="200"/>
      <c r="AI241" s="200"/>
      <c r="AJ241" s="200"/>
    </row>
    <row r="242" spans="20:36" ht="40" customHeight="1" x14ac:dyDescent="0.35">
      <c r="T242" s="200"/>
      <c r="U242" s="200"/>
      <c r="V242" s="200"/>
      <c r="W242" s="200"/>
      <c r="X242" s="200"/>
      <c r="Y242" s="200"/>
      <c r="Z242" s="200"/>
      <c r="AA242" s="200"/>
      <c r="AB242" s="200"/>
      <c r="AC242" s="200"/>
      <c r="AD242" s="200"/>
      <c r="AE242" s="200"/>
      <c r="AF242" s="200"/>
      <c r="AG242" s="200"/>
      <c r="AH242" s="200"/>
      <c r="AI242" s="200"/>
      <c r="AJ242" s="200"/>
    </row>
    <row r="243" spans="20:36" ht="40" customHeight="1" x14ac:dyDescent="0.35">
      <c r="T243" s="200"/>
      <c r="U243" s="200"/>
      <c r="V243" s="200"/>
      <c r="W243" s="200"/>
      <c r="X243" s="200"/>
      <c r="Y243" s="200"/>
      <c r="Z243" s="200"/>
      <c r="AA243" s="200"/>
      <c r="AB243" s="200"/>
      <c r="AC243" s="200"/>
      <c r="AD243" s="200"/>
      <c r="AE243" s="200"/>
      <c r="AF243" s="200"/>
      <c r="AG243" s="200"/>
      <c r="AH243" s="200"/>
      <c r="AI243" s="200"/>
      <c r="AJ243" s="200"/>
    </row>
    <row r="244" spans="20:36" ht="40" customHeight="1" x14ac:dyDescent="0.35">
      <c r="T244" s="200"/>
      <c r="U244" s="200"/>
      <c r="V244" s="200"/>
      <c r="W244" s="200"/>
      <c r="X244" s="200"/>
      <c r="Y244" s="200"/>
      <c r="Z244" s="200"/>
      <c r="AA244" s="200"/>
      <c r="AB244" s="200"/>
      <c r="AC244" s="200"/>
      <c r="AD244" s="200"/>
      <c r="AE244" s="200"/>
      <c r="AF244" s="200"/>
      <c r="AG244" s="200"/>
      <c r="AH244" s="200"/>
      <c r="AI244" s="200"/>
      <c r="AJ244" s="200"/>
    </row>
    <row r="245" spans="20:36" ht="40" customHeight="1" x14ac:dyDescent="0.35">
      <c r="T245" s="200"/>
      <c r="U245" s="200"/>
      <c r="V245" s="200"/>
      <c r="W245" s="200"/>
      <c r="X245" s="200"/>
      <c r="Y245" s="200"/>
      <c r="Z245" s="200"/>
      <c r="AA245" s="200"/>
      <c r="AB245" s="200"/>
      <c r="AC245" s="200"/>
      <c r="AD245" s="200"/>
      <c r="AE245" s="200"/>
      <c r="AF245" s="200"/>
      <c r="AG245" s="200"/>
      <c r="AH245" s="200"/>
      <c r="AI245" s="200"/>
      <c r="AJ245" s="200"/>
    </row>
    <row r="246" spans="20:36" ht="40" customHeight="1" x14ac:dyDescent="0.35">
      <c r="T246" s="200"/>
      <c r="U246" s="200"/>
      <c r="V246" s="200"/>
      <c r="W246" s="200"/>
      <c r="X246" s="200"/>
      <c r="Y246" s="200"/>
      <c r="Z246" s="200"/>
      <c r="AA246" s="200"/>
      <c r="AB246" s="200"/>
      <c r="AC246" s="200"/>
      <c r="AD246" s="200"/>
      <c r="AE246" s="200"/>
      <c r="AF246" s="200"/>
      <c r="AG246" s="200"/>
      <c r="AH246" s="200"/>
      <c r="AI246" s="200"/>
      <c r="AJ246" s="200"/>
    </row>
    <row r="247" spans="20:36" ht="40" customHeight="1" x14ac:dyDescent="0.35">
      <c r="T247" s="200"/>
      <c r="U247" s="200"/>
      <c r="V247" s="200"/>
      <c r="W247" s="200"/>
      <c r="X247" s="200"/>
      <c r="Y247" s="200"/>
      <c r="Z247" s="200"/>
      <c r="AA247" s="200"/>
      <c r="AB247" s="200"/>
      <c r="AC247" s="200"/>
      <c r="AD247" s="200"/>
      <c r="AE247" s="200"/>
      <c r="AF247" s="200"/>
      <c r="AG247" s="200"/>
      <c r="AH247" s="200"/>
      <c r="AI247" s="200"/>
      <c r="AJ247" s="200"/>
    </row>
    <row r="248" spans="20:36" ht="40" customHeight="1" x14ac:dyDescent="0.35">
      <c r="T248" s="200"/>
      <c r="U248" s="200"/>
      <c r="V248" s="200"/>
      <c r="W248" s="200"/>
      <c r="X248" s="200"/>
      <c r="Y248" s="200"/>
      <c r="Z248" s="200"/>
      <c r="AA248" s="200"/>
      <c r="AB248" s="200"/>
      <c r="AC248" s="200"/>
      <c r="AD248" s="200"/>
      <c r="AE248" s="200"/>
      <c r="AF248" s="200"/>
      <c r="AG248" s="200"/>
      <c r="AH248" s="200"/>
      <c r="AI248" s="200"/>
      <c r="AJ248" s="200"/>
    </row>
    <row r="249" spans="20:36" ht="40" customHeight="1" x14ac:dyDescent="0.35">
      <c r="T249" s="200"/>
      <c r="U249" s="200"/>
      <c r="V249" s="200"/>
      <c r="W249" s="200"/>
      <c r="X249" s="200"/>
      <c r="Y249" s="200"/>
      <c r="Z249" s="200"/>
      <c r="AA249" s="200"/>
      <c r="AB249" s="200"/>
      <c r="AC249" s="200"/>
      <c r="AD249" s="200"/>
      <c r="AE249" s="200"/>
      <c r="AF249" s="200"/>
      <c r="AG249" s="200"/>
      <c r="AH249" s="200"/>
      <c r="AI249" s="200"/>
      <c r="AJ249" s="200"/>
    </row>
    <row r="250" spans="20:36" ht="40" customHeight="1" x14ac:dyDescent="0.35">
      <c r="T250" s="200"/>
      <c r="U250" s="200"/>
      <c r="V250" s="200"/>
      <c r="W250" s="200"/>
      <c r="X250" s="200"/>
      <c r="Y250" s="200"/>
      <c r="Z250" s="200"/>
      <c r="AA250" s="200"/>
      <c r="AB250" s="200"/>
      <c r="AC250" s="200"/>
      <c r="AD250" s="200"/>
      <c r="AE250" s="200"/>
      <c r="AF250" s="200"/>
      <c r="AG250" s="200"/>
      <c r="AH250" s="200"/>
      <c r="AI250" s="200"/>
      <c r="AJ250" s="200"/>
    </row>
    <row r="251" spans="20:36" ht="40" customHeight="1" x14ac:dyDescent="0.35">
      <c r="T251" s="200"/>
      <c r="U251" s="200"/>
      <c r="V251" s="200"/>
      <c r="W251" s="200"/>
      <c r="X251" s="200"/>
      <c r="Y251" s="200"/>
      <c r="Z251" s="200"/>
      <c r="AA251" s="200"/>
      <c r="AB251" s="200"/>
      <c r="AC251" s="200"/>
      <c r="AD251" s="200"/>
      <c r="AE251" s="200"/>
      <c r="AF251" s="200"/>
      <c r="AG251" s="200"/>
      <c r="AH251" s="200"/>
      <c r="AI251" s="200"/>
      <c r="AJ251" s="200"/>
    </row>
    <row r="252" spans="20:36" ht="40" customHeight="1" x14ac:dyDescent="0.35">
      <c r="T252" s="200"/>
      <c r="U252" s="200"/>
      <c r="V252" s="200"/>
      <c r="W252" s="200"/>
      <c r="X252" s="200"/>
      <c r="Y252" s="200"/>
      <c r="Z252" s="200"/>
      <c r="AA252" s="200"/>
      <c r="AB252" s="200"/>
      <c r="AC252" s="200"/>
      <c r="AD252" s="200"/>
      <c r="AE252" s="200"/>
      <c r="AF252" s="200"/>
      <c r="AG252" s="200"/>
      <c r="AH252" s="200"/>
      <c r="AI252" s="200"/>
      <c r="AJ252" s="200"/>
    </row>
    <row r="253" spans="20:36" ht="40" customHeight="1" x14ac:dyDescent="0.35">
      <c r="T253" s="200"/>
      <c r="U253" s="200"/>
      <c r="V253" s="200"/>
      <c r="W253" s="200"/>
      <c r="X253" s="200"/>
      <c r="Y253" s="200"/>
      <c r="Z253" s="200"/>
      <c r="AA253" s="200"/>
      <c r="AB253" s="200"/>
      <c r="AC253" s="200"/>
      <c r="AD253" s="200"/>
      <c r="AE253" s="200"/>
      <c r="AF253" s="200"/>
      <c r="AG253" s="200"/>
      <c r="AH253" s="200"/>
      <c r="AI253" s="200"/>
      <c r="AJ253" s="200"/>
    </row>
    <row r="254" spans="20:36" ht="40" customHeight="1" x14ac:dyDescent="0.35">
      <c r="T254" s="200"/>
      <c r="U254" s="200"/>
      <c r="V254" s="200"/>
      <c r="W254" s="200"/>
      <c r="X254" s="200"/>
      <c r="Y254" s="200"/>
      <c r="Z254" s="200"/>
      <c r="AA254" s="200"/>
      <c r="AB254" s="200"/>
      <c r="AC254" s="200"/>
      <c r="AD254" s="200"/>
      <c r="AE254" s="200"/>
      <c r="AF254" s="200"/>
      <c r="AG254" s="200"/>
      <c r="AH254" s="200"/>
      <c r="AI254" s="200"/>
      <c r="AJ254" s="200"/>
    </row>
    <row r="255" spans="20:36" ht="40" customHeight="1" x14ac:dyDescent="0.35">
      <c r="T255" s="200"/>
      <c r="U255" s="200"/>
      <c r="V255" s="200"/>
      <c r="W255" s="200"/>
      <c r="X255" s="200"/>
      <c r="Y255" s="200"/>
      <c r="Z255" s="200"/>
      <c r="AA255" s="200"/>
      <c r="AB255" s="200"/>
      <c r="AC255" s="200"/>
      <c r="AD255" s="200"/>
      <c r="AE255" s="200"/>
      <c r="AF255" s="200"/>
      <c r="AG255" s="200"/>
      <c r="AH255" s="200"/>
      <c r="AI255" s="200"/>
      <c r="AJ255" s="200"/>
    </row>
    <row r="256" spans="20:36" ht="40" customHeight="1" x14ac:dyDescent="0.35">
      <c r="T256" s="200"/>
      <c r="U256" s="200"/>
      <c r="V256" s="200"/>
      <c r="W256" s="200"/>
      <c r="X256" s="200"/>
      <c r="Y256" s="200"/>
      <c r="Z256" s="200"/>
      <c r="AA256" s="200"/>
      <c r="AB256" s="200"/>
      <c r="AC256" s="200"/>
      <c r="AD256" s="200"/>
      <c r="AE256" s="200"/>
      <c r="AF256" s="200"/>
      <c r="AG256" s="200"/>
      <c r="AH256" s="200"/>
      <c r="AI256" s="200"/>
      <c r="AJ256" s="200"/>
    </row>
    <row r="257" spans="20:36" ht="40" customHeight="1" x14ac:dyDescent="0.35">
      <c r="T257" s="200"/>
      <c r="U257" s="200"/>
      <c r="V257" s="200"/>
      <c r="W257" s="200"/>
      <c r="X257" s="200"/>
      <c r="Y257" s="200"/>
      <c r="Z257" s="200"/>
      <c r="AA257" s="200"/>
      <c r="AB257" s="200"/>
      <c r="AC257" s="200"/>
      <c r="AD257" s="200"/>
      <c r="AE257" s="200"/>
      <c r="AF257" s="200"/>
      <c r="AG257" s="200"/>
      <c r="AH257" s="200"/>
      <c r="AI257" s="200"/>
      <c r="AJ257" s="200"/>
    </row>
    <row r="258" spans="20:36" ht="40" customHeight="1" x14ac:dyDescent="0.35">
      <c r="T258" s="200"/>
      <c r="U258" s="200"/>
      <c r="V258" s="200"/>
      <c r="W258" s="200"/>
      <c r="X258" s="200"/>
      <c r="Y258" s="200"/>
      <c r="Z258" s="200"/>
      <c r="AA258" s="200"/>
      <c r="AB258" s="200"/>
      <c r="AC258" s="200"/>
      <c r="AD258" s="200"/>
      <c r="AE258" s="200"/>
      <c r="AF258" s="200"/>
      <c r="AG258" s="200"/>
      <c r="AH258" s="200"/>
      <c r="AI258" s="200"/>
      <c r="AJ258" s="200"/>
    </row>
    <row r="259" spans="20:36" ht="40" customHeight="1" x14ac:dyDescent="0.35">
      <c r="T259" s="200"/>
      <c r="U259" s="200"/>
      <c r="V259" s="200"/>
      <c r="W259" s="200"/>
      <c r="X259" s="200"/>
      <c r="Y259" s="200"/>
      <c r="Z259" s="200"/>
      <c r="AA259" s="200"/>
      <c r="AB259" s="200"/>
      <c r="AC259" s="200"/>
      <c r="AD259" s="200"/>
      <c r="AE259" s="200"/>
      <c r="AF259" s="200"/>
      <c r="AG259" s="200"/>
      <c r="AH259" s="200"/>
      <c r="AI259" s="200"/>
      <c r="AJ259" s="200"/>
    </row>
    <row r="260" spans="20:36" ht="40" customHeight="1" x14ac:dyDescent="0.35">
      <c r="T260" s="200"/>
      <c r="U260" s="200"/>
      <c r="V260" s="200"/>
      <c r="W260" s="200"/>
      <c r="X260" s="200"/>
      <c r="Y260" s="200"/>
      <c r="Z260" s="200"/>
      <c r="AA260" s="200"/>
      <c r="AB260" s="200"/>
      <c r="AC260" s="200"/>
      <c r="AD260" s="200"/>
      <c r="AE260" s="200"/>
      <c r="AF260" s="200"/>
      <c r="AG260" s="200"/>
      <c r="AH260" s="200"/>
      <c r="AI260" s="200"/>
      <c r="AJ260" s="200"/>
    </row>
    <row r="261" spans="20:36" ht="40" customHeight="1" x14ac:dyDescent="0.35">
      <c r="T261" s="200"/>
      <c r="U261" s="200"/>
      <c r="V261" s="200"/>
      <c r="W261" s="200"/>
      <c r="X261" s="200"/>
      <c r="Y261" s="200"/>
      <c r="Z261" s="200"/>
      <c r="AA261" s="200"/>
      <c r="AB261" s="200"/>
      <c r="AC261" s="200"/>
      <c r="AD261" s="200"/>
      <c r="AE261" s="200"/>
      <c r="AF261" s="200"/>
      <c r="AG261" s="200"/>
      <c r="AH261" s="200"/>
      <c r="AI261" s="200"/>
      <c r="AJ261" s="200"/>
    </row>
    <row r="262" spans="20:36" ht="40" customHeight="1" x14ac:dyDescent="0.35">
      <c r="T262" s="200"/>
      <c r="U262" s="200"/>
      <c r="V262" s="200"/>
      <c r="W262" s="200"/>
      <c r="X262" s="200"/>
      <c r="Y262" s="200"/>
      <c r="Z262" s="200"/>
      <c r="AA262" s="200"/>
      <c r="AB262" s="200"/>
      <c r="AC262" s="200"/>
      <c r="AD262" s="200"/>
      <c r="AE262" s="200"/>
      <c r="AF262" s="200"/>
      <c r="AG262" s="200"/>
      <c r="AH262" s="200"/>
      <c r="AI262" s="200"/>
      <c r="AJ262" s="200"/>
    </row>
    <row r="263" spans="20:36" ht="40" customHeight="1" x14ac:dyDescent="0.35">
      <c r="T263" s="200"/>
      <c r="U263" s="200"/>
      <c r="V263" s="200"/>
      <c r="W263" s="200"/>
      <c r="X263" s="200"/>
      <c r="Y263" s="200"/>
      <c r="Z263" s="200"/>
      <c r="AA263" s="200"/>
      <c r="AB263" s="200"/>
      <c r="AC263" s="200"/>
      <c r="AD263" s="200"/>
      <c r="AE263" s="200"/>
      <c r="AF263" s="200"/>
      <c r="AG263" s="200"/>
      <c r="AH263" s="200"/>
      <c r="AI263" s="200"/>
      <c r="AJ263" s="200"/>
    </row>
    <row r="264" spans="20:36" ht="40" customHeight="1" x14ac:dyDescent="0.35">
      <c r="T264" s="200"/>
      <c r="U264" s="200"/>
      <c r="V264" s="200"/>
      <c r="W264" s="200"/>
      <c r="X264" s="200"/>
      <c r="Y264" s="200"/>
      <c r="Z264" s="200"/>
      <c r="AA264" s="200"/>
      <c r="AB264" s="200"/>
      <c r="AC264" s="200"/>
      <c r="AD264" s="200"/>
      <c r="AE264" s="200"/>
      <c r="AF264" s="200"/>
      <c r="AG264" s="200"/>
      <c r="AH264" s="200"/>
      <c r="AI264" s="200"/>
      <c r="AJ264" s="200"/>
    </row>
    <row r="265" spans="20:36" ht="40" customHeight="1" x14ac:dyDescent="0.35">
      <c r="T265" s="200"/>
      <c r="U265" s="200"/>
      <c r="V265" s="200"/>
      <c r="W265" s="200"/>
      <c r="X265" s="200"/>
      <c r="Y265" s="200"/>
      <c r="Z265" s="200"/>
      <c r="AA265" s="200"/>
      <c r="AB265" s="200"/>
      <c r="AC265" s="200"/>
      <c r="AD265" s="200"/>
      <c r="AE265" s="200"/>
      <c r="AF265" s="200"/>
      <c r="AG265" s="200"/>
      <c r="AH265" s="200"/>
      <c r="AI265" s="200"/>
      <c r="AJ265" s="200"/>
    </row>
    <row r="266" spans="20:36" ht="40" customHeight="1" x14ac:dyDescent="0.35">
      <c r="T266" s="200"/>
      <c r="U266" s="200"/>
      <c r="V266" s="200"/>
      <c r="W266" s="200"/>
      <c r="X266" s="200"/>
      <c r="Y266" s="200"/>
      <c r="Z266" s="200"/>
      <c r="AA266" s="200"/>
      <c r="AB266" s="200"/>
      <c r="AC266" s="200"/>
      <c r="AD266" s="200"/>
      <c r="AE266" s="200"/>
      <c r="AF266" s="200"/>
      <c r="AG266" s="200"/>
      <c r="AH266" s="200"/>
      <c r="AI266" s="200"/>
      <c r="AJ266" s="200"/>
    </row>
    <row r="267" spans="20:36" ht="40" customHeight="1" x14ac:dyDescent="0.35">
      <c r="T267" s="200"/>
      <c r="U267" s="200"/>
      <c r="V267" s="200"/>
      <c r="W267" s="200"/>
      <c r="X267" s="200"/>
      <c r="Y267" s="200"/>
      <c r="Z267" s="200"/>
      <c r="AA267" s="200"/>
      <c r="AB267" s="200"/>
      <c r="AC267" s="200"/>
      <c r="AD267" s="200"/>
      <c r="AE267" s="200"/>
      <c r="AF267" s="200"/>
      <c r="AG267" s="200"/>
      <c r="AH267" s="200"/>
      <c r="AI267" s="200"/>
      <c r="AJ267" s="200"/>
    </row>
    <row r="268" spans="20:36" ht="40" customHeight="1" x14ac:dyDescent="0.35">
      <c r="T268" s="200"/>
      <c r="U268" s="200"/>
      <c r="V268" s="200"/>
      <c r="W268" s="200"/>
      <c r="X268" s="200"/>
      <c r="Y268" s="200"/>
      <c r="Z268" s="200"/>
      <c r="AA268" s="200"/>
      <c r="AB268" s="200"/>
      <c r="AC268" s="200"/>
      <c r="AD268" s="200"/>
      <c r="AE268" s="200"/>
      <c r="AF268" s="200"/>
      <c r="AG268" s="200"/>
      <c r="AH268" s="200"/>
      <c r="AI268" s="200"/>
      <c r="AJ268" s="200"/>
    </row>
    <row r="269" spans="20:36" ht="40" customHeight="1" x14ac:dyDescent="0.35">
      <c r="T269" s="200"/>
      <c r="U269" s="200"/>
      <c r="V269" s="200"/>
      <c r="W269" s="200"/>
      <c r="X269" s="200"/>
      <c r="Y269" s="200"/>
      <c r="Z269" s="200"/>
      <c r="AA269" s="200"/>
      <c r="AB269" s="200"/>
      <c r="AC269" s="200"/>
      <c r="AD269" s="200"/>
      <c r="AE269" s="200"/>
      <c r="AF269" s="200"/>
      <c r="AG269" s="200"/>
      <c r="AH269" s="200"/>
      <c r="AI269" s="200"/>
      <c r="AJ269" s="200"/>
    </row>
    <row r="270" spans="20:36" ht="40" customHeight="1" x14ac:dyDescent="0.35">
      <c r="T270" s="200"/>
      <c r="U270" s="200"/>
      <c r="V270" s="200"/>
      <c r="W270" s="200"/>
      <c r="X270" s="200"/>
      <c r="Y270" s="200"/>
      <c r="Z270" s="200"/>
      <c r="AA270" s="200"/>
      <c r="AB270" s="200"/>
      <c r="AC270" s="200"/>
      <c r="AD270" s="200"/>
      <c r="AE270" s="200"/>
      <c r="AF270" s="200"/>
      <c r="AG270" s="200"/>
      <c r="AH270" s="200"/>
      <c r="AI270" s="200"/>
      <c r="AJ270" s="200"/>
    </row>
    <row r="271" spans="20:36" ht="40" customHeight="1" x14ac:dyDescent="0.35">
      <c r="T271" s="200"/>
      <c r="U271" s="200"/>
      <c r="V271" s="200"/>
      <c r="W271" s="200"/>
      <c r="X271" s="200"/>
      <c r="Y271" s="200"/>
      <c r="Z271" s="200"/>
      <c r="AA271" s="200"/>
      <c r="AB271" s="200"/>
      <c r="AC271" s="200"/>
      <c r="AD271" s="200"/>
      <c r="AE271" s="200"/>
      <c r="AF271" s="200"/>
      <c r="AG271" s="200"/>
      <c r="AH271" s="200"/>
      <c r="AI271" s="200"/>
      <c r="AJ271" s="200"/>
    </row>
    <row r="272" spans="20:36" ht="40" customHeight="1" x14ac:dyDescent="0.35">
      <c r="T272" s="200"/>
      <c r="U272" s="200"/>
      <c r="V272" s="200"/>
      <c r="W272" s="200"/>
      <c r="X272" s="200"/>
      <c r="Y272" s="200"/>
      <c r="Z272" s="200"/>
      <c r="AA272" s="200"/>
      <c r="AB272" s="200"/>
      <c r="AC272" s="200"/>
      <c r="AD272" s="200"/>
      <c r="AE272" s="200"/>
      <c r="AF272" s="200"/>
      <c r="AG272" s="200"/>
      <c r="AH272" s="200"/>
      <c r="AI272" s="200"/>
      <c r="AJ272" s="200"/>
    </row>
    <row r="273" spans="20:36" ht="40" customHeight="1" x14ac:dyDescent="0.35">
      <c r="T273" s="200"/>
      <c r="U273" s="200"/>
      <c r="V273" s="200"/>
      <c r="W273" s="200"/>
      <c r="X273" s="200"/>
      <c r="Y273" s="200"/>
      <c r="Z273" s="200"/>
      <c r="AA273" s="200"/>
      <c r="AB273" s="200"/>
      <c r="AC273" s="200"/>
      <c r="AD273" s="200"/>
      <c r="AE273" s="200"/>
      <c r="AF273" s="200"/>
      <c r="AG273" s="200"/>
      <c r="AH273" s="200"/>
      <c r="AI273" s="200"/>
      <c r="AJ273" s="200"/>
    </row>
    <row r="274" spans="20:36" ht="40" customHeight="1" x14ac:dyDescent="0.35">
      <c r="T274" s="200"/>
      <c r="U274" s="200"/>
      <c r="V274" s="200"/>
      <c r="W274" s="200"/>
      <c r="X274" s="200"/>
      <c r="Y274" s="200"/>
      <c r="Z274" s="200"/>
      <c r="AA274" s="200"/>
      <c r="AB274" s="200"/>
      <c r="AC274" s="200"/>
      <c r="AD274" s="200"/>
      <c r="AE274" s="200"/>
      <c r="AF274" s="200"/>
      <c r="AG274" s="200"/>
      <c r="AH274" s="200"/>
      <c r="AI274" s="200"/>
      <c r="AJ274" s="200"/>
    </row>
    <row r="275" spans="20:36" ht="40" customHeight="1" x14ac:dyDescent="0.35">
      <c r="T275" s="200"/>
      <c r="U275" s="200"/>
      <c r="V275" s="200"/>
      <c r="W275" s="200"/>
      <c r="X275" s="200"/>
      <c r="Y275" s="200"/>
      <c r="Z275" s="200"/>
      <c r="AA275" s="200"/>
      <c r="AB275" s="200"/>
      <c r="AC275" s="200"/>
      <c r="AD275" s="200"/>
      <c r="AE275" s="200"/>
      <c r="AF275" s="200"/>
      <c r="AG275" s="200"/>
      <c r="AH275" s="200"/>
      <c r="AI275" s="200"/>
      <c r="AJ275" s="200"/>
    </row>
    <row r="276" spans="20:36" ht="40" customHeight="1" x14ac:dyDescent="0.35">
      <c r="T276" s="200"/>
      <c r="U276" s="200"/>
      <c r="V276" s="200"/>
      <c r="W276" s="200"/>
      <c r="X276" s="200"/>
      <c r="Y276" s="200"/>
      <c r="Z276" s="200"/>
      <c r="AA276" s="200"/>
      <c r="AB276" s="200"/>
      <c r="AC276" s="200"/>
      <c r="AD276" s="200"/>
      <c r="AE276" s="200"/>
      <c r="AF276" s="200"/>
      <c r="AG276" s="200"/>
      <c r="AH276" s="200"/>
      <c r="AI276" s="200"/>
      <c r="AJ276" s="200"/>
    </row>
    <row r="277" spans="20:36" ht="40" customHeight="1" x14ac:dyDescent="0.35">
      <c r="T277" s="200"/>
      <c r="U277" s="200"/>
      <c r="V277" s="200"/>
      <c r="W277" s="200"/>
      <c r="X277" s="200"/>
      <c r="Y277" s="200"/>
      <c r="Z277" s="200"/>
      <c r="AA277" s="200"/>
      <c r="AB277" s="200"/>
      <c r="AC277" s="200"/>
      <c r="AD277" s="200"/>
      <c r="AE277" s="200"/>
      <c r="AF277" s="200"/>
      <c r="AG277" s="200"/>
      <c r="AH277" s="200"/>
      <c r="AI277" s="200"/>
      <c r="AJ277" s="200"/>
    </row>
    <row r="278" spans="20:36" ht="40" customHeight="1" x14ac:dyDescent="0.35">
      <c r="T278" s="200"/>
      <c r="U278" s="200"/>
      <c r="V278" s="200"/>
      <c r="W278" s="200"/>
      <c r="X278" s="200"/>
      <c r="Y278" s="200"/>
      <c r="Z278" s="200"/>
      <c r="AA278" s="200"/>
      <c r="AB278" s="200"/>
      <c r="AC278" s="200"/>
      <c r="AD278" s="200"/>
      <c r="AE278" s="200"/>
      <c r="AF278" s="200"/>
      <c r="AG278" s="200"/>
      <c r="AH278" s="200"/>
      <c r="AI278" s="200"/>
      <c r="AJ278" s="200"/>
    </row>
    <row r="279" spans="20:36" ht="40" customHeight="1" x14ac:dyDescent="0.35">
      <c r="T279" s="200"/>
      <c r="U279" s="200"/>
      <c r="V279" s="200"/>
      <c r="W279" s="200"/>
      <c r="X279" s="200"/>
      <c r="Y279" s="200"/>
      <c r="Z279" s="200"/>
      <c r="AA279" s="200"/>
      <c r="AB279" s="200"/>
      <c r="AC279" s="200"/>
      <c r="AD279" s="200"/>
      <c r="AE279" s="200"/>
      <c r="AF279" s="200"/>
      <c r="AG279" s="200"/>
      <c r="AH279" s="200"/>
      <c r="AI279" s="200"/>
      <c r="AJ279" s="200"/>
    </row>
    <row r="280" spans="20:36" ht="40" customHeight="1" x14ac:dyDescent="0.35">
      <c r="T280" s="200"/>
      <c r="U280" s="200"/>
      <c r="V280" s="200"/>
      <c r="W280" s="200"/>
      <c r="X280" s="200"/>
      <c r="Y280" s="200"/>
      <c r="Z280" s="200"/>
      <c r="AA280" s="200"/>
      <c r="AB280" s="200"/>
      <c r="AC280" s="200"/>
      <c r="AD280" s="200"/>
      <c r="AE280" s="200"/>
      <c r="AF280" s="200"/>
      <c r="AG280" s="200"/>
      <c r="AH280" s="200"/>
      <c r="AI280" s="200"/>
      <c r="AJ280" s="200"/>
    </row>
    <row r="281" spans="20:36" ht="40" customHeight="1" x14ac:dyDescent="0.35">
      <c r="T281" s="200"/>
      <c r="U281" s="200"/>
      <c r="V281" s="200"/>
      <c r="W281" s="200"/>
      <c r="X281" s="200"/>
      <c r="Y281" s="200"/>
      <c r="Z281" s="200"/>
      <c r="AA281" s="200"/>
      <c r="AB281" s="200"/>
      <c r="AC281" s="200"/>
      <c r="AD281" s="200"/>
      <c r="AE281" s="200"/>
      <c r="AF281" s="200"/>
      <c r="AG281" s="200"/>
      <c r="AH281" s="200"/>
      <c r="AI281" s="200"/>
      <c r="AJ281" s="200"/>
    </row>
    <row r="282" spans="20:36" ht="40" customHeight="1" x14ac:dyDescent="0.35">
      <c r="T282" s="200"/>
      <c r="U282" s="200"/>
      <c r="V282" s="200"/>
      <c r="W282" s="200"/>
      <c r="X282" s="200"/>
      <c r="Y282" s="200"/>
      <c r="Z282" s="200"/>
      <c r="AA282" s="200"/>
      <c r="AB282" s="200"/>
      <c r="AC282" s="200"/>
      <c r="AD282" s="200"/>
      <c r="AE282" s="200"/>
      <c r="AF282" s="200"/>
      <c r="AG282" s="200"/>
      <c r="AH282" s="200"/>
      <c r="AI282" s="200"/>
      <c r="AJ282" s="200"/>
    </row>
    <row r="283" spans="20:36" ht="40" customHeight="1" x14ac:dyDescent="0.35">
      <c r="T283" s="200"/>
      <c r="U283" s="200"/>
      <c r="V283" s="200"/>
      <c r="W283" s="200"/>
      <c r="X283" s="200"/>
      <c r="Y283" s="200"/>
      <c r="Z283" s="200"/>
      <c r="AA283" s="200"/>
      <c r="AB283" s="200"/>
      <c r="AC283" s="200"/>
      <c r="AD283" s="200"/>
      <c r="AE283" s="200"/>
      <c r="AF283" s="200"/>
      <c r="AG283" s="200"/>
      <c r="AH283" s="200"/>
      <c r="AI283" s="200"/>
      <c r="AJ283" s="200"/>
    </row>
    <row r="284" spans="20:36" ht="40" customHeight="1" x14ac:dyDescent="0.35">
      <c r="T284" s="200"/>
      <c r="U284" s="200"/>
      <c r="V284" s="200"/>
      <c r="W284" s="200"/>
      <c r="X284" s="200"/>
      <c r="Y284" s="200"/>
      <c r="Z284" s="200"/>
      <c r="AA284" s="200"/>
      <c r="AB284" s="200"/>
      <c r="AC284" s="200"/>
      <c r="AD284" s="200"/>
      <c r="AE284" s="200"/>
      <c r="AF284" s="200"/>
      <c r="AG284" s="200"/>
      <c r="AH284" s="200"/>
      <c r="AI284" s="200"/>
      <c r="AJ284" s="200"/>
    </row>
    <row r="285" spans="20:36" ht="40" customHeight="1" x14ac:dyDescent="0.35">
      <c r="T285" s="200"/>
      <c r="U285" s="200"/>
      <c r="V285" s="200"/>
      <c r="W285" s="200"/>
      <c r="X285" s="200"/>
      <c r="Y285" s="200"/>
      <c r="Z285" s="200"/>
      <c r="AA285" s="200"/>
      <c r="AB285" s="200"/>
      <c r="AC285" s="200"/>
      <c r="AD285" s="200"/>
      <c r="AE285" s="200"/>
      <c r="AF285" s="200"/>
      <c r="AG285" s="200"/>
      <c r="AH285" s="200"/>
      <c r="AI285" s="200"/>
      <c r="AJ285" s="200"/>
    </row>
    <row r="286" spans="20:36" ht="40" customHeight="1" x14ac:dyDescent="0.35">
      <c r="T286" s="200"/>
      <c r="U286" s="200"/>
      <c r="V286" s="200"/>
      <c r="W286" s="200"/>
      <c r="X286" s="200"/>
      <c r="Y286" s="200"/>
      <c r="Z286" s="200"/>
      <c r="AA286" s="200"/>
      <c r="AB286" s="200"/>
      <c r="AC286" s="200"/>
      <c r="AD286" s="200"/>
      <c r="AE286" s="200"/>
      <c r="AF286" s="200"/>
      <c r="AG286" s="200"/>
      <c r="AH286" s="200"/>
      <c r="AI286" s="200"/>
      <c r="AJ286" s="200"/>
    </row>
    <row r="287" spans="20:36" ht="40" customHeight="1" x14ac:dyDescent="0.35">
      <c r="T287" s="200"/>
      <c r="U287" s="200"/>
      <c r="V287" s="200"/>
      <c r="W287" s="200"/>
      <c r="X287" s="200"/>
      <c r="Y287" s="200"/>
      <c r="Z287" s="200"/>
      <c r="AA287" s="200"/>
      <c r="AB287" s="200"/>
      <c r="AC287" s="200"/>
      <c r="AD287" s="200"/>
      <c r="AE287" s="200"/>
      <c r="AF287" s="200"/>
      <c r="AG287" s="200"/>
      <c r="AH287" s="200"/>
      <c r="AI287" s="200"/>
      <c r="AJ287" s="200"/>
    </row>
    <row r="288" spans="20:36" ht="40" customHeight="1" x14ac:dyDescent="0.35">
      <c r="T288" s="200"/>
      <c r="U288" s="200"/>
      <c r="V288" s="200"/>
      <c r="W288" s="200"/>
      <c r="X288" s="200"/>
      <c r="Y288" s="200"/>
      <c r="Z288" s="200"/>
      <c r="AA288" s="200"/>
      <c r="AB288" s="200"/>
      <c r="AC288" s="200"/>
      <c r="AD288" s="200"/>
      <c r="AE288" s="200"/>
      <c r="AF288" s="200"/>
      <c r="AG288" s="200"/>
      <c r="AH288" s="200"/>
      <c r="AI288" s="200"/>
      <c r="AJ288" s="200"/>
    </row>
    <row r="289" spans="20:36" ht="40" customHeight="1" x14ac:dyDescent="0.35">
      <c r="T289" s="200"/>
      <c r="U289" s="200"/>
      <c r="V289" s="200"/>
      <c r="W289" s="200"/>
      <c r="X289" s="200"/>
      <c r="Y289" s="200"/>
      <c r="Z289" s="200"/>
      <c r="AA289" s="200"/>
      <c r="AB289" s="200"/>
      <c r="AC289" s="200"/>
      <c r="AD289" s="200"/>
      <c r="AE289" s="200"/>
      <c r="AF289" s="200"/>
      <c r="AG289" s="200"/>
      <c r="AH289" s="200"/>
      <c r="AI289" s="200"/>
      <c r="AJ289" s="200"/>
    </row>
    <row r="290" spans="20:36" ht="40" customHeight="1" x14ac:dyDescent="0.35">
      <c r="T290" s="200"/>
      <c r="U290" s="200"/>
      <c r="V290" s="200"/>
      <c r="W290" s="200"/>
      <c r="X290" s="200"/>
      <c r="Y290" s="200"/>
      <c r="Z290" s="200"/>
      <c r="AA290" s="200"/>
      <c r="AB290" s="200"/>
      <c r="AC290" s="200"/>
      <c r="AD290" s="200"/>
      <c r="AE290" s="200"/>
      <c r="AF290" s="200"/>
      <c r="AG290" s="200"/>
      <c r="AH290" s="200"/>
      <c r="AI290" s="200"/>
      <c r="AJ290" s="200"/>
    </row>
    <row r="291" spans="20:36" ht="40" customHeight="1" x14ac:dyDescent="0.35">
      <c r="T291" s="200"/>
      <c r="U291" s="200"/>
      <c r="V291" s="200"/>
      <c r="W291" s="200"/>
      <c r="X291" s="200"/>
      <c r="Y291" s="200"/>
      <c r="Z291" s="200"/>
      <c r="AA291" s="200"/>
      <c r="AB291" s="200"/>
      <c r="AC291" s="200"/>
      <c r="AD291" s="200"/>
      <c r="AE291" s="200"/>
      <c r="AF291" s="200"/>
      <c r="AG291" s="200"/>
      <c r="AH291" s="200"/>
      <c r="AI291" s="200"/>
      <c r="AJ291" s="200"/>
    </row>
    <row r="292" spans="20:36" ht="40" customHeight="1" x14ac:dyDescent="0.35">
      <c r="T292" s="200"/>
      <c r="U292" s="200"/>
      <c r="V292" s="200"/>
      <c r="W292" s="200"/>
      <c r="X292" s="200"/>
      <c r="Y292" s="200"/>
      <c r="Z292" s="200"/>
      <c r="AA292" s="200"/>
      <c r="AB292" s="200"/>
      <c r="AC292" s="200"/>
      <c r="AD292" s="200"/>
      <c r="AE292" s="200"/>
      <c r="AF292" s="200"/>
      <c r="AG292" s="200"/>
      <c r="AH292" s="200"/>
      <c r="AI292" s="200"/>
      <c r="AJ292" s="200"/>
    </row>
    <row r="293" spans="20:36" ht="40" customHeight="1" x14ac:dyDescent="0.35">
      <c r="T293" s="200"/>
      <c r="U293" s="200"/>
      <c r="V293" s="200"/>
      <c r="W293" s="200"/>
      <c r="X293" s="200"/>
      <c r="Y293" s="200"/>
      <c r="Z293" s="200"/>
      <c r="AA293" s="200"/>
      <c r="AB293" s="200"/>
      <c r="AC293" s="200"/>
      <c r="AD293" s="200"/>
      <c r="AE293" s="200"/>
      <c r="AF293" s="200"/>
      <c r="AG293" s="200"/>
      <c r="AH293" s="200"/>
      <c r="AI293" s="200"/>
      <c r="AJ293" s="200"/>
    </row>
    <row r="294" spans="20:36" ht="40" customHeight="1" x14ac:dyDescent="0.35">
      <c r="T294" s="200"/>
      <c r="U294" s="200"/>
      <c r="V294" s="200"/>
      <c r="W294" s="200"/>
      <c r="X294" s="200"/>
      <c r="Y294" s="200"/>
      <c r="Z294" s="200"/>
      <c r="AA294" s="200"/>
      <c r="AB294" s="200"/>
      <c r="AC294" s="200"/>
      <c r="AD294" s="200"/>
      <c r="AE294" s="200"/>
      <c r="AF294" s="200"/>
      <c r="AG294" s="200"/>
      <c r="AH294" s="200"/>
      <c r="AI294" s="200"/>
      <c r="AJ294" s="200"/>
    </row>
    <row r="295" spans="20:36" ht="40" customHeight="1" x14ac:dyDescent="0.35">
      <c r="T295" s="200"/>
      <c r="U295" s="200"/>
      <c r="V295" s="200"/>
      <c r="W295" s="200"/>
      <c r="X295" s="200"/>
      <c r="Y295" s="200"/>
      <c r="Z295" s="200"/>
      <c r="AA295" s="200"/>
      <c r="AB295" s="200"/>
      <c r="AC295" s="200"/>
      <c r="AD295" s="200"/>
      <c r="AE295" s="200"/>
      <c r="AF295" s="200"/>
      <c r="AG295" s="200"/>
      <c r="AH295" s="200"/>
      <c r="AI295" s="200"/>
      <c r="AJ295" s="200"/>
    </row>
    <row r="296" spans="20:36" ht="40" customHeight="1" x14ac:dyDescent="0.35">
      <c r="T296" s="200"/>
      <c r="U296" s="200"/>
      <c r="V296" s="200"/>
      <c r="W296" s="200"/>
      <c r="X296" s="200"/>
      <c r="Y296" s="200"/>
      <c r="Z296" s="200"/>
      <c r="AA296" s="200"/>
      <c r="AB296" s="200"/>
      <c r="AC296" s="200"/>
      <c r="AD296" s="200"/>
      <c r="AE296" s="200"/>
      <c r="AF296" s="200"/>
      <c r="AG296" s="200"/>
      <c r="AH296" s="200"/>
      <c r="AI296" s="200"/>
      <c r="AJ296" s="200"/>
    </row>
    <row r="297" spans="20:36" ht="40" customHeight="1" x14ac:dyDescent="0.35">
      <c r="T297" s="200"/>
      <c r="U297" s="200"/>
      <c r="V297" s="200"/>
      <c r="W297" s="200"/>
      <c r="X297" s="200"/>
      <c r="Y297" s="200"/>
      <c r="Z297" s="200"/>
      <c r="AA297" s="200"/>
      <c r="AB297" s="200"/>
      <c r="AC297" s="200"/>
      <c r="AD297" s="200"/>
      <c r="AE297" s="200"/>
      <c r="AF297" s="200"/>
      <c r="AG297" s="200"/>
      <c r="AH297" s="200"/>
      <c r="AI297" s="200"/>
      <c r="AJ297" s="200"/>
    </row>
    <row r="298" spans="20:36" ht="40" customHeight="1" x14ac:dyDescent="0.35">
      <c r="T298" s="200"/>
      <c r="U298" s="200"/>
      <c r="V298" s="200"/>
      <c r="W298" s="200"/>
      <c r="X298" s="200"/>
      <c r="Y298" s="200"/>
      <c r="Z298" s="200"/>
      <c r="AA298" s="200"/>
      <c r="AB298" s="200"/>
      <c r="AC298" s="200"/>
      <c r="AD298" s="200"/>
      <c r="AE298" s="200"/>
      <c r="AF298" s="200"/>
      <c r="AG298" s="200"/>
      <c r="AH298" s="200"/>
      <c r="AI298" s="200"/>
      <c r="AJ298" s="200"/>
    </row>
    <row r="299" spans="20:36" ht="40" customHeight="1" x14ac:dyDescent="0.35">
      <c r="T299" s="200"/>
      <c r="U299" s="200"/>
      <c r="V299" s="200"/>
      <c r="W299" s="200"/>
      <c r="X299" s="200"/>
      <c r="Y299" s="200"/>
      <c r="Z299" s="200"/>
      <c r="AA299" s="200"/>
      <c r="AB299" s="200"/>
      <c r="AC299" s="200"/>
      <c r="AD299" s="200"/>
      <c r="AE299" s="200"/>
      <c r="AF299" s="200"/>
      <c r="AG299" s="200"/>
      <c r="AH299" s="200"/>
      <c r="AI299" s="200"/>
      <c r="AJ299" s="200"/>
    </row>
    <row r="300" spans="20:36" ht="40" customHeight="1" x14ac:dyDescent="0.35">
      <c r="T300" s="200"/>
      <c r="U300" s="200"/>
      <c r="V300" s="200"/>
      <c r="W300" s="200"/>
      <c r="X300" s="200"/>
      <c r="Y300" s="200"/>
      <c r="Z300" s="200"/>
      <c r="AA300" s="200"/>
      <c r="AB300" s="200"/>
      <c r="AC300" s="200"/>
      <c r="AD300" s="200"/>
      <c r="AE300" s="200"/>
      <c r="AF300" s="200"/>
      <c r="AG300" s="200"/>
      <c r="AH300" s="200"/>
      <c r="AI300" s="200"/>
      <c r="AJ300" s="200"/>
    </row>
    <row r="301" spans="20:36" ht="40" customHeight="1" x14ac:dyDescent="0.35">
      <c r="T301" s="200"/>
      <c r="U301" s="200"/>
      <c r="V301" s="200"/>
      <c r="W301" s="200"/>
      <c r="X301" s="200"/>
      <c r="Y301" s="200"/>
      <c r="Z301" s="200"/>
      <c r="AA301" s="200"/>
      <c r="AB301" s="200"/>
      <c r="AC301" s="200"/>
      <c r="AD301" s="200"/>
      <c r="AE301" s="200"/>
      <c r="AF301" s="200"/>
      <c r="AG301" s="200"/>
      <c r="AH301" s="200"/>
      <c r="AI301" s="200"/>
      <c r="AJ301" s="200"/>
    </row>
    <row r="302" spans="20:36" ht="40" customHeight="1" x14ac:dyDescent="0.35">
      <c r="T302" s="200"/>
      <c r="U302" s="200"/>
      <c r="V302" s="200"/>
      <c r="W302" s="200"/>
      <c r="X302" s="200"/>
      <c r="Y302" s="200"/>
      <c r="Z302" s="200"/>
      <c r="AA302" s="200"/>
      <c r="AB302" s="200"/>
      <c r="AC302" s="200"/>
      <c r="AD302" s="200"/>
      <c r="AE302" s="200"/>
      <c r="AF302" s="200"/>
      <c r="AG302" s="200"/>
      <c r="AH302" s="200"/>
      <c r="AI302" s="200"/>
      <c r="AJ302" s="200"/>
    </row>
    <row r="303" spans="20:36" ht="40" customHeight="1" x14ac:dyDescent="0.35">
      <c r="T303" s="200"/>
      <c r="U303" s="200"/>
      <c r="V303" s="200"/>
      <c r="W303" s="200"/>
      <c r="X303" s="200"/>
      <c r="Y303" s="200"/>
      <c r="Z303" s="200"/>
      <c r="AA303" s="200"/>
      <c r="AB303" s="200"/>
      <c r="AC303" s="200"/>
      <c r="AD303" s="200"/>
      <c r="AE303" s="200"/>
      <c r="AF303" s="200"/>
      <c r="AG303" s="200"/>
      <c r="AH303" s="200"/>
      <c r="AI303" s="200"/>
      <c r="AJ303" s="200"/>
    </row>
    <row r="304" spans="20:36" ht="40" customHeight="1" x14ac:dyDescent="0.35">
      <c r="T304" s="200"/>
      <c r="U304" s="200"/>
      <c r="V304" s="200"/>
      <c r="W304" s="200"/>
      <c r="X304" s="200"/>
      <c r="Y304" s="200"/>
      <c r="Z304" s="200"/>
      <c r="AA304" s="200"/>
      <c r="AB304" s="200"/>
      <c r="AC304" s="200"/>
      <c r="AD304" s="200"/>
      <c r="AE304" s="200"/>
      <c r="AF304" s="200"/>
      <c r="AG304" s="200"/>
      <c r="AH304" s="200"/>
      <c r="AI304" s="200"/>
      <c r="AJ304" s="200"/>
    </row>
    <row r="305" spans="20:36" ht="40" customHeight="1" x14ac:dyDescent="0.35">
      <c r="T305" s="200"/>
      <c r="U305" s="200"/>
      <c r="V305" s="200"/>
      <c r="W305" s="200"/>
      <c r="X305" s="200"/>
      <c r="Y305" s="200"/>
      <c r="Z305" s="200"/>
      <c r="AA305" s="200"/>
      <c r="AB305" s="200"/>
      <c r="AC305" s="200"/>
      <c r="AD305" s="200"/>
      <c r="AE305" s="200"/>
      <c r="AF305" s="200"/>
      <c r="AG305" s="200"/>
      <c r="AH305" s="200"/>
      <c r="AI305" s="200"/>
      <c r="AJ305" s="200"/>
    </row>
    <row r="306" spans="20:36" ht="40" customHeight="1" x14ac:dyDescent="0.35">
      <c r="T306" s="200"/>
      <c r="U306" s="200"/>
      <c r="V306" s="200"/>
      <c r="W306" s="200"/>
      <c r="X306" s="200"/>
      <c r="Y306" s="200"/>
      <c r="Z306" s="200"/>
      <c r="AA306" s="200"/>
      <c r="AB306" s="200"/>
      <c r="AC306" s="200"/>
      <c r="AD306" s="200"/>
      <c r="AE306" s="200"/>
      <c r="AF306" s="200"/>
      <c r="AG306" s="200"/>
      <c r="AH306" s="200"/>
      <c r="AI306" s="200"/>
      <c r="AJ306" s="200"/>
    </row>
    <row r="307" spans="20:36" ht="40" customHeight="1" x14ac:dyDescent="0.35">
      <c r="T307" s="200"/>
      <c r="U307" s="200"/>
      <c r="V307" s="200"/>
      <c r="W307" s="200"/>
      <c r="X307" s="200"/>
      <c r="Y307" s="200"/>
      <c r="Z307" s="200"/>
      <c r="AA307" s="200"/>
      <c r="AB307" s="200"/>
      <c r="AC307" s="200"/>
      <c r="AD307" s="200"/>
      <c r="AE307" s="200"/>
      <c r="AF307" s="200"/>
      <c r="AG307" s="200"/>
      <c r="AH307" s="200"/>
      <c r="AI307" s="200"/>
      <c r="AJ307" s="200"/>
    </row>
    <row r="308" spans="20:36" ht="40" customHeight="1" x14ac:dyDescent="0.35">
      <c r="T308" s="200"/>
      <c r="U308" s="200"/>
      <c r="V308" s="200"/>
      <c r="W308" s="200"/>
      <c r="X308" s="200"/>
      <c r="Y308" s="200"/>
      <c r="Z308" s="200"/>
      <c r="AA308" s="200"/>
      <c r="AB308" s="200"/>
      <c r="AC308" s="200"/>
      <c r="AD308" s="200"/>
      <c r="AE308" s="200"/>
      <c r="AF308" s="200"/>
      <c r="AG308" s="200"/>
      <c r="AH308" s="200"/>
      <c r="AI308" s="200"/>
      <c r="AJ308" s="200"/>
    </row>
    <row r="309" spans="20:36" ht="40" customHeight="1" x14ac:dyDescent="0.35">
      <c r="T309" s="200"/>
      <c r="U309" s="200"/>
      <c r="V309" s="200"/>
      <c r="W309" s="200"/>
      <c r="X309" s="200"/>
      <c r="Y309" s="200"/>
      <c r="Z309" s="200"/>
      <c r="AA309" s="200"/>
      <c r="AB309" s="200"/>
      <c r="AC309" s="200"/>
      <c r="AD309" s="200"/>
      <c r="AE309" s="200"/>
      <c r="AF309" s="200"/>
      <c r="AG309" s="200"/>
      <c r="AH309" s="200"/>
      <c r="AI309" s="200"/>
      <c r="AJ309" s="200"/>
    </row>
    <row r="310" spans="20:36" ht="40" customHeight="1" x14ac:dyDescent="0.35">
      <c r="T310" s="200"/>
      <c r="U310" s="200"/>
      <c r="V310" s="200"/>
      <c r="W310" s="200"/>
      <c r="X310" s="200"/>
      <c r="Y310" s="200"/>
      <c r="Z310" s="200"/>
      <c r="AA310" s="200"/>
      <c r="AB310" s="200"/>
      <c r="AC310" s="200"/>
      <c r="AD310" s="200"/>
      <c r="AE310" s="200"/>
      <c r="AF310" s="200"/>
      <c r="AG310" s="200"/>
      <c r="AH310" s="200"/>
      <c r="AI310" s="200"/>
      <c r="AJ310" s="200"/>
    </row>
    <row r="311" spans="20:36" ht="40" customHeight="1" x14ac:dyDescent="0.35">
      <c r="T311" s="200"/>
      <c r="U311" s="200"/>
      <c r="V311" s="200"/>
      <c r="W311" s="200"/>
      <c r="X311" s="200"/>
      <c r="Y311" s="200"/>
      <c r="Z311" s="200"/>
      <c r="AA311" s="200"/>
      <c r="AB311" s="200"/>
      <c r="AC311" s="200"/>
      <c r="AD311" s="200"/>
      <c r="AE311" s="200"/>
      <c r="AF311" s="200"/>
      <c r="AG311" s="200"/>
      <c r="AH311" s="200"/>
      <c r="AI311" s="200"/>
      <c r="AJ311" s="200"/>
    </row>
    <row r="312" spans="20:36" ht="40" customHeight="1" x14ac:dyDescent="0.35">
      <c r="T312" s="200"/>
      <c r="U312" s="200"/>
      <c r="V312" s="200"/>
      <c r="W312" s="200"/>
      <c r="X312" s="200"/>
      <c r="Y312" s="200"/>
      <c r="Z312" s="200"/>
      <c r="AA312" s="200"/>
      <c r="AB312" s="200"/>
      <c r="AC312" s="200"/>
      <c r="AD312" s="200"/>
      <c r="AE312" s="200"/>
      <c r="AF312" s="200"/>
      <c r="AG312" s="200"/>
      <c r="AH312" s="200"/>
      <c r="AI312" s="200"/>
      <c r="AJ312" s="200"/>
    </row>
    <row r="313" spans="20:36" ht="40" customHeight="1" x14ac:dyDescent="0.35">
      <c r="T313" s="200"/>
      <c r="U313" s="200"/>
      <c r="V313" s="200"/>
      <c r="W313" s="200"/>
      <c r="X313" s="200"/>
      <c r="Y313" s="200"/>
      <c r="Z313" s="200"/>
      <c r="AA313" s="200"/>
      <c r="AB313" s="200"/>
      <c r="AC313" s="200"/>
      <c r="AD313" s="200"/>
      <c r="AE313" s="200"/>
      <c r="AF313" s="200"/>
      <c r="AG313" s="200"/>
      <c r="AH313" s="200"/>
      <c r="AI313" s="200"/>
      <c r="AJ313" s="200"/>
    </row>
    <row r="314" spans="20:36" ht="40" customHeight="1" x14ac:dyDescent="0.35">
      <c r="T314" s="200"/>
      <c r="U314" s="200"/>
      <c r="V314" s="200"/>
      <c r="W314" s="200"/>
      <c r="X314" s="200"/>
      <c r="Y314" s="200"/>
      <c r="Z314" s="200"/>
      <c r="AA314" s="200"/>
      <c r="AB314" s="200"/>
      <c r="AC314" s="200"/>
      <c r="AD314" s="200"/>
      <c r="AE314" s="200"/>
      <c r="AF314" s="200"/>
      <c r="AG314" s="200"/>
      <c r="AH314" s="200"/>
      <c r="AI314" s="200"/>
      <c r="AJ314" s="200"/>
    </row>
    <row r="315" spans="20:36" ht="40" customHeight="1" x14ac:dyDescent="0.35">
      <c r="T315" s="200"/>
      <c r="U315" s="200"/>
      <c r="V315" s="200"/>
      <c r="W315" s="200"/>
      <c r="X315" s="200"/>
      <c r="Y315" s="200"/>
      <c r="Z315" s="200"/>
      <c r="AA315" s="200"/>
      <c r="AB315" s="200"/>
      <c r="AC315" s="200"/>
      <c r="AD315" s="200"/>
      <c r="AE315" s="200"/>
      <c r="AF315" s="200"/>
      <c r="AG315" s="200"/>
      <c r="AH315" s="200"/>
      <c r="AI315" s="200"/>
      <c r="AJ315" s="200"/>
    </row>
    <row r="316" spans="20:36" ht="40" customHeight="1" x14ac:dyDescent="0.35">
      <c r="T316" s="200"/>
      <c r="U316" s="200"/>
      <c r="V316" s="200"/>
      <c r="W316" s="200"/>
      <c r="X316" s="200"/>
      <c r="Y316" s="200"/>
      <c r="Z316" s="200"/>
      <c r="AA316" s="200"/>
      <c r="AB316" s="200"/>
      <c r="AC316" s="200"/>
      <c r="AD316" s="200"/>
      <c r="AE316" s="200"/>
      <c r="AF316" s="200"/>
      <c r="AG316" s="200"/>
      <c r="AH316" s="200"/>
      <c r="AI316" s="200"/>
      <c r="AJ316" s="200"/>
    </row>
    <row r="317" spans="20:36" ht="40" customHeight="1" x14ac:dyDescent="0.35">
      <c r="T317" s="200"/>
      <c r="U317" s="200"/>
      <c r="V317" s="200"/>
      <c r="W317" s="200"/>
      <c r="X317" s="200"/>
      <c r="Y317" s="200"/>
      <c r="Z317" s="200"/>
      <c r="AA317" s="200"/>
      <c r="AB317" s="200"/>
      <c r="AC317" s="200"/>
      <c r="AD317" s="200"/>
      <c r="AE317" s="200"/>
      <c r="AF317" s="200"/>
      <c r="AG317" s="200"/>
      <c r="AH317" s="200"/>
      <c r="AI317" s="200"/>
      <c r="AJ317" s="200"/>
    </row>
    <row r="318" spans="20:36" ht="40" customHeight="1" x14ac:dyDescent="0.35">
      <c r="T318" s="200"/>
      <c r="U318" s="200"/>
      <c r="V318" s="200"/>
      <c r="W318" s="200"/>
      <c r="X318" s="200"/>
      <c r="Y318" s="200"/>
      <c r="Z318" s="200"/>
      <c r="AA318" s="200"/>
      <c r="AB318" s="200"/>
      <c r="AC318" s="200"/>
      <c r="AD318" s="200"/>
      <c r="AE318" s="200"/>
      <c r="AF318" s="200"/>
      <c r="AG318" s="200"/>
      <c r="AH318" s="200"/>
      <c r="AI318" s="200"/>
      <c r="AJ318" s="200"/>
    </row>
    <row r="319" spans="20:36" ht="40" customHeight="1" x14ac:dyDescent="0.35">
      <c r="T319" s="200"/>
      <c r="U319" s="200"/>
      <c r="V319" s="200"/>
      <c r="W319" s="200"/>
      <c r="X319" s="200"/>
      <c r="Y319" s="200"/>
      <c r="Z319" s="200"/>
      <c r="AA319" s="200"/>
      <c r="AB319" s="200"/>
      <c r="AC319" s="200"/>
      <c r="AD319" s="200"/>
      <c r="AE319" s="200"/>
      <c r="AF319" s="200"/>
      <c r="AG319" s="200"/>
      <c r="AH319" s="200"/>
      <c r="AI319" s="200"/>
      <c r="AJ319" s="200"/>
    </row>
    <row r="320" spans="20:36" ht="40" customHeight="1" x14ac:dyDescent="0.35">
      <c r="T320" s="200"/>
      <c r="U320" s="200"/>
      <c r="V320" s="200"/>
      <c r="W320" s="200"/>
      <c r="X320" s="200"/>
      <c r="Y320" s="200"/>
      <c r="Z320" s="200"/>
      <c r="AA320" s="200"/>
      <c r="AB320" s="200"/>
      <c r="AC320" s="200"/>
      <c r="AD320" s="200"/>
      <c r="AE320" s="200"/>
      <c r="AF320" s="200"/>
      <c r="AG320" s="200"/>
      <c r="AH320" s="200"/>
      <c r="AI320" s="200"/>
      <c r="AJ320" s="200"/>
    </row>
    <row r="321" spans="20:36" ht="40" customHeight="1" x14ac:dyDescent="0.35">
      <c r="T321" s="200"/>
      <c r="U321" s="200"/>
      <c r="V321" s="200"/>
      <c r="W321" s="200"/>
      <c r="X321" s="200"/>
      <c r="Y321" s="200"/>
      <c r="Z321" s="200"/>
      <c r="AA321" s="200"/>
      <c r="AB321" s="200"/>
      <c r="AC321" s="200"/>
      <c r="AD321" s="200"/>
      <c r="AE321" s="200"/>
      <c r="AF321" s="200"/>
      <c r="AG321" s="200"/>
      <c r="AH321" s="200"/>
      <c r="AI321" s="200"/>
      <c r="AJ321" s="200"/>
    </row>
    <row r="322" spans="20:36" ht="40" customHeight="1" x14ac:dyDescent="0.35">
      <c r="T322" s="200"/>
      <c r="U322" s="200"/>
      <c r="V322" s="200"/>
      <c r="W322" s="200"/>
      <c r="X322" s="200"/>
      <c r="Y322" s="200"/>
      <c r="Z322" s="200"/>
      <c r="AA322" s="200"/>
      <c r="AB322" s="200"/>
      <c r="AC322" s="200"/>
      <c r="AD322" s="200"/>
      <c r="AE322" s="200"/>
      <c r="AF322" s="200"/>
      <c r="AG322" s="200"/>
      <c r="AH322" s="200"/>
      <c r="AI322" s="200"/>
      <c r="AJ322" s="200"/>
    </row>
    <row r="323" spans="20:36" ht="40" customHeight="1" x14ac:dyDescent="0.35">
      <c r="T323" s="200"/>
      <c r="U323" s="200"/>
      <c r="V323" s="200"/>
      <c r="W323" s="200"/>
      <c r="X323" s="200"/>
      <c r="Y323" s="200"/>
      <c r="Z323" s="200"/>
      <c r="AA323" s="200"/>
      <c r="AB323" s="200"/>
      <c r="AC323" s="200"/>
      <c r="AD323" s="200"/>
      <c r="AE323" s="200"/>
      <c r="AF323" s="200"/>
      <c r="AG323" s="200"/>
      <c r="AH323" s="200"/>
      <c r="AI323" s="200"/>
      <c r="AJ323" s="200"/>
    </row>
    <row r="324" spans="20:36" ht="40" customHeight="1" x14ac:dyDescent="0.35">
      <c r="T324" s="200"/>
      <c r="U324" s="200"/>
      <c r="V324" s="200"/>
      <c r="W324" s="200"/>
      <c r="X324" s="200"/>
      <c r="Y324" s="200"/>
      <c r="Z324" s="200"/>
      <c r="AA324" s="200"/>
      <c r="AB324" s="200"/>
      <c r="AC324" s="200"/>
      <c r="AD324" s="200"/>
      <c r="AE324" s="200"/>
      <c r="AF324" s="200"/>
      <c r="AG324" s="200"/>
      <c r="AH324" s="200"/>
      <c r="AI324" s="200"/>
      <c r="AJ324" s="200"/>
    </row>
    <row r="325" spans="20:36" ht="40" customHeight="1" x14ac:dyDescent="0.35">
      <c r="T325" s="200"/>
      <c r="U325" s="200"/>
      <c r="V325" s="200"/>
      <c r="W325" s="200"/>
      <c r="X325" s="200"/>
      <c r="Y325" s="200"/>
      <c r="Z325" s="200"/>
      <c r="AA325" s="200"/>
      <c r="AB325" s="200"/>
      <c r="AC325" s="200"/>
      <c r="AD325" s="200"/>
      <c r="AE325" s="200"/>
      <c r="AF325" s="200"/>
      <c r="AG325" s="200"/>
      <c r="AH325" s="200"/>
      <c r="AI325" s="200"/>
      <c r="AJ325" s="200"/>
    </row>
    <row r="326" spans="20:36" ht="40" customHeight="1" x14ac:dyDescent="0.35">
      <c r="T326" s="200"/>
      <c r="U326" s="200"/>
      <c r="V326" s="200"/>
      <c r="W326" s="200"/>
      <c r="X326" s="200"/>
      <c r="Y326" s="200"/>
      <c r="Z326" s="200"/>
      <c r="AA326" s="200"/>
      <c r="AB326" s="200"/>
      <c r="AC326" s="200"/>
      <c r="AD326" s="200"/>
      <c r="AE326" s="200"/>
      <c r="AF326" s="200"/>
      <c r="AG326" s="200"/>
      <c r="AH326" s="200"/>
      <c r="AI326" s="200"/>
      <c r="AJ326" s="200"/>
    </row>
    <row r="327" spans="20:36" ht="40" customHeight="1" x14ac:dyDescent="0.35">
      <c r="T327" s="200"/>
      <c r="U327" s="200"/>
      <c r="V327" s="200"/>
      <c r="W327" s="200"/>
      <c r="X327" s="200"/>
      <c r="Y327" s="200"/>
      <c r="Z327" s="200"/>
      <c r="AA327" s="200"/>
      <c r="AB327" s="200"/>
      <c r="AC327" s="200"/>
      <c r="AD327" s="200"/>
      <c r="AE327" s="200"/>
      <c r="AF327" s="200"/>
      <c r="AG327" s="200"/>
      <c r="AH327" s="200"/>
      <c r="AI327" s="200"/>
      <c r="AJ327" s="200"/>
    </row>
    <row r="328" spans="20:36" ht="40" customHeight="1" x14ac:dyDescent="0.35">
      <c r="T328" s="200"/>
      <c r="U328" s="200"/>
      <c r="V328" s="200"/>
      <c r="W328" s="200"/>
      <c r="X328" s="200"/>
      <c r="Y328" s="200"/>
      <c r="Z328" s="200"/>
      <c r="AA328" s="200"/>
      <c r="AB328" s="200"/>
      <c r="AC328" s="200"/>
      <c r="AD328" s="200"/>
      <c r="AE328" s="200"/>
      <c r="AF328" s="200"/>
      <c r="AG328" s="200"/>
      <c r="AH328" s="200"/>
      <c r="AI328" s="200"/>
      <c r="AJ328" s="200"/>
    </row>
    <row r="329" spans="20:36" ht="40" customHeight="1" x14ac:dyDescent="0.35">
      <c r="T329" s="200"/>
      <c r="U329" s="200"/>
      <c r="V329" s="200"/>
      <c r="W329" s="200"/>
      <c r="X329" s="200"/>
      <c r="Y329" s="200"/>
      <c r="Z329" s="200"/>
      <c r="AA329" s="200"/>
      <c r="AB329" s="200"/>
      <c r="AC329" s="200"/>
      <c r="AD329" s="200"/>
      <c r="AE329" s="200"/>
      <c r="AF329" s="200"/>
      <c r="AG329" s="200"/>
      <c r="AH329" s="200"/>
      <c r="AI329" s="200"/>
      <c r="AJ329" s="200"/>
    </row>
    <row r="330" spans="20:36" ht="40" customHeight="1" x14ac:dyDescent="0.35">
      <c r="T330" s="200"/>
      <c r="U330" s="200"/>
      <c r="V330" s="200"/>
      <c r="W330" s="200"/>
      <c r="X330" s="200"/>
      <c r="Y330" s="200"/>
      <c r="Z330" s="200"/>
      <c r="AA330" s="200"/>
      <c r="AB330" s="200"/>
      <c r="AC330" s="200"/>
      <c r="AD330" s="200"/>
      <c r="AE330" s="200"/>
      <c r="AF330" s="200"/>
      <c r="AG330" s="200"/>
      <c r="AH330" s="200"/>
      <c r="AI330" s="200"/>
      <c r="AJ330" s="200"/>
    </row>
    <row r="331" spans="20:36" ht="40" customHeight="1" x14ac:dyDescent="0.35">
      <c r="T331" s="200"/>
      <c r="U331" s="200"/>
      <c r="V331" s="200"/>
      <c r="W331" s="200"/>
      <c r="X331" s="200"/>
      <c r="Y331" s="200"/>
      <c r="Z331" s="200"/>
      <c r="AA331" s="200"/>
      <c r="AB331" s="200"/>
      <c r="AC331" s="200"/>
      <c r="AD331" s="200"/>
      <c r="AE331" s="200"/>
      <c r="AF331" s="200"/>
      <c r="AG331" s="200"/>
      <c r="AH331" s="200"/>
      <c r="AI331" s="200"/>
      <c r="AJ331" s="200"/>
    </row>
    <row r="332" spans="20:36" ht="40" customHeight="1" x14ac:dyDescent="0.35">
      <c r="T332" s="200"/>
      <c r="U332" s="200"/>
      <c r="V332" s="200"/>
      <c r="W332" s="200"/>
      <c r="X332" s="200"/>
      <c r="Y332" s="200"/>
      <c r="Z332" s="200"/>
      <c r="AA332" s="200"/>
      <c r="AB332" s="200"/>
      <c r="AC332" s="200"/>
      <c r="AD332" s="200"/>
      <c r="AE332" s="200"/>
      <c r="AF332" s="200"/>
      <c r="AG332" s="200"/>
      <c r="AH332" s="200"/>
      <c r="AI332" s="200"/>
      <c r="AJ332" s="200"/>
    </row>
    <row r="333" spans="20:36" ht="40" customHeight="1" x14ac:dyDescent="0.35">
      <c r="T333" s="200"/>
      <c r="U333" s="200"/>
      <c r="V333" s="200"/>
      <c r="W333" s="200"/>
      <c r="X333" s="200"/>
      <c r="Y333" s="200"/>
      <c r="Z333" s="200"/>
      <c r="AA333" s="200"/>
      <c r="AB333" s="200"/>
      <c r="AC333" s="200"/>
      <c r="AD333" s="200"/>
      <c r="AE333" s="200"/>
      <c r="AF333" s="200"/>
      <c r="AG333" s="200"/>
      <c r="AH333" s="200"/>
      <c r="AI333" s="200"/>
      <c r="AJ333" s="200"/>
    </row>
    <row r="334" spans="20:36" ht="40" customHeight="1" x14ac:dyDescent="0.35">
      <c r="T334" s="200"/>
      <c r="U334" s="200"/>
      <c r="V334" s="200"/>
      <c r="W334" s="200"/>
      <c r="X334" s="200"/>
      <c r="Y334" s="200"/>
      <c r="Z334" s="200"/>
      <c r="AA334" s="200"/>
      <c r="AB334" s="200"/>
      <c r="AC334" s="200"/>
      <c r="AD334" s="200"/>
      <c r="AE334" s="200"/>
      <c r="AF334" s="200"/>
      <c r="AG334" s="200"/>
      <c r="AH334" s="200"/>
      <c r="AI334" s="200"/>
      <c r="AJ334" s="200"/>
    </row>
    <row r="335" spans="20:36" ht="40" customHeight="1" x14ac:dyDescent="0.35">
      <c r="T335" s="200"/>
      <c r="U335" s="200"/>
      <c r="V335" s="200"/>
      <c r="W335" s="200"/>
      <c r="X335" s="200"/>
      <c r="Y335" s="200"/>
      <c r="Z335" s="200"/>
      <c r="AA335" s="200"/>
      <c r="AB335" s="200"/>
      <c r="AC335" s="200"/>
      <c r="AD335" s="200"/>
      <c r="AE335" s="200"/>
      <c r="AF335" s="200"/>
      <c r="AG335" s="200"/>
      <c r="AH335" s="200"/>
      <c r="AI335" s="200"/>
      <c r="AJ335" s="200"/>
    </row>
    <row r="336" spans="20:36" ht="40" customHeight="1" x14ac:dyDescent="0.35">
      <c r="T336" s="200"/>
      <c r="U336" s="200"/>
      <c r="V336" s="200"/>
      <c r="W336" s="200"/>
      <c r="X336" s="200"/>
      <c r="Y336" s="200"/>
      <c r="Z336" s="200"/>
      <c r="AA336" s="200"/>
      <c r="AB336" s="200"/>
      <c r="AC336" s="200"/>
      <c r="AD336" s="200"/>
      <c r="AE336" s="200"/>
      <c r="AF336" s="200"/>
      <c r="AG336" s="200"/>
      <c r="AH336" s="200"/>
      <c r="AI336" s="200"/>
      <c r="AJ336" s="200"/>
    </row>
    <row r="337" spans="20:36" ht="40" customHeight="1" x14ac:dyDescent="0.35">
      <c r="T337" s="200"/>
      <c r="U337" s="200"/>
      <c r="V337" s="200"/>
      <c r="W337" s="200"/>
      <c r="X337" s="200"/>
      <c r="Y337" s="200"/>
      <c r="Z337" s="200"/>
      <c r="AA337" s="200"/>
      <c r="AB337" s="200"/>
      <c r="AC337" s="200"/>
      <c r="AD337" s="200"/>
      <c r="AE337" s="200"/>
      <c r="AF337" s="200"/>
      <c r="AG337" s="200"/>
      <c r="AH337" s="200"/>
      <c r="AI337" s="200"/>
      <c r="AJ337" s="200"/>
    </row>
    <row r="338" spans="20:36" ht="40" customHeight="1" x14ac:dyDescent="0.35">
      <c r="T338" s="200"/>
      <c r="U338" s="200"/>
      <c r="V338" s="200"/>
      <c r="W338" s="200"/>
      <c r="X338" s="200"/>
      <c r="Y338" s="200"/>
      <c r="Z338" s="200"/>
      <c r="AA338" s="200"/>
      <c r="AB338" s="200"/>
      <c r="AC338" s="200"/>
      <c r="AD338" s="200"/>
      <c r="AE338" s="200"/>
      <c r="AF338" s="200"/>
      <c r="AG338" s="200"/>
      <c r="AH338" s="200"/>
      <c r="AI338" s="200"/>
      <c r="AJ338" s="200"/>
    </row>
    <row r="339" spans="20:36" ht="40" customHeight="1" x14ac:dyDescent="0.35">
      <c r="T339" s="200"/>
      <c r="U339" s="200"/>
      <c r="V339" s="200"/>
      <c r="W339" s="200"/>
      <c r="X339" s="200"/>
      <c r="Y339" s="200"/>
      <c r="Z339" s="200"/>
      <c r="AA339" s="200"/>
      <c r="AB339" s="200"/>
      <c r="AC339" s="200"/>
      <c r="AD339" s="200"/>
      <c r="AE339" s="200"/>
      <c r="AF339" s="200"/>
      <c r="AG339" s="200"/>
      <c r="AH339" s="200"/>
      <c r="AI339" s="200"/>
      <c r="AJ339" s="200"/>
    </row>
    <row r="340" spans="20:36" ht="40" customHeight="1" x14ac:dyDescent="0.35">
      <c r="T340" s="200"/>
      <c r="U340" s="200"/>
      <c r="V340" s="200"/>
      <c r="W340" s="200"/>
      <c r="X340" s="200"/>
      <c r="Y340" s="200"/>
      <c r="Z340" s="200"/>
      <c r="AA340" s="200"/>
      <c r="AB340" s="200"/>
      <c r="AC340" s="200"/>
      <c r="AD340" s="200"/>
      <c r="AE340" s="200"/>
      <c r="AF340" s="200"/>
      <c r="AG340" s="200"/>
      <c r="AH340" s="200"/>
      <c r="AI340" s="200"/>
      <c r="AJ340" s="200"/>
    </row>
    <row r="341" spans="20:36" ht="40" customHeight="1" x14ac:dyDescent="0.35">
      <c r="T341" s="200"/>
      <c r="U341" s="200"/>
      <c r="V341" s="200"/>
      <c r="W341" s="200"/>
      <c r="X341" s="200"/>
      <c r="Y341" s="200"/>
      <c r="Z341" s="200"/>
      <c r="AA341" s="200"/>
      <c r="AB341" s="200"/>
      <c r="AC341" s="200"/>
      <c r="AD341" s="200"/>
      <c r="AE341" s="200"/>
      <c r="AF341" s="200"/>
      <c r="AG341" s="200"/>
      <c r="AH341" s="200"/>
      <c r="AI341" s="200"/>
      <c r="AJ341" s="200"/>
    </row>
    <row r="342" spans="20:36" ht="40" customHeight="1" x14ac:dyDescent="0.35">
      <c r="T342" s="200"/>
      <c r="U342" s="200"/>
      <c r="V342" s="200"/>
      <c r="W342" s="200"/>
      <c r="X342" s="200"/>
      <c r="Y342" s="200"/>
      <c r="Z342" s="200"/>
      <c r="AA342" s="200"/>
      <c r="AB342" s="200"/>
      <c r="AC342" s="200"/>
      <c r="AD342" s="200"/>
      <c r="AE342" s="200"/>
      <c r="AF342" s="200"/>
      <c r="AG342" s="200"/>
      <c r="AH342" s="200"/>
      <c r="AI342" s="200"/>
      <c r="AJ342" s="200"/>
    </row>
    <row r="343" spans="20:36" ht="40" customHeight="1" x14ac:dyDescent="0.35">
      <c r="T343" s="200"/>
      <c r="U343" s="200"/>
      <c r="V343" s="200"/>
      <c r="W343" s="200"/>
      <c r="X343" s="200"/>
      <c r="Y343" s="200"/>
      <c r="Z343" s="200"/>
      <c r="AA343" s="200"/>
      <c r="AB343" s="200"/>
      <c r="AC343" s="200"/>
      <c r="AD343" s="200"/>
      <c r="AE343" s="200"/>
      <c r="AF343" s="200"/>
      <c r="AG343" s="200"/>
      <c r="AH343" s="200"/>
      <c r="AI343" s="200"/>
      <c r="AJ343" s="200"/>
    </row>
    <row r="344" spans="20:36" ht="40" customHeight="1" x14ac:dyDescent="0.35">
      <c r="T344" s="200"/>
      <c r="U344" s="200"/>
      <c r="V344" s="200"/>
      <c r="W344" s="200"/>
      <c r="X344" s="200"/>
      <c r="Y344" s="200"/>
      <c r="Z344" s="200"/>
      <c r="AA344" s="200"/>
      <c r="AB344" s="200"/>
      <c r="AC344" s="200"/>
      <c r="AD344" s="200"/>
      <c r="AE344" s="200"/>
      <c r="AF344" s="200"/>
      <c r="AG344" s="200"/>
      <c r="AH344" s="200"/>
      <c r="AI344" s="200"/>
      <c r="AJ344" s="200"/>
    </row>
    <row r="345" spans="20:36" ht="40" customHeight="1" x14ac:dyDescent="0.35">
      <c r="T345" s="200"/>
      <c r="U345" s="200"/>
      <c r="V345" s="200"/>
      <c r="W345" s="200"/>
      <c r="X345" s="200"/>
      <c r="Y345" s="200"/>
      <c r="Z345" s="200"/>
      <c r="AA345" s="200"/>
      <c r="AB345" s="200"/>
      <c r="AC345" s="200"/>
      <c r="AD345" s="200"/>
      <c r="AE345" s="200"/>
      <c r="AF345" s="200"/>
      <c r="AG345" s="200"/>
      <c r="AH345" s="200"/>
      <c r="AI345" s="200"/>
      <c r="AJ345" s="200"/>
    </row>
    <row r="346" spans="20:36" ht="40" customHeight="1" x14ac:dyDescent="0.35">
      <c r="T346" s="200"/>
      <c r="U346" s="200"/>
      <c r="V346" s="200"/>
      <c r="W346" s="200"/>
      <c r="X346" s="200"/>
      <c r="Y346" s="200"/>
      <c r="Z346" s="200"/>
      <c r="AA346" s="200"/>
      <c r="AB346" s="200"/>
      <c r="AC346" s="200"/>
      <c r="AD346" s="200"/>
      <c r="AE346" s="200"/>
      <c r="AF346" s="200"/>
      <c r="AG346" s="200"/>
      <c r="AH346" s="200"/>
      <c r="AI346" s="200"/>
      <c r="AJ346" s="200"/>
    </row>
    <row r="347" spans="20:36" ht="40" customHeight="1" x14ac:dyDescent="0.35">
      <c r="T347" s="200"/>
      <c r="U347" s="200"/>
      <c r="V347" s="200"/>
      <c r="W347" s="200"/>
      <c r="X347" s="200"/>
      <c r="Y347" s="200"/>
      <c r="Z347" s="200"/>
      <c r="AA347" s="200"/>
      <c r="AB347" s="200"/>
      <c r="AC347" s="200"/>
      <c r="AD347" s="200"/>
      <c r="AE347" s="200"/>
      <c r="AF347" s="200"/>
      <c r="AG347" s="200"/>
      <c r="AH347" s="200"/>
      <c r="AI347" s="200"/>
      <c r="AJ347" s="200"/>
    </row>
    <row r="348" spans="20:36" ht="40" customHeight="1" x14ac:dyDescent="0.35">
      <c r="T348" s="200"/>
      <c r="U348" s="200"/>
      <c r="V348" s="200"/>
      <c r="W348" s="200"/>
      <c r="X348" s="200"/>
      <c r="Y348" s="200"/>
      <c r="Z348" s="200"/>
      <c r="AA348" s="200"/>
      <c r="AB348" s="200"/>
      <c r="AC348" s="200"/>
      <c r="AD348" s="200"/>
      <c r="AE348" s="200"/>
      <c r="AF348" s="200"/>
      <c r="AG348" s="200"/>
      <c r="AH348" s="200"/>
      <c r="AI348" s="200"/>
      <c r="AJ348" s="200"/>
    </row>
    <row r="349" spans="20:36" ht="40" customHeight="1" x14ac:dyDescent="0.35">
      <c r="T349" s="200"/>
      <c r="U349" s="200"/>
      <c r="V349" s="200"/>
      <c r="W349" s="200"/>
      <c r="X349" s="200"/>
      <c r="Y349" s="200"/>
      <c r="Z349" s="200"/>
      <c r="AA349" s="200"/>
      <c r="AB349" s="200"/>
      <c r="AC349" s="200"/>
      <c r="AD349" s="200"/>
      <c r="AE349" s="200"/>
      <c r="AF349" s="200"/>
      <c r="AG349" s="200"/>
      <c r="AH349" s="200"/>
      <c r="AI349" s="200"/>
      <c r="AJ349" s="200"/>
    </row>
    <row r="350" spans="20:36" ht="40" customHeight="1" x14ac:dyDescent="0.35">
      <c r="T350" s="200"/>
      <c r="U350" s="200"/>
      <c r="V350" s="200"/>
      <c r="W350" s="200"/>
      <c r="X350" s="200"/>
      <c r="Y350" s="200"/>
      <c r="Z350" s="200"/>
      <c r="AA350" s="200"/>
      <c r="AB350" s="200"/>
      <c r="AC350" s="200"/>
      <c r="AD350" s="200"/>
      <c r="AE350" s="200"/>
      <c r="AF350" s="200"/>
      <c r="AG350" s="200"/>
      <c r="AH350" s="200"/>
      <c r="AI350" s="200"/>
      <c r="AJ350" s="200"/>
    </row>
    <row r="351" spans="20:36" ht="40" customHeight="1" x14ac:dyDescent="0.35">
      <c r="T351" s="200"/>
      <c r="U351" s="200"/>
      <c r="V351" s="200"/>
      <c r="W351" s="200"/>
      <c r="X351" s="200"/>
      <c r="Y351" s="200"/>
      <c r="Z351" s="200"/>
      <c r="AA351" s="200"/>
      <c r="AB351" s="200"/>
      <c r="AC351" s="200"/>
      <c r="AD351" s="200"/>
      <c r="AE351" s="200"/>
      <c r="AF351" s="200"/>
      <c r="AG351" s="200"/>
      <c r="AH351" s="200"/>
      <c r="AI351" s="200"/>
      <c r="AJ351" s="200"/>
    </row>
    <row r="352" spans="20:36" ht="40" customHeight="1" x14ac:dyDescent="0.35">
      <c r="T352" s="200"/>
      <c r="U352" s="200"/>
      <c r="V352" s="200"/>
      <c r="W352" s="200"/>
      <c r="X352" s="200"/>
      <c r="Y352" s="200"/>
      <c r="Z352" s="200"/>
      <c r="AA352" s="200"/>
      <c r="AB352" s="200"/>
      <c r="AC352" s="200"/>
      <c r="AD352" s="200"/>
      <c r="AE352" s="200"/>
      <c r="AF352" s="200"/>
      <c r="AG352" s="200"/>
      <c r="AH352" s="200"/>
      <c r="AI352" s="200"/>
      <c r="AJ352" s="200"/>
    </row>
    <row r="353" spans="20:36" ht="40" customHeight="1" x14ac:dyDescent="0.35">
      <c r="T353" s="200"/>
      <c r="U353" s="200"/>
      <c r="V353" s="200"/>
      <c r="W353" s="200"/>
      <c r="X353" s="200"/>
      <c r="Y353" s="200"/>
      <c r="Z353" s="200"/>
      <c r="AA353" s="200"/>
      <c r="AB353" s="200"/>
      <c r="AC353" s="200"/>
      <c r="AD353" s="200"/>
      <c r="AE353" s="200"/>
      <c r="AF353" s="200"/>
      <c r="AG353" s="200"/>
      <c r="AH353" s="200"/>
      <c r="AI353" s="200"/>
      <c r="AJ353" s="200"/>
    </row>
    <row r="354" spans="20:36" ht="40" customHeight="1" x14ac:dyDescent="0.35">
      <c r="T354" s="200"/>
      <c r="U354" s="200"/>
      <c r="V354" s="200"/>
      <c r="W354" s="200"/>
      <c r="X354" s="200"/>
      <c r="Y354" s="200"/>
      <c r="Z354" s="200"/>
      <c r="AA354" s="200"/>
      <c r="AB354" s="200"/>
      <c r="AC354" s="200"/>
      <c r="AD354" s="200"/>
      <c r="AE354" s="200"/>
      <c r="AF354" s="200"/>
      <c r="AG354" s="200"/>
      <c r="AH354" s="200"/>
      <c r="AI354" s="200"/>
      <c r="AJ354" s="200"/>
    </row>
    <row r="355" spans="20:36" ht="40" customHeight="1" x14ac:dyDescent="0.35">
      <c r="T355" s="200"/>
      <c r="U355" s="200"/>
      <c r="V355" s="200"/>
      <c r="W355" s="200"/>
      <c r="X355" s="200"/>
      <c r="Y355" s="200"/>
      <c r="Z355" s="200"/>
      <c r="AA355" s="200"/>
      <c r="AB355" s="200"/>
      <c r="AC355" s="200"/>
      <c r="AD355" s="200"/>
      <c r="AE355" s="200"/>
      <c r="AF355" s="200"/>
      <c r="AG355" s="200"/>
      <c r="AH355" s="200"/>
      <c r="AI355" s="200"/>
      <c r="AJ355" s="200"/>
    </row>
    <row r="356" spans="20:36" ht="40" customHeight="1" x14ac:dyDescent="0.35">
      <c r="T356" s="200"/>
      <c r="U356" s="200"/>
      <c r="V356" s="200"/>
      <c r="W356" s="200"/>
      <c r="X356" s="200"/>
      <c r="Y356" s="200"/>
      <c r="Z356" s="200"/>
      <c r="AA356" s="200"/>
      <c r="AB356" s="200"/>
      <c r="AC356" s="200"/>
      <c r="AD356" s="200"/>
      <c r="AE356" s="200"/>
      <c r="AF356" s="200"/>
      <c r="AG356" s="200"/>
      <c r="AH356" s="200"/>
      <c r="AI356" s="200"/>
      <c r="AJ356" s="200"/>
    </row>
    <row r="357" spans="20:36" ht="40" customHeight="1" x14ac:dyDescent="0.35">
      <c r="T357" s="200"/>
      <c r="U357" s="200"/>
      <c r="V357" s="200"/>
      <c r="W357" s="200"/>
      <c r="X357" s="200"/>
      <c r="Y357" s="200"/>
      <c r="Z357" s="200"/>
      <c r="AA357" s="200"/>
      <c r="AB357" s="200"/>
      <c r="AC357" s="200"/>
      <c r="AD357" s="200"/>
      <c r="AE357" s="200"/>
      <c r="AF357" s="200"/>
      <c r="AG357" s="200"/>
      <c r="AH357" s="200"/>
      <c r="AI357" s="200"/>
      <c r="AJ357" s="200"/>
    </row>
    <row r="358" spans="20:36" ht="40" customHeight="1" x14ac:dyDescent="0.35">
      <c r="T358" s="200"/>
      <c r="U358" s="200"/>
      <c r="V358" s="200"/>
      <c r="W358" s="200"/>
      <c r="X358" s="200"/>
      <c r="Y358" s="200"/>
      <c r="Z358" s="200"/>
      <c r="AA358" s="200"/>
      <c r="AB358" s="200"/>
      <c r="AC358" s="200"/>
      <c r="AD358" s="200"/>
      <c r="AE358" s="200"/>
      <c r="AF358" s="200"/>
      <c r="AG358" s="200"/>
      <c r="AH358" s="200"/>
      <c r="AI358" s="200"/>
      <c r="AJ358" s="200"/>
    </row>
    <row r="359" spans="20:36" ht="40" customHeight="1" x14ac:dyDescent="0.35">
      <c r="T359" s="200"/>
      <c r="U359" s="200"/>
      <c r="V359" s="200"/>
      <c r="W359" s="200"/>
      <c r="X359" s="200"/>
      <c r="Y359" s="200"/>
      <c r="Z359" s="200"/>
      <c r="AA359" s="200"/>
      <c r="AB359" s="200"/>
      <c r="AC359" s="200"/>
      <c r="AD359" s="200"/>
      <c r="AE359" s="200"/>
      <c r="AF359" s="200"/>
      <c r="AG359" s="200"/>
      <c r="AH359" s="200"/>
      <c r="AI359" s="200"/>
      <c r="AJ359" s="200"/>
    </row>
    <row r="360" spans="20:36" ht="40" customHeight="1" x14ac:dyDescent="0.35">
      <c r="T360" s="200"/>
      <c r="U360" s="200"/>
      <c r="V360" s="200"/>
      <c r="W360" s="200"/>
      <c r="X360" s="200"/>
      <c r="Y360" s="200"/>
      <c r="Z360" s="200"/>
      <c r="AA360" s="200"/>
      <c r="AB360" s="200"/>
      <c r="AC360" s="200"/>
      <c r="AD360" s="200"/>
      <c r="AE360" s="200"/>
      <c r="AF360" s="200"/>
      <c r="AG360" s="200"/>
      <c r="AH360" s="200"/>
      <c r="AI360" s="200"/>
      <c r="AJ360" s="200"/>
    </row>
    <row r="361" spans="20:36" ht="40" customHeight="1" x14ac:dyDescent="0.35">
      <c r="T361" s="200"/>
      <c r="U361" s="200"/>
      <c r="V361" s="200"/>
      <c r="W361" s="200"/>
      <c r="X361" s="200"/>
      <c r="Y361" s="200"/>
      <c r="Z361" s="200"/>
      <c r="AA361" s="200"/>
      <c r="AB361" s="200"/>
      <c r="AC361" s="200"/>
      <c r="AD361" s="200"/>
      <c r="AE361" s="200"/>
      <c r="AF361" s="200"/>
      <c r="AG361" s="200"/>
      <c r="AH361" s="200"/>
      <c r="AI361" s="200"/>
      <c r="AJ361" s="200"/>
    </row>
    <row r="362" spans="20:36" ht="40" customHeight="1" x14ac:dyDescent="0.35">
      <c r="T362" s="200"/>
      <c r="U362" s="200"/>
      <c r="V362" s="200"/>
      <c r="W362" s="200"/>
      <c r="X362" s="200"/>
      <c r="Y362" s="200"/>
      <c r="Z362" s="200"/>
      <c r="AA362" s="200"/>
      <c r="AB362" s="200"/>
      <c r="AC362" s="200"/>
      <c r="AD362" s="200"/>
      <c r="AE362" s="200"/>
      <c r="AF362" s="200"/>
      <c r="AG362" s="200"/>
      <c r="AH362" s="200"/>
      <c r="AI362" s="200"/>
      <c r="AJ362" s="200"/>
    </row>
    <row r="363" spans="20:36" ht="40" customHeight="1" x14ac:dyDescent="0.35">
      <c r="T363" s="200"/>
      <c r="U363" s="200"/>
      <c r="V363" s="200"/>
      <c r="W363" s="200"/>
      <c r="X363" s="200"/>
      <c r="Y363" s="200"/>
      <c r="Z363" s="200"/>
      <c r="AA363" s="200"/>
      <c r="AB363" s="200"/>
      <c r="AC363" s="200"/>
      <c r="AD363" s="200"/>
      <c r="AE363" s="200"/>
      <c r="AF363" s="200"/>
      <c r="AG363" s="200"/>
      <c r="AH363" s="200"/>
      <c r="AI363" s="200"/>
      <c r="AJ363" s="200"/>
    </row>
    <row r="364" spans="20:36" ht="40" customHeight="1" x14ac:dyDescent="0.35">
      <c r="T364" s="200"/>
      <c r="U364" s="200"/>
      <c r="V364" s="200"/>
      <c r="W364" s="200"/>
      <c r="X364" s="200"/>
      <c r="Y364" s="200"/>
      <c r="Z364" s="200"/>
      <c r="AA364" s="200"/>
      <c r="AB364" s="200"/>
      <c r="AC364" s="200"/>
      <c r="AD364" s="200"/>
      <c r="AE364" s="200"/>
      <c r="AF364" s="200"/>
      <c r="AG364" s="200"/>
      <c r="AH364" s="200"/>
      <c r="AI364" s="200"/>
      <c r="AJ364" s="200"/>
    </row>
    <row r="365" spans="20:36" ht="40" customHeight="1" x14ac:dyDescent="0.35">
      <c r="T365" s="200"/>
      <c r="U365" s="200"/>
      <c r="V365" s="200"/>
      <c r="W365" s="200"/>
      <c r="X365" s="200"/>
      <c r="Y365" s="200"/>
      <c r="Z365" s="200"/>
      <c r="AA365" s="200"/>
      <c r="AB365" s="200"/>
      <c r="AC365" s="200"/>
      <c r="AD365" s="200"/>
      <c r="AE365" s="200"/>
      <c r="AF365" s="200"/>
      <c r="AG365" s="200"/>
      <c r="AH365" s="200"/>
      <c r="AI365" s="200"/>
      <c r="AJ365" s="200"/>
    </row>
    <row r="366" spans="20:36" ht="40" customHeight="1" x14ac:dyDescent="0.35">
      <c r="T366" s="200"/>
      <c r="U366" s="200"/>
      <c r="V366" s="200"/>
      <c r="W366" s="200"/>
      <c r="X366" s="200"/>
      <c r="Y366" s="200"/>
      <c r="Z366" s="200"/>
      <c r="AA366" s="200"/>
      <c r="AB366" s="200"/>
      <c r="AC366" s="200"/>
      <c r="AD366" s="200"/>
      <c r="AE366" s="200"/>
      <c r="AF366" s="200"/>
      <c r="AG366" s="200"/>
      <c r="AH366" s="200"/>
      <c r="AI366" s="200"/>
      <c r="AJ366" s="200"/>
    </row>
    <row r="367" spans="20:36" ht="40" customHeight="1" x14ac:dyDescent="0.35">
      <c r="T367" s="200"/>
      <c r="U367" s="200"/>
      <c r="V367" s="200"/>
      <c r="W367" s="200"/>
      <c r="X367" s="200"/>
      <c r="Y367" s="200"/>
      <c r="Z367" s="200"/>
      <c r="AA367" s="200"/>
      <c r="AB367" s="200"/>
      <c r="AC367" s="200"/>
      <c r="AD367" s="200"/>
      <c r="AE367" s="200"/>
      <c r="AF367" s="200"/>
      <c r="AG367" s="200"/>
      <c r="AH367" s="200"/>
      <c r="AI367" s="200"/>
      <c r="AJ367" s="200"/>
    </row>
    <row r="368" spans="20:36" ht="40" customHeight="1" x14ac:dyDescent="0.35">
      <c r="T368" s="200"/>
      <c r="U368" s="200"/>
      <c r="V368" s="200"/>
      <c r="W368" s="200"/>
      <c r="X368" s="200"/>
      <c r="Y368" s="200"/>
      <c r="Z368" s="200"/>
      <c r="AA368" s="200"/>
      <c r="AB368" s="200"/>
      <c r="AC368" s="200"/>
      <c r="AD368" s="200"/>
      <c r="AE368" s="200"/>
      <c r="AF368" s="200"/>
      <c r="AG368" s="200"/>
      <c r="AH368" s="200"/>
      <c r="AI368" s="200"/>
      <c r="AJ368" s="200"/>
    </row>
    <row r="369" spans="20:36" ht="40" customHeight="1" x14ac:dyDescent="0.35">
      <c r="T369" s="200"/>
      <c r="U369" s="200"/>
      <c r="V369" s="200"/>
      <c r="W369" s="200"/>
      <c r="X369" s="200"/>
      <c r="Y369" s="200"/>
      <c r="Z369" s="200"/>
      <c r="AA369" s="200"/>
      <c r="AB369" s="200"/>
      <c r="AC369" s="200"/>
      <c r="AD369" s="200"/>
      <c r="AE369" s="200"/>
      <c r="AF369" s="200"/>
      <c r="AG369" s="200"/>
      <c r="AH369" s="200"/>
      <c r="AI369" s="200"/>
      <c r="AJ369" s="200"/>
    </row>
    <row r="370" spans="20:36" ht="40" customHeight="1" x14ac:dyDescent="0.35">
      <c r="T370" s="200"/>
      <c r="U370" s="200"/>
      <c r="V370" s="200"/>
      <c r="W370" s="200"/>
      <c r="X370" s="200"/>
      <c r="Y370" s="200"/>
      <c r="Z370" s="200"/>
      <c r="AA370" s="200"/>
      <c r="AB370" s="200"/>
      <c r="AC370" s="200"/>
      <c r="AD370" s="200"/>
      <c r="AE370" s="200"/>
      <c r="AF370" s="200"/>
      <c r="AG370" s="200"/>
      <c r="AH370" s="200"/>
      <c r="AI370" s="200"/>
      <c r="AJ370" s="200"/>
    </row>
    <row r="371" spans="20:36" ht="40" customHeight="1" x14ac:dyDescent="0.35">
      <c r="T371" s="200"/>
      <c r="U371" s="200"/>
      <c r="V371" s="200"/>
      <c r="W371" s="200"/>
      <c r="X371" s="200"/>
      <c r="Y371" s="200"/>
      <c r="Z371" s="200"/>
      <c r="AA371" s="200"/>
      <c r="AB371" s="200"/>
      <c r="AC371" s="200"/>
      <c r="AD371" s="200"/>
      <c r="AE371" s="200"/>
      <c r="AF371" s="200"/>
      <c r="AG371" s="200"/>
      <c r="AH371" s="200"/>
      <c r="AI371" s="200"/>
      <c r="AJ371" s="200"/>
    </row>
    <row r="372" spans="20:36" ht="40" customHeight="1" x14ac:dyDescent="0.35">
      <c r="T372" s="200"/>
      <c r="U372" s="200"/>
      <c r="V372" s="200"/>
      <c r="W372" s="200"/>
      <c r="X372" s="200"/>
      <c r="Y372" s="200"/>
      <c r="Z372" s="200"/>
      <c r="AA372" s="200"/>
      <c r="AB372" s="200"/>
      <c r="AC372" s="200"/>
      <c r="AD372" s="200"/>
      <c r="AE372" s="200"/>
      <c r="AF372" s="200"/>
      <c r="AG372" s="200"/>
      <c r="AH372" s="200"/>
      <c r="AI372" s="200"/>
      <c r="AJ372" s="200"/>
    </row>
    <row r="373" spans="20:36" ht="40" customHeight="1" x14ac:dyDescent="0.35">
      <c r="T373" s="200"/>
      <c r="U373" s="200"/>
      <c r="V373" s="200"/>
      <c r="W373" s="200"/>
      <c r="X373" s="200"/>
      <c r="Y373" s="200"/>
      <c r="Z373" s="200"/>
      <c r="AA373" s="200"/>
      <c r="AB373" s="200"/>
      <c r="AC373" s="200"/>
      <c r="AD373" s="200"/>
      <c r="AE373" s="200"/>
      <c r="AF373" s="200"/>
      <c r="AG373" s="200"/>
      <c r="AH373" s="200"/>
      <c r="AI373" s="200"/>
      <c r="AJ373" s="200"/>
    </row>
    <row r="374" spans="20:36" ht="40" customHeight="1" x14ac:dyDescent="0.35">
      <c r="T374" s="200"/>
      <c r="U374" s="200"/>
      <c r="V374" s="200"/>
      <c r="W374" s="200"/>
      <c r="X374" s="200"/>
      <c r="Y374" s="200"/>
      <c r="Z374" s="200"/>
      <c r="AA374" s="200"/>
      <c r="AB374" s="200"/>
      <c r="AC374" s="200"/>
      <c r="AD374" s="200"/>
      <c r="AE374" s="200"/>
      <c r="AF374" s="200"/>
      <c r="AG374" s="200"/>
      <c r="AH374" s="200"/>
      <c r="AI374" s="200"/>
      <c r="AJ374" s="200"/>
    </row>
    <row r="375" spans="20:36" ht="40" customHeight="1" x14ac:dyDescent="0.35">
      <c r="T375" s="200"/>
      <c r="U375" s="200"/>
      <c r="V375" s="200"/>
      <c r="W375" s="200"/>
      <c r="X375" s="200"/>
      <c r="Y375" s="200"/>
      <c r="Z375" s="200"/>
      <c r="AA375" s="200"/>
      <c r="AB375" s="200"/>
      <c r="AC375" s="200"/>
      <c r="AD375" s="200"/>
      <c r="AE375" s="200"/>
      <c r="AF375" s="200"/>
      <c r="AG375" s="200"/>
      <c r="AH375" s="200"/>
      <c r="AI375" s="200"/>
      <c r="AJ375" s="200"/>
    </row>
    <row r="376" spans="20:36" ht="40" customHeight="1" x14ac:dyDescent="0.35">
      <c r="T376" s="200"/>
      <c r="U376" s="200"/>
      <c r="V376" s="200"/>
      <c r="W376" s="200"/>
      <c r="X376" s="200"/>
      <c r="Y376" s="200"/>
      <c r="Z376" s="200"/>
      <c r="AA376" s="200"/>
      <c r="AB376" s="200"/>
      <c r="AC376" s="200"/>
      <c r="AD376" s="200"/>
      <c r="AE376" s="200"/>
      <c r="AF376" s="200"/>
      <c r="AG376" s="200"/>
      <c r="AH376" s="200"/>
      <c r="AI376" s="200"/>
      <c r="AJ376" s="200"/>
    </row>
    <row r="377" spans="20:36" ht="40" customHeight="1" x14ac:dyDescent="0.35">
      <c r="T377" s="200"/>
      <c r="U377" s="200"/>
      <c r="V377" s="200"/>
      <c r="W377" s="200"/>
      <c r="X377" s="200"/>
      <c r="Y377" s="200"/>
      <c r="Z377" s="200"/>
      <c r="AA377" s="200"/>
      <c r="AB377" s="200"/>
      <c r="AC377" s="200"/>
      <c r="AD377" s="200"/>
      <c r="AE377" s="200"/>
      <c r="AF377" s="200"/>
      <c r="AG377" s="200"/>
      <c r="AH377" s="200"/>
      <c r="AI377" s="200"/>
      <c r="AJ377" s="200"/>
    </row>
    <row r="378" spans="20:36" ht="40" customHeight="1" x14ac:dyDescent="0.35">
      <c r="T378" s="200"/>
      <c r="U378" s="200"/>
      <c r="V378" s="200"/>
      <c r="W378" s="200"/>
      <c r="X378" s="200"/>
      <c r="Y378" s="200"/>
      <c r="Z378" s="200"/>
      <c r="AA378" s="200"/>
      <c r="AB378" s="200"/>
      <c r="AC378" s="200"/>
      <c r="AD378" s="200"/>
      <c r="AE378" s="200"/>
      <c r="AF378" s="200"/>
      <c r="AG378" s="200"/>
      <c r="AH378" s="200"/>
      <c r="AI378" s="200"/>
      <c r="AJ378" s="200"/>
    </row>
    <row r="379" spans="20:36" ht="40" customHeight="1" x14ac:dyDescent="0.35">
      <c r="T379" s="200"/>
      <c r="U379" s="200"/>
      <c r="V379" s="200"/>
      <c r="W379" s="200"/>
      <c r="X379" s="200"/>
      <c r="Y379" s="200"/>
      <c r="Z379" s="200"/>
      <c r="AA379" s="200"/>
      <c r="AB379" s="200"/>
      <c r="AC379" s="200"/>
      <c r="AD379" s="200"/>
      <c r="AE379" s="200"/>
      <c r="AF379" s="200"/>
      <c r="AG379" s="200"/>
      <c r="AH379" s="200"/>
      <c r="AI379" s="200"/>
      <c r="AJ379" s="200"/>
    </row>
    <row r="380" spans="20:36" ht="40" customHeight="1" x14ac:dyDescent="0.35">
      <c r="T380" s="200"/>
      <c r="U380" s="200"/>
      <c r="V380" s="200"/>
      <c r="W380" s="200"/>
      <c r="X380" s="200"/>
      <c r="Y380" s="200"/>
      <c r="Z380" s="200"/>
      <c r="AA380" s="200"/>
      <c r="AB380" s="200"/>
      <c r="AC380" s="200"/>
      <c r="AD380" s="200"/>
      <c r="AE380" s="200"/>
      <c r="AF380" s="200"/>
      <c r="AG380" s="200"/>
      <c r="AH380" s="200"/>
      <c r="AI380" s="200"/>
      <c r="AJ380" s="200"/>
    </row>
    <row r="381" spans="20:36" ht="40" customHeight="1" x14ac:dyDescent="0.35">
      <c r="T381" s="200"/>
      <c r="U381" s="200"/>
      <c r="V381" s="200"/>
      <c r="W381" s="200"/>
      <c r="X381" s="200"/>
      <c r="Y381" s="200"/>
      <c r="Z381" s="200"/>
      <c r="AA381" s="200"/>
      <c r="AB381" s="200"/>
      <c r="AC381" s="200"/>
      <c r="AD381" s="200"/>
      <c r="AE381" s="200"/>
      <c r="AF381" s="200"/>
      <c r="AG381" s="200"/>
      <c r="AH381" s="200"/>
      <c r="AI381" s="200"/>
      <c r="AJ381" s="200"/>
    </row>
    <row r="382" spans="20:36" ht="40" customHeight="1" x14ac:dyDescent="0.35">
      <c r="T382" s="200"/>
      <c r="U382" s="200"/>
      <c r="V382" s="200"/>
      <c r="W382" s="200"/>
      <c r="X382" s="200"/>
      <c r="Y382" s="200"/>
      <c r="Z382" s="200"/>
      <c r="AA382" s="200"/>
      <c r="AB382" s="200"/>
      <c r="AC382" s="200"/>
      <c r="AD382" s="200"/>
      <c r="AE382" s="200"/>
      <c r="AF382" s="200"/>
      <c r="AG382" s="200"/>
      <c r="AH382" s="200"/>
      <c r="AI382" s="200"/>
      <c r="AJ382" s="200"/>
    </row>
    <row r="383" spans="20:36" ht="40" customHeight="1" x14ac:dyDescent="0.35">
      <c r="T383" s="200"/>
      <c r="U383" s="200"/>
      <c r="V383" s="200"/>
      <c r="W383" s="200"/>
      <c r="X383" s="200"/>
      <c r="Y383" s="200"/>
      <c r="Z383" s="200"/>
      <c r="AA383" s="200"/>
      <c r="AB383" s="200"/>
      <c r="AC383" s="200"/>
      <c r="AD383" s="200"/>
      <c r="AE383" s="200"/>
      <c r="AF383" s="200"/>
      <c r="AG383" s="200"/>
      <c r="AH383" s="200"/>
      <c r="AI383" s="200"/>
      <c r="AJ383" s="200"/>
    </row>
    <row r="384" spans="20:36" ht="40" customHeight="1" x14ac:dyDescent="0.35">
      <c r="T384" s="200"/>
      <c r="U384" s="200"/>
      <c r="V384" s="200"/>
      <c r="W384" s="200"/>
      <c r="X384" s="200"/>
      <c r="Y384" s="200"/>
      <c r="Z384" s="200"/>
      <c r="AA384" s="200"/>
      <c r="AB384" s="200"/>
      <c r="AC384" s="200"/>
      <c r="AD384" s="200"/>
      <c r="AE384" s="200"/>
      <c r="AF384" s="200"/>
      <c r="AG384" s="200"/>
      <c r="AH384" s="200"/>
      <c r="AI384" s="200"/>
      <c r="AJ384" s="200"/>
    </row>
    <row r="385" spans="20:36" ht="40" customHeight="1" x14ac:dyDescent="0.35">
      <c r="T385" s="200"/>
      <c r="U385" s="200"/>
      <c r="V385" s="200"/>
      <c r="W385" s="200"/>
      <c r="X385" s="200"/>
      <c r="Y385" s="200"/>
      <c r="Z385" s="200"/>
      <c r="AA385" s="200"/>
      <c r="AB385" s="200"/>
      <c r="AC385" s="200"/>
      <c r="AD385" s="200"/>
      <c r="AE385" s="200"/>
      <c r="AF385" s="200"/>
      <c r="AG385" s="200"/>
      <c r="AH385" s="200"/>
      <c r="AI385" s="200"/>
      <c r="AJ385" s="200"/>
    </row>
    <row r="386" spans="20:36" ht="40" customHeight="1" x14ac:dyDescent="0.35">
      <c r="T386" s="200"/>
      <c r="U386" s="200"/>
      <c r="V386" s="200"/>
      <c r="W386" s="200"/>
      <c r="X386" s="200"/>
      <c r="Y386" s="200"/>
      <c r="Z386" s="200"/>
      <c r="AA386" s="200"/>
      <c r="AB386" s="200"/>
      <c r="AC386" s="200"/>
      <c r="AD386" s="200"/>
      <c r="AE386" s="200"/>
      <c r="AF386" s="200"/>
      <c r="AG386" s="200"/>
      <c r="AH386" s="200"/>
      <c r="AI386" s="200"/>
      <c r="AJ386" s="200"/>
    </row>
    <row r="387" spans="20:36" ht="40" customHeight="1" x14ac:dyDescent="0.35">
      <c r="T387" s="200"/>
      <c r="U387" s="200"/>
      <c r="V387" s="200"/>
      <c r="W387" s="200"/>
      <c r="X387" s="200"/>
      <c r="Y387" s="200"/>
      <c r="Z387" s="200"/>
      <c r="AA387" s="200"/>
      <c r="AB387" s="200"/>
      <c r="AC387" s="200"/>
      <c r="AD387" s="200"/>
      <c r="AE387" s="200"/>
      <c r="AF387" s="200"/>
      <c r="AG387" s="200"/>
      <c r="AH387" s="200"/>
      <c r="AI387" s="200"/>
      <c r="AJ387" s="200"/>
    </row>
    <row r="388" spans="20:36" ht="40" customHeight="1" x14ac:dyDescent="0.35">
      <c r="T388" s="200"/>
      <c r="U388" s="200"/>
      <c r="V388" s="200"/>
      <c r="W388" s="200"/>
      <c r="X388" s="200"/>
      <c r="Y388" s="200"/>
      <c r="Z388" s="200"/>
      <c r="AA388" s="200"/>
      <c r="AB388" s="200"/>
      <c r="AC388" s="200"/>
      <c r="AD388" s="200"/>
      <c r="AE388" s="200"/>
      <c r="AF388" s="200"/>
      <c r="AG388" s="200"/>
      <c r="AH388" s="200"/>
      <c r="AI388" s="200"/>
      <c r="AJ388" s="200"/>
    </row>
    <row r="389" spans="20:36" ht="40" customHeight="1" x14ac:dyDescent="0.35">
      <c r="T389" s="200"/>
      <c r="U389" s="200"/>
      <c r="V389" s="200"/>
      <c r="W389" s="200"/>
      <c r="X389" s="200"/>
      <c r="Y389" s="200"/>
      <c r="Z389" s="200"/>
      <c r="AA389" s="200"/>
      <c r="AB389" s="200"/>
      <c r="AC389" s="200"/>
      <c r="AD389" s="200"/>
      <c r="AE389" s="200"/>
      <c r="AF389" s="200"/>
      <c r="AG389" s="200"/>
      <c r="AH389" s="200"/>
      <c r="AI389" s="200"/>
      <c r="AJ389" s="200"/>
    </row>
    <row r="390" spans="20:36" ht="40" customHeight="1" x14ac:dyDescent="0.35">
      <c r="T390" s="200"/>
      <c r="U390" s="200"/>
      <c r="V390" s="200"/>
      <c r="W390" s="200"/>
      <c r="X390" s="200"/>
      <c r="Y390" s="200"/>
      <c r="Z390" s="200"/>
      <c r="AA390" s="200"/>
      <c r="AB390" s="200"/>
      <c r="AC390" s="200"/>
      <c r="AD390" s="200"/>
      <c r="AE390" s="200"/>
      <c r="AF390" s="200"/>
      <c r="AG390" s="200"/>
      <c r="AH390" s="200"/>
      <c r="AI390" s="200"/>
      <c r="AJ390" s="200"/>
    </row>
    <row r="391" spans="20:36" ht="40" customHeight="1" x14ac:dyDescent="0.35">
      <c r="T391" s="200"/>
      <c r="U391" s="200"/>
      <c r="V391" s="200"/>
      <c r="W391" s="200"/>
      <c r="X391" s="200"/>
      <c r="Y391" s="200"/>
      <c r="Z391" s="200"/>
      <c r="AA391" s="200"/>
      <c r="AB391" s="200"/>
      <c r="AC391" s="200"/>
      <c r="AD391" s="200"/>
      <c r="AE391" s="200"/>
      <c r="AF391" s="200"/>
      <c r="AG391" s="200"/>
      <c r="AH391" s="200"/>
      <c r="AI391" s="200"/>
      <c r="AJ391" s="200"/>
    </row>
    <row r="392" spans="20:36" ht="40" customHeight="1" x14ac:dyDescent="0.35">
      <c r="T392" s="200"/>
      <c r="U392" s="200"/>
      <c r="V392" s="200"/>
      <c r="W392" s="200"/>
      <c r="X392" s="200"/>
      <c r="Y392" s="200"/>
      <c r="Z392" s="200"/>
      <c r="AA392" s="200"/>
      <c r="AB392" s="200"/>
      <c r="AC392" s="200"/>
      <c r="AD392" s="200"/>
      <c r="AE392" s="200"/>
      <c r="AF392" s="200"/>
      <c r="AG392" s="200"/>
      <c r="AH392" s="200"/>
      <c r="AI392" s="200"/>
      <c r="AJ392" s="200"/>
    </row>
    <row r="393" spans="20:36" ht="40" customHeight="1" x14ac:dyDescent="0.35">
      <c r="T393" s="200"/>
      <c r="U393" s="200"/>
      <c r="V393" s="200"/>
      <c r="W393" s="200"/>
      <c r="X393" s="200"/>
      <c r="Y393" s="200"/>
      <c r="Z393" s="200"/>
      <c r="AA393" s="200"/>
      <c r="AB393" s="200"/>
      <c r="AC393" s="200"/>
      <c r="AD393" s="200"/>
      <c r="AE393" s="200"/>
      <c r="AF393" s="200"/>
      <c r="AG393" s="200"/>
      <c r="AH393" s="200"/>
      <c r="AI393" s="200"/>
      <c r="AJ393" s="200"/>
    </row>
    <row r="394" spans="20:36" ht="40" customHeight="1" x14ac:dyDescent="0.35">
      <c r="T394" s="200"/>
      <c r="U394" s="200"/>
      <c r="V394" s="200"/>
      <c r="W394" s="200"/>
      <c r="X394" s="200"/>
      <c r="Y394" s="200"/>
      <c r="Z394" s="200"/>
      <c r="AA394" s="200"/>
      <c r="AB394" s="200"/>
      <c r="AC394" s="200"/>
      <c r="AD394" s="200"/>
      <c r="AE394" s="200"/>
      <c r="AF394" s="200"/>
      <c r="AG394" s="200"/>
      <c r="AH394" s="200"/>
      <c r="AI394" s="200"/>
      <c r="AJ394" s="200"/>
    </row>
    <row r="395" spans="20:36" ht="40" customHeight="1" x14ac:dyDescent="0.35">
      <c r="T395" s="200"/>
      <c r="U395" s="200"/>
      <c r="V395" s="200"/>
      <c r="W395" s="200"/>
      <c r="X395" s="200"/>
      <c r="Y395" s="200"/>
      <c r="Z395" s="200"/>
      <c r="AA395" s="200"/>
      <c r="AB395" s="200"/>
      <c r="AC395" s="200"/>
      <c r="AD395" s="200"/>
      <c r="AE395" s="200"/>
      <c r="AF395" s="200"/>
      <c r="AG395" s="200"/>
      <c r="AH395" s="200"/>
      <c r="AI395" s="200"/>
      <c r="AJ395" s="200"/>
    </row>
    <row r="396" spans="20:36" ht="40" customHeight="1" x14ac:dyDescent="0.35">
      <c r="T396" s="200"/>
      <c r="U396" s="200"/>
      <c r="V396" s="200"/>
      <c r="W396" s="200"/>
      <c r="X396" s="200"/>
      <c r="Y396" s="200"/>
      <c r="Z396" s="200"/>
      <c r="AA396" s="200"/>
      <c r="AB396" s="200"/>
      <c r="AC396" s="200"/>
      <c r="AD396" s="200"/>
      <c r="AE396" s="200"/>
      <c r="AF396" s="200"/>
      <c r="AG396" s="200"/>
      <c r="AH396" s="200"/>
      <c r="AI396" s="200"/>
      <c r="AJ396" s="200"/>
    </row>
    <row r="397" spans="20:36" ht="40" customHeight="1" x14ac:dyDescent="0.35">
      <c r="T397" s="200"/>
      <c r="U397" s="200"/>
      <c r="V397" s="200"/>
      <c r="W397" s="200"/>
      <c r="X397" s="200"/>
      <c r="Y397" s="200"/>
      <c r="Z397" s="200"/>
      <c r="AA397" s="200"/>
      <c r="AB397" s="200"/>
      <c r="AC397" s="200"/>
      <c r="AD397" s="200"/>
      <c r="AE397" s="200"/>
      <c r="AF397" s="200"/>
      <c r="AG397" s="200"/>
      <c r="AH397" s="200"/>
      <c r="AI397" s="200"/>
      <c r="AJ397" s="200"/>
    </row>
    <row r="398" spans="20:36" ht="40" customHeight="1" x14ac:dyDescent="0.35">
      <c r="T398" s="200"/>
      <c r="U398" s="200"/>
      <c r="V398" s="200"/>
      <c r="W398" s="200"/>
      <c r="X398" s="200"/>
      <c r="Y398" s="200"/>
      <c r="Z398" s="200"/>
      <c r="AA398" s="200"/>
      <c r="AB398" s="200"/>
      <c r="AC398" s="200"/>
      <c r="AD398" s="200"/>
      <c r="AE398" s="200"/>
      <c r="AF398" s="200"/>
      <c r="AG398" s="200"/>
      <c r="AH398" s="200"/>
      <c r="AI398" s="200"/>
      <c r="AJ398" s="200"/>
    </row>
    <row r="399" spans="20:36" ht="40" customHeight="1" x14ac:dyDescent="0.35">
      <c r="T399" s="200"/>
      <c r="U399" s="200"/>
      <c r="V399" s="200"/>
      <c r="W399" s="200"/>
      <c r="X399" s="200"/>
      <c r="Y399" s="200"/>
      <c r="Z399" s="200"/>
      <c r="AA399" s="200"/>
      <c r="AB399" s="200"/>
      <c r="AC399" s="200"/>
      <c r="AD399" s="200"/>
      <c r="AE399" s="200"/>
      <c r="AF399" s="200"/>
      <c r="AG399" s="200"/>
      <c r="AH399" s="200"/>
      <c r="AI399" s="200"/>
      <c r="AJ399" s="200"/>
    </row>
    <row r="400" spans="20:36" ht="40" customHeight="1" x14ac:dyDescent="0.35">
      <c r="T400" s="200"/>
      <c r="U400" s="200"/>
      <c r="V400" s="200"/>
      <c r="W400" s="200"/>
      <c r="X400" s="200"/>
      <c r="Y400" s="200"/>
      <c r="Z400" s="200"/>
      <c r="AA400" s="200"/>
      <c r="AB400" s="200"/>
      <c r="AC400" s="200"/>
      <c r="AD400" s="200"/>
      <c r="AE400" s="200"/>
      <c r="AF400" s="200"/>
      <c r="AG400" s="200"/>
      <c r="AH400" s="200"/>
      <c r="AI400" s="200"/>
      <c r="AJ400" s="200"/>
    </row>
    <row r="401" spans="20:36" ht="40" customHeight="1" x14ac:dyDescent="0.35">
      <c r="T401" s="200"/>
      <c r="U401" s="200"/>
      <c r="V401" s="200"/>
      <c r="W401" s="200"/>
      <c r="X401" s="200"/>
      <c r="Y401" s="200"/>
      <c r="Z401" s="200"/>
      <c r="AA401" s="200"/>
      <c r="AB401" s="200"/>
      <c r="AC401" s="200"/>
      <c r="AD401" s="200"/>
      <c r="AE401" s="200"/>
      <c r="AF401" s="200"/>
      <c r="AG401" s="200"/>
      <c r="AH401" s="200"/>
      <c r="AI401" s="200"/>
      <c r="AJ401" s="200"/>
    </row>
    <row r="402" spans="20:36" ht="40" customHeight="1" x14ac:dyDescent="0.35">
      <c r="T402" s="200"/>
      <c r="U402" s="200"/>
      <c r="V402" s="200"/>
      <c r="W402" s="200"/>
      <c r="X402" s="200"/>
      <c r="Y402" s="200"/>
      <c r="Z402" s="200"/>
      <c r="AA402" s="200"/>
      <c r="AB402" s="200"/>
      <c r="AC402" s="200"/>
      <c r="AD402" s="200"/>
      <c r="AE402" s="200"/>
      <c r="AF402" s="200"/>
      <c r="AG402" s="200"/>
      <c r="AH402" s="200"/>
      <c r="AI402" s="200"/>
      <c r="AJ402" s="200"/>
    </row>
    <row r="403" spans="20:36" ht="40" customHeight="1" x14ac:dyDescent="0.35">
      <c r="T403" s="200"/>
      <c r="U403" s="200"/>
      <c r="V403" s="200"/>
      <c r="W403" s="200"/>
      <c r="X403" s="200"/>
      <c r="Y403" s="200"/>
      <c r="Z403" s="200"/>
      <c r="AA403" s="200"/>
      <c r="AB403" s="200"/>
      <c r="AC403" s="200"/>
      <c r="AD403" s="200"/>
      <c r="AE403" s="200"/>
      <c r="AF403" s="200"/>
      <c r="AG403" s="200"/>
      <c r="AH403" s="200"/>
      <c r="AI403" s="200"/>
      <c r="AJ403" s="200"/>
    </row>
    <row r="404" spans="20:36" ht="40" customHeight="1" x14ac:dyDescent="0.35">
      <c r="T404" s="200"/>
      <c r="U404" s="200"/>
      <c r="V404" s="200"/>
      <c r="W404" s="200"/>
      <c r="X404" s="200"/>
      <c r="Y404" s="200"/>
      <c r="Z404" s="200"/>
      <c r="AA404" s="200"/>
      <c r="AB404" s="200"/>
      <c r="AC404" s="200"/>
      <c r="AD404" s="200"/>
      <c r="AE404" s="200"/>
      <c r="AF404" s="200"/>
      <c r="AG404" s="200"/>
      <c r="AH404" s="200"/>
      <c r="AI404" s="200"/>
      <c r="AJ404" s="200"/>
    </row>
    <row r="405" spans="20:36" ht="40" customHeight="1" x14ac:dyDescent="0.35">
      <c r="T405" s="200"/>
      <c r="U405" s="200"/>
      <c r="V405" s="200"/>
      <c r="W405" s="200"/>
      <c r="X405" s="200"/>
      <c r="Y405" s="200"/>
      <c r="Z405" s="200"/>
      <c r="AA405" s="200"/>
      <c r="AB405" s="200"/>
      <c r="AC405" s="200"/>
      <c r="AD405" s="200"/>
      <c r="AE405" s="200"/>
      <c r="AF405" s="200"/>
      <c r="AG405" s="200"/>
      <c r="AH405" s="200"/>
      <c r="AI405" s="200"/>
      <c r="AJ405" s="200"/>
    </row>
    <row r="406" spans="20:36" ht="40" customHeight="1" x14ac:dyDescent="0.35">
      <c r="T406" s="200"/>
      <c r="U406" s="200"/>
      <c r="V406" s="200"/>
      <c r="W406" s="200"/>
      <c r="X406" s="200"/>
      <c r="Y406" s="200"/>
      <c r="Z406" s="200"/>
      <c r="AA406" s="200"/>
      <c r="AB406" s="200"/>
      <c r="AC406" s="200"/>
      <c r="AD406" s="200"/>
      <c r="AE406" s="200"/>
      <c r="AF406" s="200"/>
      <c r="AG406" s="200"/>
      <c r="AH406" s="200"/>
      <c r="AI406" s="200"/>
      <c r="AJ406" s="200"/>
    </row>
    <row r="407" spans="20:36" ht="40" customHeight="1" x14ac:dyDescent="0.35">
      <c r="T407" s="200"/>
      <c r="U407" s="200"/>
      <c r="V407" s="200"/>
      <c r="W407" s="200"/>
      <c r="X407" s="200"/>
      <c r="Y407" s="200"/>
      <c r="Z407" s="200"/>
      <c r="AA407" s="200"/>
      <c r="AB407" s="200"/>
      <c r="AC407" s="200"/>
      <c r="AD407" s="200"/>
      <c r="AE407" s="200"/>
      <c r="AF407" s="200"/>
      <c r="AG407" s="200"/>
      <c r="AH407" s="200"/>
      <c r="AI407" s="200"/>
      <c r="AJ407" s="200"/>
    </row>
    <row r="408" spans="20:36" ht="40" customHeight="1" x14ac:dyDescent="0.35">
      <c r="T408" s="200"/>
      <c r="U408" s="200"/>
      <c r="V408" s="200"/>
      <c r="W408" s="200"/>
      <c r="X408" s="200"/>
      <c r="Y408" s="200"/>
      <c r="Z408" s="200"/>
      <c r="AA408" s="200"/>
      <c r="AB408" s="200"/>
      <c r="AC408" s="200"/>
      <c r="AD408" s="200"/>
      <c r="AE408" s="200"/>
      <c r="AF408" s="200"/>
      <c r="AG408" s="200"/>
      <c r="AH408" s="200"/>
      <c r="AI408" s="200"/>
      <c r="AJ408" s="200"/>
    </row>
    <row r="409" spans="20:36" ht="40" customHeight="1" x14ac:dyDescent="0.35">
      <c r="T409" s="200"/>
      <c r="U409" s="200"/>
      <c r="V409" s="200"/>
      <c r="W409" s="200"/>
      <c r="X409" s="200"/>
      <c r="Y409" s="200"/>
      <c r="Z409" s="200"/>
      <c r="AA409" s="200"/>
      <c r="AB409" s="200"/>
      <c r="AC409" s="200"/>
      <c r="AD409" s="200"/>
      <c r="AE409" s="200"/>
      <c r="AF409" s="200"/>
      <c r="AG409" s="200"/>
      <c r="AH409" s="200"/>
      <c r="AI409" s="200"/>
      <c r="AJ409" s="200"/>
    </row>
    <row r="410" spans="20:36" ht="40" customHeight="1" x14ac:dyDescent="0.35">
      <c r="T410" s="200"/>
      <c r="U410" s="200"/>
      <c r="V410" s="200"/>
      <c r="W410" s="200"/>
      <c r="X410" s="200"/>
      <c r="Y410" s="200"/>
      <c r="Z410" s="200"/>
      <c r="AA410" s="200"/>
      <c r="AB410" s="200"/>
      <c r="AC410" s="200"/>
      <c r="AD410" s="200"/>
      <c r="AE410" s="200"/>
      <c r="AF410" s="200"/>
      <c r="AG410" s="200"/>
      <c r="AH410" s="200"/>
      <c r="AI410" s="200"/>
      <c r="AJ410" s="200"/>
    </row>
    <row r="411" spans="20:36" ht="40" customHeight="1" x14ac:dyDescent="0.35">
      <c r="T411" s="200"/>
      <c r="U411" s="200"/>
      <c r="V411" s="200"/>
      <c r="W411" s="200"/>
      <c r="X411" s="200"/>
      <c r="Y411" s="200"/>
      <c r="Z411" s="200"/>
      <c r="AA411" s="200"/>
      <c r="AB411" s="200"/>
      <c r="AC411" s="200"/>
      <c r="AD411" s="200"/>
      <c r="AE411" s="200"/>
      <c r="AF411" s="200"/>
      <c r="AG411" s="200"/>
      <c r="AH411" s="200"/>
      <c r="AI411" s="200"/>
      <c r="AJ411" s="200"/>
    </row>
    <row r="412" spans="20:36" ht="40" customHeight="1" x14ac:dyDescent="0.35">
      <c r="T412" s="200"/>
      <c r="U412" s="200"/>
      <c r="V412" s="200"/>
      <c r="W412" s="200"/>
      <c r="X412" s="200"/>
      <c r="Y412" s="200"/>
      <c r="Z412" s="200"/>
      <c r="AA412" s="200"/>
      <c r="AB412" s="200"/>
      <c r="AC412" s="200"/>
      <c r="AD412" s="200"/>
      <c r="AE412" s="200"/>
      <c r="AF412" s="200"/>
      <c r="AG412" s="200"/>
      <c r="AH412" s="200"/>
      <c r="AI412" s="200"/>
      <c r="AJ412" s="200"/>
    </row>
    <row r="413" spans="20:36" ht="40" customHeight="1" x14ac:dyDescent="0.35">
      <c r="T413" s="200"/>
      <c r="U413" s="200"/>
      <c r="V413" s="200"/>
      <c r="W413" s="200"/>
      <c r="X413" s="200"/>
      <c r="Y413" s="200"/>
      <c r="Z413" s="200"/>
      <c r="AA413" s="200"/>
      <c r="AB413" s="200"/>
      <c r="AC413" s="200"/>
      <c r="AD413" s="200"/>
      <c r="AE413" s="200"/>
      <c r="AF413" s="200"/>
      <c r="AG413" s="200"/>
      <c r="AH413" s="200"/>
      <c r="AI413" s="200"/>
      <c r="AJ413" s="200"/>
    </row>
    <row r="414" spans="20:36" ht="40" customHeight="1" x14ac:dyDescent="0.35">
      <c r="T414" s="200"/>
      <c r="U414" s="200"/>
      <c r="V414" s="200"/>
      <c r="W414" s="200"/>
      <c r="X414" s="200"/>
      <c r="Y414" s="200"/>
      <c r="Z414" s="200"/>
      <c r="AA414" s="200"/>
      <c r="AB414" s="200"/>
      <c r="AC414" s="200"/>
      <c r="AD414" s="200"/>
      <c r="AE414" s="200"/>
      <c r="AF414" s="200"/>
      <c r="AG414" s="200"/>
      <c r="AH414" s="200"/>
      <c r="AI414" s="200"/>
      <c r="AJ414" s="200"/>
    </row>
    <row r="415" spans="20:36" ht="40" customHeight="1" x14ac:dyDescent="0.35">
      <c r="T415" s="200"/>
      <c r="U415" s="200"/>
      <c r="V415" s="200"/>
      <c r="W415" s="200"/>
      <c r="X415" s="200"/>
      <c r="Y415" s="200"/>
      <c r="Z415" s="200"/>
      <c r="AA415" s="200"/>
      <c r="AB415" s="200"/>
      <c r="AC415" s="200"/>
      <c r="AD415" s="200"/>
      <c r="AE415" s="200"/>
      <c r="AF415" s="200"/>
      <c r="AG415" s="200"/>
      <c r="AH415" s="200"/>
      <c r="AI415" s="200"/>
      <c r="AJ415" s="200"/>
    </row>
    <row r="416" spans="20:36" ht="40" customHeight="1" x14ac:dyDescent="0.35">
      <c r="T416" s="200"/>
      <c r="U416" s="200"/>
      <c r="V416" s="200"/>
      <c r="W416" s="200"/>
      <c r="X416" s="200"/>
      <c r="Y416" s="200"/>
      <c r="Z416" s="200"/>
      <c r="AA416" s="200"/>
      <c r="AB416" s="200"/>
      <c r="AC416" s="200"/>
      <c r="AD416" s="200"/>
      <c r="AE416" s="200"/>
      <c r="AF416" s="200"/>
      <c r="AG416" s="200"/>
      <c r="AH416" s="200"/>
      <c r="AI416" s="200"/>
      <c r="AJ416" s="200"/>
    </row>
    <row r="417" spans="20:36" ht="40" customHeight="1" x14ac:dyDescent="0.35">
      <c r="T417" s="200"/>
      <c r="U417" s="200"/>
      <c r="V417" s="200"/>
      <c r="W417" s="200"/>
      <c r="X417" s="200"/>
      <c r="Y417" s="200"/>
      <c r="Z417" s="200"/>
      <c r="AA417" s="200"/>
      <c r="AB417" s="200"/>
      <c r="AC417" s="200"/>
      <c r="AD417" s="200"/>
      <c r="AE417" s="200"/>
      <c r="AF417" s="200"/>
      <c r="AG417" s="200"/>
      <c r="AH417" s="200"/>
      <c r="AI417" s="200"/>
      <c r="AJ417" s="200"/>
    </row>
    <row r="418" spans="20:36" ht="40" customHeight="1" x14ac:dyDescent="0.35">
      <c r="T418" s="200"/>
      <c r="U418" s="200"/>
      <c r="V418" s="200"/>
      <c r="W418" s="200"/>
      <c r="X418" s="200"/>
      <c r="Y418" s="200"/>
      <c r="Z418" s="200"/>
      <c r="AA418" s="200"/>
      <c r="AB418" s="200"/>
      <c r="AC418" s="200"/>
      <c r="AD418" s="200"/>
      <c r="AE418" s="200"/>
      <c r="AF418" s="200"/>
      <c r="AG418" s="200"/>
      <c r="AH418" s="200"/>
      <c r="AI418" s="200"/>
      <c r="AJ418" s="200"/>
    </row>
    <row r="419" spans="20:36" ht="40" customHeight="1" x14ac:dyDescent="0.35">
      <c r="T419" s="200"/>
      <c r="U419" s="200"/>
      <c r="V419" s="200"/>
      <c r="W419" s="200"/>
      <c r="X419" s="200"/>
      <c r="Y419" s="200"/>
      <c r="Z419" s="200"/>
      <c r="AA419" s="200"/>
      <c r="AB419" s="200"/>
      <c r="AC419" s="200"/>
      <c r="AD419" s="200"/>
      <c r="AE419" s="200"/>
      <c r="AF419" s="200"/>
      <c r="AG419" s="200"/>
      <c r="AH419" s="200"/>
      <c r="AI419" s="200"/>
      <c r="AJ419" s="200"/>
    </row>
    <row r="420" spans="20:36" ht="40" customHeight="1" x14ac:dyDescent="0.35">
      <c r="T420" s="200"/>
      <c r="U420" s="200"/>
      <c r="V420" s="200"/>
      <c r="W420" s="200"/>
      <c r="X420" s="200"/>
      <c r="Y420" s="200"/>
      <c r="Z420" s="200"/>
      <c r="AA420" s="200"/>
      <c r="AB420" s="200"/>
      <c r="AC420" s="200"/>
      <c r="AD420" s="200"/>
      <c r="AE420" s="200"/>
      <c r="AF420" s="200"/>
      <c r="AG420" s="200"/>
      <c r="AH420" s="200"/>
      <c r="AI420" s="200"/>
      <c r="AJ420" s="200"/>
    </row>
    <row r="421" spans="20:36" ht="40" customHeight="1" x14ac:dyDescent="0.35">
      <c r="T421" s="200"/>
      <c r="U421" s="200"/>
      <c r="V421" s="200"/>
      <c r="W421" s="200"/>
      <c r="X421" s="200"/>
      <c r="Y421" s="200"/>
      <c r="Z421" s="200"/>
      <c r="AA421" s="200"/>
      <c r="AB421" s="200"/>
      <c r="AC421" s="200"/>
      <c r="AD421" s="200"/>
      <c r="AE421" s="200"/>
      <c r="AF421" s="200"/>
      <c r="AG421" s="200"/>
      <c r="AH421" s="200"/>
      <c r="AI421" s="200"/>
      <c r="AJ421" s="200"/>
    </row>
    <row r="422" spans="20:36" ht="40" customHeight="1" x14ac:dyDescent="0.35">
      <c r="T422" s="200"/>
      <c r="U422" s="200"/>
      <c r="V422" s="200"/>
      <c r="W422" s="200"/>
      <c r="X422" s="200"/>
      <c r="Y422" s="200"/>
      <c r="Z422" s="200"/>
      <c r="AA422" s="200"/>
      <c r="AB422" s="200"/>
      <c r="AC422" s="200"/>
      <c r="AD422" s="200"/>
      <c r="AE422" s="200"/>
      <c r="AF422" s="200"/>
      <c r="AG422" s="200"/>
      <c r="AH422" s="200"/>
      <c r="AI422" s="200"/>
      <c r="AJ422" s="200"/>
    </row>
    <row r="423" spans="20:36" ht="40" customHeight="1" x14ac:dyDescent="0.35">
      <c r="T423" s="200"/>
      <c r="U423" s="200"/>
      <c r="V423" s="200"/>
      <c r="W423" s="200"/>
      <c r="X423" s="200"/>
      <c r="Y423" s="200"/>
      <c r="Z423" s="200"/>
      <c r="AA423" s="200"/>
      <c r="AB423" s="200"/>
      <c r="AC423" s="200"/>
      <c r="AD423" s="200"/>
      <c r="AE423" s="200"/>
      <c r="AF423" s="200"/>
      <c r="AG423" s="200"/>
      <c r="AH423" s="200"/>
      <c r="AI423" s="200"/>
      <c r="AJ423" s="200"/>
    </row>
    <row r="424" spans="20:36" ht="40" customHeight="1" x14ac:dyDescent="0.35">
      <c r="T424" s="200"/>
      <c r="U424" s="200"/>
      <c r="V424" s="200"/>
      <c r="W424" s="200"/>
      <c r="X424" s="200"/>
      <c r="Y424" s="200"/>
      <c r="Z424" s="200"/>
      <c r="AA424" s="200"/>
      <c r="AB424" s="200"/>
      <c r="AC424" s="200"/>
      <c r="AD424" s="200"/>
      <c r="AE424" s="200"/>
      <c r="AF424" s="200"/>
      <c r="AG424" s="200"/>
      <c r="AH424" s="200"/>
      <c r="AI424" s="200"/>
      <c r="AJ424" s="200"/>
    </row>
    <row r="425" spans="20:36" ht="40" customHeight="1" x14ac:dyDescent="0.35">
      <c r="T425" s="200"/>
      <c r="U425" s="200"/>
      <c r="V425" s="200"/>
      <c r="W425" s="200"/>
      <c r="X425" s="200"/>
      <c r="Y425" s="200"/>
      <c r="Z425" s="200"/>
      <c r="AA425" s="200"/>
      <c r="AB425" s="200"/>
      <c r="AC425" s="200"/>
      <c r="AD425" s="200"/>
      <c r="AE425" s="200"/>
      <c r="AF425" s="200"/>
      <c r="AG425" s="200"/>
      <c r="AH425" s="200"/>
      <c r="AI425" s="200"/>
      <c r="AJ425" s="200"/>
    </row>
    <row r="426" spans="20:36" ht="40" customHeight="1" x14ac:dyDescent="0.35">
      <c r="T426" s="200"/>
      <c r="U426" s="200"/>
      <c r="V426" s="200"/>
      <c r="W426" s="200"/>
      <c r="X426" s="200"/>
      <c r="Y426" s="200"/>
      <c r="Z426" s="200"/>
      <c r="AA426" s="200"/>
      <c r="AB426" s="200"/>
      <c r="AC426" s="200"/>
      <c r="AD426" s="200"/>
      <c r="AE426" s="200"/>
      <c r="AF426" s="200"/>
      <c r="AG426" s="200"/>
      <c r="AH426" s="200"/>
      <c r="AI426" s="200"/>
      <c r="AJ426" s="200"/>
    </row>
    <row r="427" spans="20:36" ht="40" customHeight="1" x14ac:dyDescent="0.35">
      <c r="T427" s="200"/>
      <c r="U427" s="200"/>
      <c r="V427" s="200"/>
      <c r="W427" s="200"/>
      <c r="X427" s="200"/>
      <c r="Y427" s="200"/>
      <c r="Z427" s="200"/>
      <c r="AA427" s="200"/>
      <c r="AB427" s="200"/>
      <c r="AC427" s="200"/>
      <c r="AD427" s="200"/>
      <c r="AE427" s="200"/>
      <c r="AF427" s="200"/>
      <c r="AG427" s="200"/>
      <c r="AH427" s="200"/>
      <c r="AI427" s="200"/>
      <c r="AJ427" s="200"/>
    </row>
    <row r="428" spans="20:36" ht="40" customHeight="1" x14ac:dyDescent="0.35">
      <c r="T428" s="200"/>
      <c r="U428" s="200"/>
      <c r="V428" s="200"/>
      <c r="W428" s="200"/>
      <c r="X428" s="200"/>
      <c r="Y428" s="200"/>
      <c r="Z428" s="200"/>
      <c r="AA428" s="200"/>
      <c r="AB428" s="200"/>
      <c r="AC428" s="200"/>
      <c r="AD428" s="200"/>
      <c r="AE428" s="200"/>
      <c r="AF428" s="200"/>
      <c r="AG428" s="200"/>
      <c r="AH428" s="200"/>
      <c r="AI428" s="200"/>
      <c r="AJ428" s="200"/>
    </row>
    <row r="429" spans="20:36" ht="40" customHeight="1" x14ac:dyDescent="0.35">
      <c r="T429" s="200"/>
      <c r="U429" s="200"/>
      <c r="V429" s="200"/>
      <c r="W429" s="200"/>
      <c r="X429" s="200"/>
      <c r="Y429" s="200"/>
      <c r="Z429" s="200"/>
      <c r="AA429" s="200"/>
      <c r="AB429" s="200"/>
      <c r="AC429" s="200"/>
      <c r="AD429" s="200"/>
      <c r="AE429" s="200"/>
      <c r="AF429" s="200"/>
      <c r="AG429" s="200"/>
      <c r="AH429" s="200"/>
      <c r="AI429" s="200"/>
      <c r="AJ429" s="200"/>
    </row>
    <row r="430" spans="20:36" ht="40" customHeight="1" x14ac:dyDescent="0.35">
      <c r="T430" s="200"/>
      <c r="U430" s="200"/>
      <c r="V430" s="200"/>
      <c r="W430" s="200"/>
      <c r="X430" s="200"/>
      <c r="Y430" s="200"/>
      <c r="Z430" s="200"/>
      <c r="AA430" s="200"/>
      <c r="AB430" s="200"/>
      <c r="AC430" s="200"/>
      <c r="AD430" s="200"/>
      <c r="AE430" s="200"/>
      <c r="AF430" s="200"/>
      <c r="AG430" s="200"/>
      <c r="AH430" s="200"/>
      <c r="AI430" s="200"/>
      <c r="AJ430" s="200"/>
    </row>
    <row r="431" spans="20:36" ht="40" customHeight="1" x14ac:dyDescent="0.35">
      <c r="T431" s="200"/>
      <c r="U431" s="200"/>
      <c r="V431" s="200"/>
      <c r="W431" s="200"/>
      <c r="X431" s="200"/>
      <c r="Y431" s="200"/>
      <c r="Z431" s="200"/>
      <c r="AA431" s="200"/>
      <c r="AB431" s="200"/>
      <c r="AC431" s="200"/>
      <c r="AD431" s="200"/>
      <c r="AE431" s="200"/>
      <c r="AF431" s="200"/>
      <c r="AG431" s="200"/>
      <c r="AH431" s="200"/>
      <c r="AI431" s="200"/>
      <c r="AJ431" s="200"/>
    </row>
    <row r="432" spans="20:36" ht="40" customHeight="1" x14ac:dyDescent="0.35">
      <c r="T432" s="200"/>
      <c r="U432" s="200"/>
      <c r="V432" s="200"/>
      <c r="W432" s="200"/>
      <c r="X432" s="200"/>
      <c r="Y432" s="200"/>
      <c r="Z432" s="200"/>
      <c r="AA432" s="200"/>
      <c r="AB432" s="200"/>
      <c r="AC432" s="200"/>
      <c r="AD432" s="200"/>
      <c r="AE432" s="200"/>
      <c r="AF432" s="200"/>
      <c r="AG432" s="200"/>
      <c r="AH432" s="200"/>
      <c r="AI432" s="200"/>
      <c r="AJ432" s="200"/>
    </row>
    <row r="433" spans="20:36" ht="40" customHeight="1" x14ac:dyDescent="0.35">
      <c r="T433" s="200"/>
      <c r="U433" s="200"/>
      <c r="V433" s="200"/>
      <c r="W433" s="200"/>
      <c r="X433" s="200"/>
      <c r="Y433" s="200"/>
      <c r="Z433" s="200"/>
      <c r="AA433" s="200"/>
      <c r="AB433" s="200"/>
      <c r="AC433" s="200"/>
      <c r="AD433" s="200"/>
      <c r="AE433" s="200"/>
      <c r="AF433" s="200"/>
      <c r="AG433" s="200"/>
      <c r="AH433" s="200"/>
      <c r="AI433" s="200"/>
      <c r="AJ433" s="200"/>
    </row>
    <row r="434" spans="20:36" ht="40" customHeight="1" x14ac:dyDescent="0.35">
      <c r="T434" s="200"/>
      <c r="U434" s="200"/>
      <c r="V434" s="200"/>
      <c r="W434" s="200"/>
      <c r="X434" s="200"/>
      <c r="Y434" s="200"/>
      <c r="Z434" s="200"/>
      <c r="AA434" s="200"/>
      <c r="AB434" s="200"/>
      <c r="AC434" s="200"/>
      <c r="AD434" s="200"/>
      <c r="AE434" s="200"/>
      <c r="AF434" s="200"/>
      <c r="AG434" s="200"/>
      <c r="AH434" s="200"/>
      <c r="AI434" s="200"/>
      <c r="AJ434" s="200"/>
    </row>
    <row r="435" spans="20:36" ht="40" customHeight="1" x14ac:dyDescent="0.35">
      <c r="T435" s="200"/>
      <c r="U435" s="200"/>
      <c r="V435" s="200"/>
      <c r="W435" s="200"/>
      <c r="X435" s="200"/>
      <c r="Y435" s="200"/>
      <c r="Z435" s="200"/>
      <c r="AA435" s="200"/>
      <c r="AB435" s="200"/>
      <c r="AC435" s="200"/>
      <c r="AD435" s="200"/>
      <c r="AE435" s="200"/>
      <c r="AF435" s="200"/>
      <c r="AG435" s="200"/>
      <c r="AH435" s="200"/>
      <c r="AI435" s="200"/>
      <c r="AJ435" s="200"/>
    </row>
    <row r="436" spans="20:36" ht="40" customHeight="1" x14ac:dyDescent="0.35">
      <c r="T436" s="200"/>
      <c r="U436" s="200"/>
      <c r="V436" s="200"/>
      <c r="W436" s="200"/>
      <c r="X436" s="200"/>
      <c r="Y436" s="200"/>
      <c r="Z436" s="200"/>
      <c r="AA436" s="200"/>
      <c r="AB436" s="200"/>
      <c r="AC436" s="200"/>
      <c r="AD436" s="200"/>
      <c r="AE436" s="200"/>
      <c r="AF436" s="200"/>
      <c r="AG436" s="200"/>
      <c r="AH436" s="200"/>
      <c r="AI436" s="200"/>
      <c r="AJ436" s="200"/>
    </row>
    <row r="437" spans="20:36" ht="40" customHeight="1" x14ac:dyDescent="0.35">
      <c r="T437" s="200"/>
      <c r="U437" s="200"/>
      <c r="V437" s="200"/>
      <c r="W437" s="200"/>
      <c r="X437" s="200"/>
      <c r="Y437" s="200"/>
      <c r="Z437" s="200"/>
      <c r="AA437" s="200"/>
      <c r="AB437" s="200"/>
      <c r="AC437" s="200"/>
      <c r="AD437" s="200"/>
      <c r="AE437" s="200"/>
      <c r="AF437" s="200"/>
      <c r="AG437" s="200"/>
      <c r="AH437" s="200"/>
      <c r="AI437" s="200"/>
      <c r="AJ437" s="200"/>
    </row>
    <row r="438" spans="20:36" ht="40" customHeight="1" x14ac:dyDescent="0.35">
      <c r="T438" s="200"/>
      <c r="U438" s="200"/>
      <c r="V438" s="200"/>
      <c r="W438" s="200"/>
      <c r="X438" s="200"/>
      <c r="Y438" s="200"/>
      <c r="Z438" s="200"/>
      <c r="AA438" s="200"/>
      <c r="AB438" s="200"/>
      <c r="AC438" s="200"/>
      <c r="AD438" s="200"/>
      <c r="AE438" s="200"/>
      <c r="AF438" s="200"/>
      <c r="AG438" s="200"/>
      <c r="AH438" s="200"/>
      <c r="AI438" s="200"/>
      <c r="AJ438" s="200"/>
    </row>
    <row r="439" spans="20:36" ht="40" customHeight="1" x14ac:dyDescent="0.35">
      <c r="T439" s="200"/>
      <c r="U439" s="200"/>
      <c r="V439" s="200"/>
      <c r="W439" s="200"/>
      <c r="X439" s="200"/>
      <c r="Y439" s="200"/>
      <c r="Z439" s="200"/>
      <c r="AA439" s="200"/>
      <c r="AB439" s="200"/>
      <c r="AC439" s="200"/>
      <c r="AD439" s="200"/>
      <c r="AE439" s="200"/>
      <c r="AF439" s="200"/>
      <c r="AG439" s="200"/>
      <c r="AH439" s="200"/>
      <c r="AI439" s="200"/>
      <c r="AJ439" s="200"/>
    </row>
    <row r="440" spans="20:36" ht="40" customHeight="1" x14ac:dyDescent="0.35">
      <c r="T440" s="200"/>
      <c r="U440" s="200"/>
      <c r="V440" s="200"/>
      <c r="W440" s="200"/>
      <c r="X440" s="200"/>
      <c r="Y440" s="200"/>
      <c r="Z440" s="200"/>
      <c r="AA440" s="200"/>
      <c r="AB440" s="200"/>
      <c r="AC440" s="200"/>
      <c r="AD440" s="200"/>
      <c r="AE440" s="200"/>
      <c r="AF440" s="200"/>
      <c r="AG440" s="200"/>
      <c r="AH440" s="200"/>
      <c r="AI440" s="200"/>
      <c r="AJ440" s="200"/>
    </row>
    <row r="441" spans="20:36" ht="40" customHeight="1" x14ac:dyDescent="0.35">
      <c r="T441" s="200"/>
      <c r="U441" s="200"/>
      <c r="V441" s="200"/>
      <c r="W441" s="200"/>
      <c r="X441" s="200"/>
      <c r="Y441" s="200"/>
      <c r="Z441" s="200"/>
      <c r="AA441" s="200"/>
      <c r="AB441" s="200"/>
      <c r="AC441" s="200"/>
      <c r="AD441" s="200"/>
      <c r="AE441" s="200"/>
      <c r="AF441" s="200"/>
      <c r="AG441" s="200"/>
      <c r="AH441" s="200"/>
      <c r="AI441" s="200"/>
      <c r="AJ441" s="200"/>
    </row>
    <row r="442" spans="20:36" ht="40" customHeight="1" x14ac:dyDescent="0.35">
      <c r="T442" s="200"/>
      <c r="U442" s="200"/>
      <c r="V442" s="200"/>
      <c r="W442" s="200"/>
      <c r="X442" s="200"/>
      <c r="Y442" s="200"/>
      <c r="Z442" s="200"/>
      <c r="AA442" s="200"/>
      <c r="AB442" s="200"/>
      <c r="AC442" s="200"/>
      <c r="AD442" s="200"/>
      <c r="AE442" s="200"/>
      <c r="AF442" s="200"/>
      <c r="AG442" s="200"/>
      <c r="AH442" s="200"/>
      <c r="AI442" s="200"/>
      <c r="AJ442" s="200"/>
    </row>
    <row r="443" spans="20:36" ht="40" customHeight="1" x14ac:dyDescent="0.35">
      <c r="T443" s="200"/>
      <c r="U443" s="200"/>
      <c r="V443" s="200"/>
      <c r="W443" s="200"/>
      <c r="X443" s="200"/>
      <c r="Y443" s="200"/>
      <c r="Z443" s="200"/>
      <c r="AA443" s="200"/>
      <c r="AB443" s="200"/>
      <c r="AC443" s="200"/>
      <c r="AD443" s="200"/>
      <c r="AE443" s="200"/>
      <c r="AF443" s="200"/>
      <c r="AG443" s="200"/>
      <c r="AH443" s="200"/>
      <c r="AI443" s="200"/>
      <c r="AJ443" s="200"/>
    </row>
    <row r="444" spans="20:36" ht="40" customHeight="1" x14ac:dyDescent="0.35">
      <c r="T444" s="200"/>
      <c r="U444" s="200"/>
      <c r="V444" s="200"/>
      <c r="W444" s="200"/>
      <c r="X444" s="200"/>
      <c r="Y444" s="200"/>
      <c r="Z444" s="200"/>
      <c r="AA444" s="200"/>
      <c r="AB444" s="200"/>
      <c r="AC444" s="200"/>
      <c r="AD444" s="200"/>
      <c r="AE444" s="200"/>
      <c r="AF444" s="200"/>
      <c r="AG444" s="200"/>
      <c r="AH444" s="200"/>
      <c r="AI444" s="200"/>
      <c r="AJ444" s="200"/>
    </row>
    <row r="445" spans="20:36" ht="40" customHeight="1" x14ac:dyDescent="0.35">
      <c r="T445" s="200"/>
      <c r="U445" s="200"/>
      <c r="V445" s="200"/>
      <c r="W445" s="200"/>
      <c r="X445" s="200"/>
      <c r="Y445" s="200"/>
      <c r="Z445" s="200"/>
      <c r="AA445" s="200"/>
      <c r="AB445" s="200"/>
      <c r="AC445" s="200"/>
      <c r="AD445" s="200"/>
      <c r="AE445" s="200"/>
      <c r="AF445" s="200"/>
      <c r="AG445" s="200"/>
      <c r="AH445" s="200"/>
      <c r="AI445" s="200"/>
      <c r="AJ445" s="200"/>
    </row>
    <row r="446" spans="20:36" ht="40" customHeight="1" x14ac:dyDescent="0.35">
      <c r="T446" s="200"/>
      <c r="U446" s="200"/>
      <c r="V446" s="200"/>
      <c r="W446" s="200"/>
      <c r="X446" s="200"/>
      <c r="Y446" s="200"/>
      <c r="Z446" s="200"/>
      <c r="AA446" s="200"/>
      <c r="AB446" s="200"/>
      <c r="AC446" s="200"/>
      <c r="AD446" s="200"/>
      <c r="AE446" s="200"/>
      <c r="AF446" s="200"/>
      <c r="AG446" s="200"/>
      <c r="AH446" s="200"/>
      <c r="AI446" s="200"/>
      <c r="AJ446" s="200"/>
    </row>
    <row r="447" spans="20:36" ht="40" customHeight="1" x14ac:dyDescent="0.35">
      <c r="T447" s="200"/>
      <c r="U447" s="200"/>
      <c r="V447" s="200"/>
      <c r="W447" s="200"/>
      <c r="X447" s="200"/>
      <c r="Y447" s="200"/>
      <c r="Z447" s="200"/>
      <c r="AA447" s="200"/>
      <c r="AB447" s="200"/>
      <c r="AC447" s="200"/>
      <c r="AD447" s="200"/>
      <c r="AE447" s="200"/>
      <c r="AF447" s="200"/>
      <c r="AG447" s="200"/>
      <c r="AH447" s="200"/>
      <c r="AI447" s="200"/>
      <c r="AJ447" s="200"/>
    </row>
    <row r="448" spans="20:36" ht="40" customHeight="1" x14ac:dyDescent="0.35">
      <c r="T448" s="200"/>
      <c r="U448" s="200"/>
      <c r="V448" s="200"/>
      <c r="W448" s="200"/>
      <c r="X448" s="200"/>
      <c r="Y448" s="200"/>
      <c r="Z448" s="200"/>
      <c r="AA448" s="200"/>
      <c r="AB448" s="200"/>
      <c r="AC448" s="200"/>
      <c r="AD448" s="200"/>
      <c r="AE448" s="200"/>
      <c r="AF448" s="200"/>
      <c r="AG448" s="200"/>
      <c r="AH448" s="200"/>
      <c r="AI448" s="200"/>
      <c r="AJ448" s="200"/>
    </row>
    <row r="449" spans="20:36" ht="40" customHeight="1" x14ac:dyDescent="0.35">
      <c r="T449" s="200"/>
      <c r="U449" s="200"/>
      <c r="V449" s="200"/>
      <c r="W449" s="200"/>
      <c r="X449" s="200"/>
      <c r="Y449" s="200"/>
      <c r="Z449" s="200"/>
      <c r="AA449" s="200"/>
      <c r="AB449" s="200"/>
      <c r="AC449" s="200"/>
      <c r="AD449" s="200"/>
      <c r="AE449" s="200"/>
      <c r="AF449" s="200"/>
      <c r="AG449" s="200"/>
      <c r="AH449" s="200"/>
      <c r="AI449" s="200"/>
      <c r="AJ449" s="200"/>
    </row>
    <row r="450" spans="20:36" ht="40" customHeight="1" x14ac:dyDescent="0.35">
      <c r="T450" s="200"/>
      <c r="U450" s="200"/>
      <c r="V450" s="200"/>
      <c r="W450" s="200"/>
      <c r="X450" s="200"/>
      <c r="Y450" s="200"/>
      <c r="Z450" s="200"/>
      <c r="AA450" s="200"/>
      <c r="AB450" s="200"/>
      <c r="AC450" s="200"/>
      <c r="AD450" s="200"/>
      <c r="AE450" s="200"/>
      <c r="AF450" s="200"/>
      <c r="AG450" s="200"/>
      <c r="AH450" s="200"/>
      <c r="AI450" s="200"/>
      <c r="AJ450" s="200"/>
    </row>
    <row r="451" spans="20:36" ht="40" customHeight="1" x14ac:dyDescent="0.35">
      <c r="T451" s="200"/>
      <c r="U451" s="200"/>
      <c r="V451" s="200"/>
      <c r="W451" s="200"/>
      <c r="X451" s="200"/>
      <c r="Y451" s="200"/>
      <c r="Z451" s="200"/>
      <c r="AA451" s="200"/>
      <c r="AB451" s="200"/>
      <c r="AC451" s="200"/>
      <c r="AD451" s="200"/>
      <c r="AE451" s="200"/>
      <c r="AF451" s="200"/>
      <c r="AG451" s="200"/>
      <c r="AH451" s="200"/>
      <c r="AI451" s="200"/>
      <c r="AJ451" s="200"/>
    </row>
    <row r="452" spans="20:36" ht="40" customHeight="1" x14ac:dyDescent="0.35">
      <c r="T452" s="200"/>
      <c r="U452" s="200"/>
      <c r="V452" s="200"/>
      <c r="W452" s="200"/>
      <c r="X452" s="200"/>
      <c r="Y452" s="200"/>
      <c r="Z452" s="200"/>
      <c r="AA452" s="200"/>
      <c r="AB452" s="200"/>
      <c r="AC452" s="200"/>
      <c r="AD452" s="200"/>
      <c r="AE452" s="200"/>
      <c r="AF452" s="200"/>
      <c r="AG452" s="200"/>
      <c r="AH452" s="200"/>
      <c r="AI452" s="200"/>
      <c r="AJ452" s="200"/>
    </row>
    <row r="453" spans="20:36" ht="40" customHeight="1" x14ac:dyDescent="0.35">
      <c r="T453" s="200"/>
      <c r="U453" s="200"/>
      <c r="V453" s="200"/>
      <c r="W453" s="200"/>
      <c r="X453" s="200"/>
      <c r="Y453" s="200"/>
      <c r="Z453" s="200"/>
      <c r="AA453" s="200"/>
      <c r="AB453" s="200"/>
      <c r="AC453" s="200"/>
      <c r="AD453" s="200"/>
      <c r="AE453" s="200"/>
      <c r="AF453" s="200"/>
      <c r="AG453" s="200"/>
      <c r="AH453" s="200"/>
      <c r="AI453" s="200"/>
      <c r="AJ453" s="200"/>
    </row>
    <row r="454" spans="20:36" ht="40" customHeight="1" x14ac:dyDescent="0.35">
      <c r="T454" s="200"/>
      <c r="U454" s="200"/>
      <c r="V454" s="200"/>
      <c r="W454" s="200"/>
      <c r="X454" s="200"/>
      <c r="Y454" s="200"/>
      <c r="Z454" s="200"/>
      <c r="AA454" s="200"/>
      <c r="AB454" s="200"/>
      <c r="AC454" s="200"/>
      <c r="AD454" s="200"/>
      <c r="AE454" s="200"/>
      <c r="AF454" s="200"/>
      <c r="AG454" s="200"/>
      <c r="AH454" s="200"/>
      <c r="AI454" s="200"/>
      <c r="AJ454" s="200"/>
    </row>
    <row r="455" spans="20:36" ht="40" customHeight="1" x14ac:dyDescent="0.35">
      <c r="T455" s="200"/>
      <c r="U455" s="200"/>
      <c r="V455" s="200"/>
      <c r="W455" s="200"/>
      <c r="X455" s="200"/>
      <c r="Y455" s="200"/>
      <c r="Z455" s="200"/>
      <c r="AA455" s="200"/>
      <c r="AB455" s="200"/>
      <c r="AC455" s="200"/>
      <c r="AD455" s="200"/>
      <c r="AE455" s="200"/>
      <c r="AF455" s="200"/>
      <c r="AG455" s="200"/>
      <c r="AH455" s="200"/>
      <c r="AI455" s="200"/>
      <c r="AJ455" s="200"/>
    </row>
    <row r="456" spans="20:36" ht="40" customHeight="1" x14ac:dyDescent="0.35">
      <c r="T456" s="200"/>
      <c r="U456" s="200"/>
      <c r="V456" s="200"/>
      <c r="W456" s="200"/>
      <c r="X456" s="200"/>
      <c r="Y456" s="200"/>
      <c r="Z456" s="200"/>
      <c r="AA456" s="200"/>
      <c r="AB456" s="200"/>
      <c r="AC456" s="200"/>
      <c r="AD456" s="200"/>
      <c r="AE456" s="200"/>
      <c r="AF456" s="200"/>
      <c r="AG456" s="200"/>
      <c r="AH456" s="200"/>
      <c r="AI456" s="200"/>
      <c r="AJ456" s="200"/>
    </row>
    <row r="457" spans="20:36" ht="40" customHeight="1" x14ac:dyDescent="0.35">
      <c r="T457" s="200"/>
      <c r="U457" s="200"/>
      <c r="V457" s="200"/>
      <c r="W457" s="200"/>
      <c r="X457" s="200"/>
      <c r="Y457" s="200"/>
      <c r="Z457" s="200"/>
      <c r="AA457" s="200"/>
      <c r="AB457" s="200"/>
      <c r="AC457" s="200"/>
      <c r="AD457" s="200"/>
      <c r="AE457" s="200"/>
      <c r="AF457" s="200"/>
      <c r="AG457" s="200"/>
      <c r="AH457" s="200"/>
      <c r="AI457" s="200"/>
      <c r="AJ457" s="200"/>
    </row>
    <row r="458" spans="20:36" ht="40" customHeight="1" x14ac:dyDescent="0.35">
      <c r="T458" s="200"/>
      <c r="U458" s="200"/>
      <c r="V458" s="200"/>
      <c r="W458" s="200"/>
      <c r="X458" s="200"/>
      <c r="Y458" s="200"/>
      <c r="Z458" s="200"/>
      <c r="AA458" s="200"/>
      <c r="AB458" s="200"/>
      <c r="AC458" s="200"/>
      <c r="AD458" s="200"/>
      <c r="AE458" s="200"/>
      <c r="AF458" s="200"/>
      <c r="AG458" s="200"/>
      <c r="AH458" s="200"/>
      <c r="AI458" s="200"/>
      <c r="AJ458" s="200"/>
    </row>
    <row r="459" spans="20:36" ht="40" customHeight="1" x14ac:dyDescent="0.35">
      <c r="T459" s="200"/>
      <c r="U459" s="200"/>
      <c r="V459" s="200"/>
      <c r="W459" s="200"/>
      <c r="X459" s="200"/>
      <c r="Y459" s="200"/>
      <c r="Z459" s="200"/>
      <c r="AA459" s="200"/>
      <c r="AB459" s="200"/>
      <c r="AC459" s="200"/>
      <c r="AD459" s="200"/>
      <c r="AE459" s="200"/>
      <c r="AF459" s="200"/>
      <c r="AG459" s="200"/>
      <c r="AH459" s="200"/>
      <c r="AI459" s="200"/>
      <c r="AJ459" s="200"/>
    </row>
    <row r="460" spans="20:36" ht="40" customHeight="1" x14ac:dyDescent="0.35">
      <c r="T460" s="200"/>
      <c r="U460" s="200"/>
      <c r="V460" s="200"/>
      <c r="W460" s="200"/>
      <c r="X460" s="200"/>
      <c r="Y460" s="200"/>
      <c r="Z460" s="200"/>
      <c r="AA460" s="200"/>
      <c r="AB460" s="200"/>
      <c r="AC460" s="200"/>
      <c r="AD460" s="200"/>
      <c r="AE460" s="200"/>
      <c r="AF460" s="200"/>
      <c r="AG460" s="200"/>
      <c r="AH460" s="200"/>
      <c r="AI460" s="200"/>
      <c r="AJ460" s="200"/>
    </row>
    <row r="461" spans="20:36" ht="40" customHeight="1" x14ac:dyDescent="0.35">
      <c r="T461" s="200"/>
      <c r="U461" s="200"/>
      <c r="V461" s="200"/>
      <c r="W461" s="200"/>
      <c r="X461" s="200"/>
      <c r="Y461" s="200"/>
      <c r="Z461" s="200"/>
      <c r="AA461" s="200"/>
      <c r="AB461" s="200"/>
      <c r="AC461" s="200"/>
      <c r="AD461" s="200"/>
      <c r="AE461" s="200"/>
      <c r="AF461" s="200"/>
      <c r="AG461" s="200"/>
      <c r="AH461" s="200"/>
      <c r="AI461" s="200"/>
      <c r="AJ461" s="200"/>
    </row>
    <row r="462" spans="20:36" ht="40" customHeight="1" x14ac:dyDescent="0.35">
      <c r="T462" s="200"/>
      <c r="U462" s="200"/>
      <c r="V462" s="200"/>
      <c r="W462" s="200"/>
      <c r="X462" s="200"/>
      <c r="Y462" s="200"/>
      <c r="Z462" s="200"/>
      <c r="AA462" s="200"/>
      <c r="AB462" s="200"/>
      <c r="AC462" s="200"/>
      <c r="AD462" s="200"/>
      <c r="AE462" s="200"/>
      <c r="AF462" s="200"/>
      <c r="AG462" s="200"/>
      <c r="AH462" s="200"/>
      <c r="AI462" s="200"/>
      <c r="AJ462" s="200"/>
    </row>
    <row r="463" spans="20:36" ht="40" customHeight="1" x14ac:dyDescent="0.35">
      <c r="T463" s="200"/>
      <c r="U463" s="200"/>
      <c r="V463" s="200"/>
      <c r="W463" s="200"/>
      <c r="X463" s="200"/>
      <c r="Y463" s="200"/>
      <c r="Z463" s="200"/>
      <c r="AA463" s="200"/>
      <c r="AB463" s="200"/>
      <c r="AC463" s="200"/>
      <c r="AD463" s="200"/>
      <c r="AE463" s="200"/>
      <c r="AF463" s="200"/>
      <c r="AG463" s="200"/>
      <c r="AH463" s="200"/>
      <c r="AI463" s="200"/>
      <c r="AJ463" s="200"/>
    </row>
    <row r="464" spans="20:36" ht="40" customHeight="1" x14ac:dyDescent="0.35">
      <c r="T464" s="200"/>
      <c r="U464" s="200"/>
      <c r="V464" s="200"/>
      <c r="W464" s="200"/>
      <c r="X464" s="200"/>
      <c r="Y464" s="200"/>
      <c r="Z464" s="200"/>
      <c r="AA464" s="200"/>
      <c r="AB464" s="200"/>
      <c r="AC464" s="200"/>
      <c r="AD464" s="200"/>
      <c r="AE464" s="200"/>
      <c r="AF464" s="200"/>
      <c r="AG464" s="200"/>
      <c r="AH464" s="200"/>
      <c r="AI464" s="200"/>
      <c r="AJ464" s="200"/>
    </row>
    <row r="465" spans="20:36" ht="40" customHeight="1" x14ac:dyDescent="0.35">
      <c r="T465" s="200"/>
      <c r="U465" s="200"/>
      <c r="V465" s="200"/>
      <c r="W465" s="200"/>
      <c r="X465" s="200"/>
      <c r="Y465" s="200"/>
      <c r="Z465" s="200"/>
      <c r="AA465" s="200"/>
      <c r="AB465" s="200"/>
      <c r="AC465" s="200"/>
      <c r="AD465" s="200"/>
      <c r="AE465" s="200"/>
      <c r="AF465" s="200"/>
      <c r="AG465" s="200"/>
      <c r="AH465" s="200"/>
      <c r="AI465" s="200"/>
      <c r="AJ465" s="200"/>
    </row>
    <row r="466" spans="20:36" ht="40" customHeight="1" x14ac:dyDescent="0.35">
      <c r="T466" s="200"/>
      <c r="U466" s="200"/>
      <c r="V466" s="200"/>
      <c r="W466" s="200"/>
      <c r="X466" s="200"/>
      <c r="Y466" s="200"/>
      <c r="Z466" s="200"/>
      <c r="AA466" s="200"/>
      <c r="AB466" s="200"/>
      <c r="AC466" s="200"/>
      <c r="AD466" s="200"/>
      <c r="AE466" s="200"/>
      <c r="AF466" s="200"/>
      <c r="AG466" s="200"/>
      <c r="AH466" s="200"/>
      <c r="AI466" s="200"/>
      <c r="AJ466" s="200"/>
    </row>
    <row r="467" spans="20:36" ht="40" customHeight="1" x14ac:dyDescent="0.35">
      <c r="T467" s="200"/>
      <c r="U467" s="200"/>
      <c r="V467" s="200"/>
      <c r="W467" s="200"/>
      <c r="X467" s="200"/>
      <c r="Y467" s="200"/>
      <c r="Z467" s="200"/>
      <c r="AA467" s="200"/>
      <c r="AB467" s="200"/>
      <c r="AC467" s="200"/>
      <c r="AD467" s="200"/>
      <c r="AE467" s="200"/>
      <c r="AF467" s="200"/>
      <c r="AG467" s="200"/>
      <c r="AH467" s="200"/>
      <c r="AI467" s="200"/>
      <c r="AJ467" s="200"/>
    </row>
    <row r="468" spans="20:36" ht="40" customHeight="1" x14ac:dyDescent="0.35">
      <c r="T468" s="200"/>
      <c r="U468" s="200"/>
      <c r="V468" s="200"/>
      <c r="W468" s="200"/>
      <c r="X468" s="200"/>
      <c r="Y468" s="200"/>
      <c r="Z468" s="200"/>
      <c r="AA468" s="200"/>
      <c r="AB468" s="200"/>
      <c r="AC468" s="200"/>
      <c r="AD468" s="200"/>
      <c r="AE468" s="200"/>
      <c r="AF468" s="200"/>
      <c r="AG468" s="200"/>
      <c r="AH468" s="200"/>
      <c r="AI468" s="200"/>
      <c r="AJ468" s="200"/>
    </row>
    <row r="469" spans="20:36" ht="40" customHeight="1" x14ac:dyDescent="0.35">
      <c r="T469" s="200"/>
      <c r="U469" s="200"/>
      <c r="V469" s="200"/>
      <c r="W469" s="200"/>
      <c r="X469" s="200"/>
      <c r="Y469" s="200"/>
      <c r="Z469" s="200"/>
      <c r="AA469" s="200"/>
      <c r="AB469" s="200"/>
      <c r="AC469" s="200"/>
      <c r="AD469" s="200"/>
      <c r="AE469" s="200"/>
      <c r="AF469" s="200"/>
      <c r="AG469" s="200"/>
      <c r="AH469" s="200"/>
      <c r="AI469" s="200"/>
      <c r="AJ469" s="200"/>
    </row>
    <row r="470" spans="20:36" ht="40" customHeight="1" x14ac:dyDescent="0.35">
      <c r="T470" s="200"/>
      <c r="U470" s="200"/>
      <c r="V470" s="200"/>
      <c r="W470" s="200"/>
      <c r="X470" s="200"/>
      <c r="Y470" s="200"/>
      <c r="Z470" s="200"/>
      <c r="AA470" s="200"/>
      <c r="AB470" s="200"/>
      <c r="AC470" s="200"/>
      <c r="AD470" s="200"/>
      <c r="AE470" s="200"/>
      <c r="AF470" s="200"/>
      <c r="AG470" s="200"/>
      <c r="AH470" s="200"/>
      <c r="AI470" s="200"/>
      <c r="AJ470" s="200"/>
    </row>
    <row r="471" spans="20:36" ht="40" customHeight="1" x14ac:dyDescent="0.35">
      <c r="T471" s="200"/>
      <c r="U471" s="200"/>
      <c r="V471" s="200"/>
      <c r="W471" s="200"/>
      <c r="X471" s="200"/>
      <c r="Y471" s="200"/>
      <c r="Z471" s="200"/>
      <c r="AA471" s="200"/>
      <c r="AB471" s="200"/>
      <c r="AC471" s="200"/>
      <c r="AD471" s="200"/>
      <c r="AE471" s="200"/>
      <c r="AF471" s="200"/>
      <c r="AG471" s="200"/>
      <c r="AH471" s="200"/>
      <c r="AI471" s="200"/>
      <c r="AJ471" s="200"/>
    </row>
    <row r="472" spans="20:36" ht="40" customHeight="1" x14ac:dyDescent="0.35">
      <c r="T472" s="200"/>
      <c r="U472" s="200"/>
      <c r="V472" s="200"/>
      <c r="W472" s="200"/>
      <c r="X472" s="200"/>
      <c r="Y472" s="200"/>
      <c r="Z472" s="200"/>
      <c r="AA472" s="200"/>
      <c r="AB472" s="200"/>
      <c r="AC472" s="200"/>
      <c r="AD472" s="200"/>
      <c r="AE472" s="200"/>
      <c r="AF472" s="200"/>
      <c r="AG472" s="200"/>
      <c r="AH472" s="200"/>
      <c r="AI472" s="200"/>
      <c r="AJ472" s="200"/>
    </row>
    <row r="473" spans="20:36" ht="40" customHeight="1" x14ac:dyDescent="0.35">
      <c r="T473" s="200"/>
      <c r="U473" s="200"/>
      <c r="V473" s="200"/>
      <c r="W473" s="200"/>
      <c r="X473" s="200"/>
      <c r="Y473" s="200"/>
      <c r="Z473" s="200"/>
      <c r="AA473" s="200"/>
      <c r="AB473" s="200"/>
      <c r="AC473" s="200"/>
      <c r="AD473" s="200"/>
      <c r="AE473" s="200"/>
      <c r="AF473" s="200"/>
      <c r="AG473" s="200"/>
      <c r="AH473" s="200"/>
      <c r="AI473" s="200"/>
      <c r="AJ473" s="200"/>
    </row>
    <row r="474" spans="20:36" ht="40" customHeight="1" x14ac:dyDescent="0.35">
      <c r="T474" s="200"/>
      <c r="U474" s="200"/>
      <c r="V474" s="200"/>
      <c r="W474" s="200"/>
      <c r="X474" s="200"/>
      <c r="Y474" s="200"/>
      <c r="Z474" s="200"/>
      <c r="AA474" s="200"/>
      <c r="AB474" s="200"/>
      <c r="AC474" s="200"/>
      <c r="AD474" s="200"/>
      <c r="AE474" s="200"/>
      <c r="AF474" s="200"/>
      <c r="AG474" s="200"/>
      <c r="AH474" s="200"/>
      <c r="AI474" s="200"/>
      <c r="AJ474" s="200"/>
    </row>
    <row r="475" spans="20:36" ht="40" customHeight="1" x14ac:dyDescent="0.35">
      <c r="T475" s="200"/>
      <c r="U475" s="200"/>
      <c r="V475" s="200"/>
      <c r="W475" s="200"/>
      <c r="X475" s="200"/>
      <c r="Y475" s="200"/>
      <c r="Z475" s="200"/>
      <c r="AA475" s="200"/>
      <c r="AB475" s="200"/>
      <c r="AC475" s="200"/>
      <c r="AD475" s="200"/>
      <c r="AE475" s="200"/>
      <c r="AF475" s="200"/>
      <c r="AG475" s="200"/>
      <c r="AH475" s="200"/>
      <c r="AI475" s="200"/>
      <c r="AJ475" s="200"/>
    </row>
    <row r="476" spans="20:36" ht="40" customHeight="1" x14ac:dyDescent="0.35">
      <c r="T476" s="200"/>
      <c r="U476" s="200"/>
      <c r="V476" s="200"/>
      <c r="W476" s="200"/>
      <c r="X476" s="200"/>
      <c r="Y476" s="200"/>
      <c r="Z476" s="200"/>
      <c r="AA476" s="200"/>
      <c r="AB476" s="200"/>
      <c r="AC476" s="200"/>
      <c r="AD476" s="200"/>
      <c r="AE476" s="200"/>
      <c r="AF476" s="200"/>
      <c r="AG476" s="200"/>
      <c r="AH476" s="200"/>
      <c r="AI476" s="200"/>
      <c r="AJ476" s="200"/>
    </row>
    <row r="477" spans="20:36" ht="40" customHeight="1" x14ac:dyDescent="0.35">
      <c r="T477" s="200"/>
      <c r="U477" s="200"/>
      <c r="V477" s="200"/>
      <c r="W477" s="200"/>
      <c r="X477" s="200"/>
      <c r="Y477" s="200"/>
      <c r="Z477" s="200"/>
      <c r="AA477" s="200"/>
      <c r="AB477" s="200"/>
      <c r="AC477" s="200"/>
      <c r="AD477" s="200"/>
      <c r="AE477" s="200"/>
      <c r="AF477" s="200"/>
      <c r="AG477" s="200"/>
      <c r="AH477" s="200"/>
      <c r="AI477" s="200"/>
      <c r="AJ477" s="200"/>
    </row>
    <row r="478" spans="20:36" ht="40" customHeight="1" x14ac:dyDescent="0.35">
      <c r="T478" s="200"/>
      <c r="U478" s="200"/>
      <c r="V478" s="200"/>
      <c r="W478" s="200"/>
      <c r="X478" s="200"/>
      <c r="Y478" s="200"/>
      <c r="Z478" s="200"/>
      <c r="AA478" s="200"/>
      <c r="AB478" s="200"/>
      <c r="AC478" s="200"/>
      <c r="AD478" s="200"/>
      <c r="AE478" s="200"/>
      <c r="AF478" s="200"/>
      <c r="AG478" s="200"/>
      <c r="AH478" s="200"/>
      <c r="AI478" s="200"/>
      <c r="AJ478" s="200"/>
    </row>
    <row r="479" spans="20:36" ht="40" customHeight="1" x14ac:dyDescent="0.35">
      <c r="T479" s="200"/>
      <c r="U479" s="200"/>
      <c r="V479" s="200"/>
      <c r="W479" s="200"/>
      <c r="X479" s="200"/>
      <c r="Y479" s="200"/>
      <c r="Z479" s="200"/>
      <c r="AA479" s="200"/>
      <c r="AB479" s="200"/>
      <c r="AC479" s="200"/>
      <c r="AD479" s="200"/>
      <c r="AE479" s="200"/>
      <c r="AF479" s="200"/>
      <c r="AG479" s="200"/>
      <c r="AH479" s="200"/>
      <c r="AI479" s="200"/>
      <c r="AJ479" s="200"/>
    </row>
    <row r="480" spans="20:36" ht="40" customHeight="1" x14ac:dyDescent="0.35">
      <c r="T480" s="200"/>
      <c r="U480" s="200"/>
      <c r="V480" s="200"/>
      <c r="W480" s="200"/>
      <c r="X480" s="200"/>
      <c r="Y480" s="200"/>
      <c r="Z480" s="200"/>
      <c r="AA480" s="200"/>
      <c r="AB480" s="200"/>
      <c r="AC480" s="200"/>
      <c r="AD480" s="200"/>
      <c r="AE480" s="200"/>
      <c r="AF480" s="200"/>
      <c r="AG480" s="200"/>
      <c r="AH480" s="200"/>
      <c r="AI480" s="200"/>
      <c r="AJ480" s="200"/>
    </row>
    <row r="481" spans="20:36" ht="40" customHeight="1" x14ac:dyDescent="0.35">
      <c r="T481" s="200"/>
      <c r="U481" s="200"/>
      <c r="V481" s="200"/>
      <c r="W481" s="200"/>
      <c r="X481" s="200"/>
      <c r="Y481" s="200"/>
      <c r="Z481" s="200"/>
      <c r="AA481" s="200"/>
      <c r="AB481" s="200"/>
      <c r="AC481" s="200"/>
      <c r="AD481" s="200"/>
      <c r="AE481" s="200"/>
      <c r="AF481" s="200"/>
      <c r="AG481" s="200"/>
      <c r="AH481" s="200"/>
      <c r="AI481" s="200"/>
      <c r="AJ481" s="200"/>
    </row>
    <row r="482" spans="20:36" ht="40" customHeight="1" x14ac:dyDescent="0.35">
      <c r="T482" s="200"/>
      <c r="U482" s="200"/>
      <c r="V482" s="200"/>
      <c r="W482" s="200"/>
      <c r="X482" s="200"/>
      <c r="Y482" s="200"/>
      <c r="Z482" s="200"/>
      <c r="AA482" s="200"/>
      <c r="AB482" s="200"/>
      <c r="AC482" s="200"/>
      <c r="AD482" s="200"/>
      <c r="AE482" s="200"/>
      <c r="AF482" s="200"/>
      <c r="AG482" s="200"/>
      <c r="AH482" s="200"/>
      <c r="AI482" s="200"/>
      <c r="AJ482" s="200"/>
    </row>
    <row r="483" spans="20:36" ht="40" customHeight="1" x14ac:dyDescent="0.35">
      <c r="T483" s="200"/>
      <c r="U483" s="200"/>
      <c r="V483" s="200"/>
      <c r="W483" s="200"/>
      <c r="X483" s="200"/>
      <c r="Y483" s="200"/>
      <c r="Z483" s="200"/>
      <c r="AA483" s="200"/>
      <c r="AB483" s="200"/>
      <c r="AC483" s="200"/>
      <c r="AD483" s="200"/>
      <c r="AE483" s="200"/>
      <c r="AF483" s="200"/>
      <c r="AG483" s="200"/>
      <c r="AH483" s="200"/>
      <c r="AI483" s="200"/>
      <c r="AJ483" s="200"/>
    </row>
    <row r="484" spans="20:36" ht="40" customHeight="1" x14ac:dyDescent="0.35">
      <c r="T484" s="200"/>
      <c r="U484" s="200"/>
      <c r="V484" s="200"/>
      <c r="W484" s="200"/>
      <c r="X484" s="200"/>
      <c r="Y484" s="200"/>
      <c r="Z484" s="200"/>
      <c r="AA484" s="200"/>
      <c r="AB484" s="200"/>
      <c r="AC484" s="200"/>
      <c r="AD484" s="200"/>
      <c r="AE484" s="200"/>
      <c r="AF484" s="200"/>
      <c r="AG484" s="200"/>
      <c r="AH484" s="200"/>
      <c r="AI484" s="200"/>
      <c r="AJ484" s="200"/>
    </row>
    <row r="485" spans="20:36" ht="40" customHeight="1" x14ac:dyDescent="0.35">
      <c r="T485" s="200"/>
      <c r="U485" s="200"/>
      <c r="V485" s="200"/>
      <c r="W485" s="200"/>
      <c r="X485" s="200"/>
      <c r="Y485" s="200"/>
      <c r="Z485" s="200"/>
      <c r="AA485" s="200"/>
      <c r="AB485" s="200"/>
      <c r="AC485" s="200"/>
      <c r="AD485" s="200"/>
      <c r="AE485" s="200"/>
      <c r="AF485" s="200"/>
      <c r="AG485" s="200"/>
      <c r="AH485" s="200"/>
      <c r="AI485" s="200"/>
      <c r="AJ485" s="200"/>
    </row>
    <row r="486" spans="20:36" ht="40" customHeight="1" x14ac:dyDescent="0.35">
      <c r="T486" s="200"/>
      <c r="U486" s="200"/>
      <c r="V486" s="200"/>
      <c r="W486" s="200"/>
      <c r="X486" s="200"/>
      <c r="Y486" s="200"/>
      <c r="Z486" s="200"/>
      <c r="AA486" s="200"/>
      <c r="AB486" s="200"/>
      <c r="AC486" s="200"/>
      <c r="AD486" s="200"/>
      <c r="AE486" s="200"/>
      <c r="AF486" s="200"/>
      <c r="AG486" s="200"/>
      <c r="AH486" s="200"/>
      <c r="AI486" s="200"/>
      <c r="AJ486" s="200"/>
    </row>
    <row r="487" spans="20:36" ht="40" customHeight="1" x14ac:dyDescent="0.35">
      <c r="T487" s="200"/>
      <c r="U487" s="200"/>
      <c r="V487" s="200"/>
      <c r="W487" s="200"/>
      <c r="X487" s="200"/>
      <c r="Y487" s="200"/>
      <c r="Z487" s="200"/>
      <c r="AA487" s="200"/>
      <c r="AB487" s="200"/>
      <c r="AC487" s="200"/>
      <c r="AD487" s="200"/>
      <c r="AE487" s="200"/>
      <c r="AF487" s="200"/>
      <c r="AG487" s="200"/>
      <c r="AH487" s="200"/>
      <c r="AI487" s="200"/>
      <c r="AJ487" s="200"/>
    </row>
    <row r="488" spans="20:36" ht="40" customHeight="1" x14ac:dyDescent="0.35">
      <c r="T488" s="200"/>
      <c r="U488" s="200"/>
      <c r="V488" s="200"/>
      <c r="W488" s="200"/>
      <c r="X488" s="200"/>
      <c r="Y488" s="200"/>
      <c r="Z488" s="200"/>
      <c r="AA488" s="200"/>
      <c r="AB488" s="200"/>
      <c r="AC488" s="200"/>
      <c r="AD488" s="200"/>
      <c r="AE488" s="200"/>
      <c r="AF488" s="200"/>
      <c r="AG488" s="200"/>
      <c r="AH488" s="200"/>
      <c r="AI488" s="200"/>
      <c r="AJ488" s="200"/>
    </row>
    <row r="489" spans="20:36" ht="40" customHeight="1" x14ac:dyDescent="0.35">
      <c r="T489" s="200"/>
      <c r="U489" s="200"/>
      <c r="V489" s="200"/>
      <c r="W489" s="200"/>
      <c r="X489" s="200"/>
      <c r="Y489" s="200"/>
      <c r="Z489" s="200"/>
      <c r="AA489" s="200"/>
      <c r="AB489" s="200"/>
      <c r="AC489" s="200"/>
      <c r="AD489" s="200"/>
      <c r="AE489" s="200"/>
      <c r="AF489" s="200"/>
      <c r="AG489" s="200"/>
      <c r="AH489" s="200"/>
      <c r="AI489" s="200"/>
      <c r="AJ489" s="200"/>
    </row>
    <row r="490" spans="20:36" ht="40" customHeight="1" x14ac:dyDescent="0.35">
      <c r="T490" s="200"/>
      <c r="U490" s="200"/>
      <c r="V490" s="200"/>
      <c r="W490" s="200"/>
      <c r="X490" s="200"/>
      <c r="Y490" s="200"/>
      <c r="Z490" s="200"/>
      <c r="AA490" s="200"/>
      <c r="AB490" s="200"/>
      <c r="AC490" s="200"/>
      <c r="AD490" s="200"/>
      <c r="AE490" s="200"/>
      <c r="AF490" s="200"/>
      <c r="AG490" s="200"/>
      <c r="AH490" s="200"/>
      <c r="AI490" s="200"/>
      <c r="AJ490" s="200"/>
    </row>
    <row r="491" spans="20:36" ht="40" customHeight="1" x14ac:dyDescent="0.35">
      <c r="T491" s="200"/>
      <c r="U491" s="200"/>
      <c r="V491" s="200"/>
      <c r="W491" s="200"/>
      <c r="X491" s="200"/>
      <c r="Y491" s="200"/>
      <c r="Z491" s="200"/>
      <c r="AA491" s="200"/>
      <c r="AB491" s="200"/>
      <c r="AC491" s="200"/>
      <c r="AD491" s="200"/>
      <c r="AE491" s="200"/>
      <c r="AF491" s="200"/>
      <c r="AG491" s="200"/>
      <c r="AH491" s="200"/>
      <c r="AI491" s="200"/>
      <c r="AJ491" s="200"/>
    </row>
    <row r="492" spans="20:36" ht="40" customHeight="1" x14ac:dyDescent="0.35">
      <c r="T492" s="200"/>
      <c r="U492" s="200"/>
      <c r="V492" s="200"/>
      <c r="W492" s="200"/>
      <c r="X492" s="200"/>
      <c r="Y492" s="200"/>
      <c r="Z492" s="200"/>
      <c r="AA492" s="200"/>
      <c r="AB492" s="200"/>
      <c r="AC492" s="200"/>
      <c r="AD492" s="200"/>
      <c r="AE492" s="200"/>
      <c r="AF492" s="200"/>
      <c r="AG492" s="200"/>
      <c r="AH492" s="200"/>
      <c r="AI492" s="200"/>
      <c r="AJ492" s="200"/>
    </row>
    <row r="493" spans="20:36" ht="40" customHeight="1" x14ac:dyDescent="0.35">
      <c r="T493" s="200"/>
      <c r="U493" s="200"/>
      <c r="V493" s="200"/>
      <c r="W493" s="200"/>
      <c r="X493" s="200"/>
      <c r="Y493" s="200"/>
      <c r="Z493" s="200"/>
      <c r="AA493" s="200"/>
      <c r="AB493" s="200"/>
      <c r="AC493" s="200"/>
      <c r="AD493" s="200"/>
      <c r="AE493" s="200"/>
      <c r="AF493" s="200"/>
      <c r="AG493" s="200"/>
      <c r="AH493" s="200"/>
      <c r="AI493" s="200"/>
      <c r="AJ493" s="200"/>
    </row>
    <row r="494" spans="20:36" ht="40" customHeight="1" x14ac:dyDescent="0.35">
      <c r="T494" s="200"/>
      <c r="U494" s="200"/>
      <c r="V494" s="200"/>
      <c r="W494" s="200"/>
      <c r="X494" s="200"/>
      <c r="Y494" s="200"/>
      <c r="Z494" s="200"/>
      <c r="AA494" s="200"/>
      <c r="AB494" s="200"/>
      <c r="AC494" s="200"/>
      <c r="AD494" s="200"/>
      <c r="AE494" s="200"/>
      <c r="AF494" s="200"/>
      <c r="AG494" s="200"/>
      <c r="AH494" s="200"/>
      <c r="AI494" s="200"/>
      <c r="AJ494" s="200"/>
    </row>
    <row r="495" spans="20:36" ht="40" customHeight="1" x14ac:dyDescent="0.35">
      <c r="T495" s="200"/>
      <c r="U495" s="200"/>
      <c r="V495" s="200"/>
      <c r="W495" s="200"/>
      <c r="X495" s="200"/>
      <c r="Y495" s="200"/>
      <c r="Z495" s="200"/>
      <c r="AA495" s="200"/>
      <c r="AB495" s="200"/>
      <c r="AC495" s="200"/>
      <c r="AD495" s="200"/>
      <c r="AE495" s="200"/>
      <c r="AF495" s="200"/>
      <c r="AG495" s="200"/>
      <c r="AH495" s="200"/>
      <c r="AI495" s="200"/>
      <c r="AJ495" s="200"/>
    </row>
    <row r="496" spans="20:36" ht="40" customHeight="1" x14ac:dyDescent="0.35">
      <c r="T496" s="200"/>
      <c r="U496" s="200"/>
      <c r="V496" s="200"/>
      <c r="W496" s="200"/>
      <c r="X496" s="200"/>
      <c r="Y496" s="200"/>
      <c r="Z496" s="200"/>
      <c r="AA496" s="200"/>
      <c r="AB496" s="200"/>
      <c r="AC496" s="200"/>
      <c r="AD496" s="200"/>
      <c r="AE496" s="200"/>
      <c r="AF496" s="200"/>
      <c r="AG496" s="200"/>
      <c r="AH496" s="200"/>
      <c r="AI496" s="200"/>
      <c r="AJ496" s="200"/>
    </row>
    <row r="497" spans="20:36" ht="40" customHeight="1" x14ac:dyDescent="0.35">
      <c r="T497" s="200"/>
      <c r="U497" s="200"/>
      <c r="V497" s="200"/>
      <c r="W497" s="200"/>
      <c r="X497" s="200"/>
      <c r="Y497" s="200"/>
      <c r="Z497" s="200"/>
      <c r="AA497" s="200"/>
      <c r="AB497" s="200"/>
      <c r="AC497" s="200"/>
      <c r="AD497" s="200"/>
      <c r="AE497" s="200"/>
      <c r="AF497" s="200"/>
      <c r="AG497" s="200"/>
      <c r="AH497" s="200"/>
      <c r="AI497" s="200"/>
      <c r="AJ497" s="200"/>
    </row>
    <row r="498" spans="20:36" ht="40" customHeight="1" x14ac:dyDescent="0.35">
      <c r="T498" s="200"/>
      <c r="U498" s="200"/>
      <c r="V498" s="200"/>
      <c r="W498" s="200"/>
      <c r="X498" s="200"/>
      <c r="Y498" s="200"/>
      <c r="Z498" s="200"/>
      <c r="AA498" s="200"/>
      <c r="AB498" s="200"/>
      <c r="AC498" s="200"/>
      <c r="AD498" s="200"/>
      <c r="AE498" s="200"/>
      <c r="AF498" s="200"/>
      <c r="AG498" s="200"/>
      <c r="AH498" s="200"/>
      <c r="AI498" s="200"/>
      <c r="AJ498" s="200"/>
    </row>
    <row r="499" spans="20:36" ht="40" customHeight="1" x14ac:dyDescent="0.35">
      <c r="T499" s="200"/>
      <c r="U499" s="200"/>
      <c r="V499" s="200"/>
      <c r="W499" s="200"/>
      <c r="X499" s="200"/>
      <c r="Y499" s="200"/>
      <c r="Z499" s="200"/>
      <c r="AA499" s="200"/>
      <c r="AB499" s="200"/>
      <c r="AC499" s="200"/>
      <c r="AD499" s="200"/>
      <c r="AE499" s="200"/>
      <c r="AF499" s="200"/>
      <c r="AG499" s="200"/>
      <c r="AH499" s="200"/>
      <c r="AI499" s="200"/>
      <c r="AJ499" s="200"/>
    </row>
    <row r="500" spans="20:36" ht="40" customHeight="1" x14ac:dyDescent="0.35">
      <c r="T500" s="200"/>
      <c r="U500" s="200"/>
      <c r="V500" s="200"/>
      <c r="W500" s="200"/>
      <c r="X500" s="200"/>
      <c r="Y500" s="200"/>
      <c r="Z500" s="200"/>
      <c r="AA500" s="200"/>
      <c r="AB500" s="200"/>
      <c r="AC500" s="200"/>
      <c r="AD500" s="200"/>
      <c r="AE500" s="200"/>
      <c r="AF500" s="200"/>
      <c r="AG500" s="200"/>
      <c r="AH500" s="200"/>
      <c r="AI500" s="200"/>
      <c r="AJ500" s="200"/>
    </row>
    <row r="501" spans="20:36" ht="40" customHeight="1" x14ac:dyDescent="0.35">
      <c r="T501" s="200"/>
      <c r="U501" s="200"/>
      <c r="V501" s="200"/>
      <c r="W501" s="200"/>
      <c r="X501" s="200"/>
      <c r="Y501" s="200"/>
      <c r="Z501" s="200"/>
      <c r="AA501" s="200"/>
      <c r="AB501" s="200"/>
      <c r="AC501" s="200"/>
      <c r="AD501" s="200"/>
      <c r="AE501" s="200"/>
      <c r="AF501" s="200"/>
      <c r="AG501" s="200"/>
      <c r="AH501" s="200"/>
      <c r="AI501" s="200"/>
      <c r="AJ501" s="200"/>
    </row>
    <row r="502" spans="20:36" ht="40" customHeight="1" x14ac:dyDescent="0.35">
      <c r="T502" s="200"/>
      <c r="U502" s="200"/>
      <c r="V502" s="200"/>
      <c r="W502" s="200"/>
      <c r="X502" s="200"/>
      <c r="Y502" s="200"/>
      <c r="Z502" s="200"/>
      <c r="AA502" s="200"/>
      <c r="AB502" s="200"/>
      <c r="AC502" s="200"/>
      <c r="AD502" s="200"/>
      <c r="AE502" s="200"/>
      <c r="AF502" s="200"/>
      <c r="AG502" s="200"/>
      <c r="AH502" s="200"/>
      <c r="AI502" s="200"/>
      <c r="AJ502" s="200"/>
    </row>
    <row r="503" spans="20:36" ht="40" customHeight="1" x14ac:dyDescent="0.35">
      <c r="T503" s="200"/>
      <c r="U503" s="200"/>
      <c r="V503" s="200"/>
      <c r="W503" s="200"/>
      <c r="X503" s="200"/>
      <c r="Y503" s="200"/>
      <c r="Z503" s="200"/>
      <c r="AA503" s="200"/>
      <c r="AB503" s="200"/>
      <c r="AC503" s="200"/>
      <c r="AD503" s="200"/>
      <c r="AE503" s="200"/>
      <c r="AF503" s="200"/>
      <c r="AG503" s="200"/>
      <c r="AH503" s="200"/>
      <c r="AI503" s="200"/>
      <c r="AJ503" s="200"/>
    </row>
    <row r="504" spans="20:36" ht="40" customHeight="1" x14ac:dyDescent="0.35">
      <c r="T504" s="200"/>
      <c r="U504" s="200"/>
      <c r="V504" s="200"/>
      <c r="W504" s="200"/>
      <c r="X504" s="200"/>
      <c r="Y504" s="200"/>
      <c r="Z504" s="200"/>
      <c r="AA504" s="200"/>
      <c r="AB504" s="200"/>
      <c r="AC504" s="200"/>
      <c r="AD504" s="200"/>
      <c r="AE504" s="200"/>
      <c r="AF504" s="200"/>
      <c r="AG504" s="200"/>
      <c r="AH504" s="200"/>
      <c r="AI504" s="200"/>
      <c r="AJ504" s="200"/>
    </row>
    <row r="505" spans="20:36" ht="40" customHeight="1" x14ac:dyDescent="0.35">
      <c r="T505" s="200"/>
      <c r="U505" s="200"/>
      <c r="V505" s="200"/>
      <c r="W505" s="200"/>
      <c r="X505" s="200"/>
      <c r="Y505" s="200"/>
      <c r="Z505" s="200"/>
      <c r="AA505" s="200"/>
      <c r="AB505" s="200"/>
      <c r="AC505" s="200"/>
      <c r="AD505" s="200"/>
      <c r="AE505" s="200"/>
      <c r="AF505" s="200"/>
      <c r="AG505" s="200"/>
      <c r="AH505" s="200"/>
      <c r="AI505" s="200"/>
      <c r="AJ505" s="200"/>
    </row>
    <row r="506" spans="20:36" ht="40" customHeight="1" x14ac:dyDescent="0.35">
      <c r="T506" s="200"/>
      <c r="U506" s="200"/>
      <c r="V506" s="200"/>
      <c r="W506" s="200"/>
      <c r="X506" s="200"/>
      <c r="Y506" s="200"/>
      <c r="Z506" s="200"/>
      <c r="AA506" s="200"/>
      <c r="AB506" s="200"/>
      <c r="AC506" s="200"/>
      <c r="AD506" s="200"/>
      <c r="AE506" s="200"/>
      <c r="AF506" s="200"/>
      <c r="AG506" s="200"/>
      <c r="AH506" s="200"/>
      <c r="AI506" s="200"/>
      <c r="AJ506" s="200"/>
    </row>
    <row r="507" spans="20:36" ht="40" customHeight="1" x14ac:dyDescent="0.35">
      <c r="T507" s="200"/>
      <c r="U507" s="200"/>
      <c r="V507" s="200"/>
      <c r="W507" s="200"/>
      <c r="X507" s="200"/>
      <c r="Y507" s="200"/>
      <c r="Z507" s="200"/>
      <c r="AA507" s="200"/>
      <c r="AB507" s="200"/>
      <c r="AC507" s="200"/>
      <c r="AD507" s="200"/>
      <c r="AE507" s="200"/>
      <c r="AF507" s="200"/>
      <c r="AG507" s="200"/>
      <c r="AH507" s="200"/>
      <c r="AI507" s="200"/>
      <c r="AJ507" s="200"/>
    </row>
    <row r="508" spans="20:36" ht="40" customHeight="1" x14ac:dyDescent="0.35">
      <c r="T508" s="200"/>
      <c r="U508" s="200"/>
      <c r="V508" s="200"/>
      <c r="W508" s="200"/>
      <c r="X508" s="200"/>
      <c r="Y508" s="200"/>
      <c r="Z508" s="200"/>
      <c r="AA508" s="200"/>
      <c r="AB508" s="200"/>
      <c r="AC508" s="200"/>
      <c r="AD508" s="200"/>
      <c r="AE508" s="200"/>
      <c r="AF508" s="200"/>
      <c r="AG508" s="200"/>
      <c r="AH508" s="200"/>
      <c r="AI508" s="200"/>
      <c r="AJ508" s="200"/>
    </row>
    <row r="509" spans="20:36" ht="40" customHeight="1" x14ac:dyDescent="0.35">
      <c r="T509" s="200"/>
      <c r="U509" s="200"/>
      <c r="V509" s="200"/>
      <c r="W509" s="200"/>
      <c r="X509" s="200"/>
      <c r="Y509" s="200"/>
      <c r="Z509" s="200"/>
      <c r="AA509" s="200"/>
      <c r="AB509" s="200"/>
      <c r="AC509" s="200"/>
      <c r="AD509" s="200"/>
      <c r="AE509" s="200"/>
      <c r="AF509" s="200"/>
      <c r="AG509" s="200"/>
      <c r="AH509" s="200"/>
      <c r="AI509" s="200"/>
      <c r="AJ509" s="200"/>
    </row>
    <row r="510" spans="20:36" ht="40" customHeight="1" x14ac:dyDescent="0.35">
      <c r="T510" s="200"/>
      <c r="U510" s="200"/>
      <c r="V510" s="200"/>
      <c r="W510" s="200"/>
      <c r="X510" s="200"/>
      <c r="Y510" s="200"/>
      <c r="Z510" s="200"/>
      <c r="AA510" s="200"/>
      <c r="AB510" s="200"/>
      <c r="AC510" s="200"/>
      <c r="AD510" s="200"/>
      <c r="AE510" s="200"/>
      <c r="AF510" s="200"/>
      <c r="AG510" s="200"/>
      <c r="AH510" s="200"/>
      <c r="AI510" s="200"/>
      <c r="AJ510" s="200"/>
    </row>
    <row r="511" spans="20:36" ht="40" customHeight="1" x14ac:dyDescent="0.35">
      <c r="T511" s="200"/>
      <c r="U511" s="200"/>
      <c r="V511" s="200"/>
      <c r="W511" s="200"/>
      <c r="X511" s="200"/>
      <c r="Y511" s="200"/>
      <c r="Z511" s="200"/>
      <c r="AA511" s="200"/>
      <c r="AB511" s="200"/>
      <c r="AC511" s="200"/>
      <c r="AD511" s="200"/>
      <c r="AE511" s="200"/>
      <c r="AF511" s="200"/>
      <c r="AG511" s="200"/>
      <c r="AH511" s="200"/>
      <c r="AI511" s="200"/>
      <c r="AJ511" s="200"/>
    </row>
    <row r="512" spans="20:36" ht="40" customHeight="1" x14ac:dyDescent="0.35">
      <c r="T512" s="200"/>
      <c r="U512" s="200"/>
      <c r="V512" s="200"/>
      <c r="W512" s="200"/>
      <c r="X512" s="200"/>
      <c r="Y512" s="200"/>
      <c r="Z512" s="200"/>
      <c r="AA512" s="200"/>
      <c r="AB512" s="200"/>
      <c r="AC512" s="200"/>
      <c r="AD512" s="200"/>
      <c r="AE512" s="200"/>
      <c r="AF512" s="200"/>
      <c r="AG512" s="200"/>
      <c r="AH512" s="200"/>
      <c r="AI512" s="200"/>
      <c r="AJ512" s="200"/>
    </row>
    <row r="513" spans="20:36" ht="40" customHeight="1" x14ac:dyDescent="0.35">
      <c r="T513" s="200"/>
      <c r="U513" s="200"/>
      <c r="V513" s="200"/>
      <c r="W513" s="200"/>
      <c r="X513" s="200"/>
      <c r="Y513" s="200"/>
      <c r="Z513" s="200"/>
      <c r="AA513" s="200"/>
      <c r="AB513" s="200"/>
      <c r="AC513" s="200"/>
      <c r="AD513" s="200"/>
      <c r="AE513" s="200"/>
      <c r="AF513" s="200"/>
      <c r="AG513" s="200"/>
      <c r="AH513" s="200"/>
      <c r="AI513" s="200"/>
      <c r="AJ513" s="200"/>
    </row>
    <row r="514" spans="20:36" ht="40" customHeight="1" x14ac:dyDescent="0.35">
      <c r="T514" s="200"/>
      <c r="U514" s="200"/>
      <c r="V514" s="200"/>
      <c r="W514" s="200"/>
      <c r="X514" s="200"/>
      <c r="Y514" s="200"/>
      <c r="Z514" s="200"/>
      <c r="AA514" s="200"/>
      <c r="AB514" s="200"/>
      <c r="AC514" s="200"/>
      <c r="AD514" s="200"/>
      <c r="AE514" s="200"/>
      <c r="AF514" s="200"/>
      <c r="AG514" s="200"/>
      <c r="AH514" s="200"/>
      <c r="AI514" s="200"/>
      <c r="AJ514" s="200"/>
    </row>
    <row r="515" spans="20:36" ht="40" customHeight="1" x14ac:dyDescent="0.35">
      <c r="T515" s="200"/>
      <c r="U515" s="200"/>
      <c r="V515" s="200"/>
      <c r="W515" s="200"/>
      <c r="X515" s="200"/>
      <c r="Y515" s="200"/>
      <c r="Z515" s="200"/>
      <c r="AA515" s="200"/>
      <c r="AB515" s="200"/>
      <c r="AC515" s="200"/>
      <c r="AD515" s="200"/>
      <c r="AE515" s="200"/>
      <c r="AF515" s="200"/>
      <c r="AG515" s="200"/>
      <c r="AH515" s="200"/>
      <c r="AI515" s="200"/>
      <c r="AJ515" s="200"/>
    </row>
    <row r="516" spans="20:36" ht="40" customHeight="1" x14ac:dyDescent="0.35">
      <c r="T516" s="200"/>
      <c r="U516" s="200"/>
      <c r="V516" s="200"/>
      <c r="W516" s="200"/>
      <c r="X516" s="200"/>
      <c r="Y516" s="200"/>
      <c r="Z516" s="200"/>
      <c r="AA516" s="200"/>
      <c r="AB516" s="200"/>
      <c r="AC516" s="200"/>
      <c r="AD516" s="200"/>
      <c r="AE516" s="200"/>
      <c r="AF516" s="200"/>
      <c r="AG516" s="200"/>
      <c r="AH516" s="200"/>
      <c r="AI516" s="200"/>
      <c r="AJ516" s="200"/>
    </row>
    <row r="517" spans="20:36" ht="40" customHeight="1" x14ac:dyDescent="0.35">
      <c r="T517" s="200"/>
      <c r="U517" s="200"/>
      <c r="V517" s="200"/>
      <c r="W517" s="200"/>
      <c r="X517" s="200"/>
      <c r="Y517" s="200"/>
      <c r="Z517" s="200"/>
      <c r="AA517" s="200"/>
      <c r="AB517" s="200"/>
      <c r="AC517" s="200"/>
      <c r="AD517" s="200"/>
      <c r="AE517" s="200"/>
      <c r="AF517" s="200"/>
      <c r="AG517" s="200"/>
      <c r="AH517" s="200"/>
      <c r="AI517" s="200"/>
      <c r="AJ517" s="200"/>
    </row>
    <row r="518" spans="20:36" ht="40" customHeight="1" x14ac:dyDescent="0.35">
      <c r="T518" s="200"/>
      <c r="U518" s="200"/>
      <c r="V518" s="200"/>
      <c r="W518" s="200"/>
      <c r="X518" s="200"/>
      <c r="Y518" s="200"/>
      <c r="Z518" s="200"/>
      <c r="AA518" s="200"/>
      <c r="AB518" s="200"/>
      <c r="AC518" s="200"/>
      <c r="AD518" s="200"/>
      <c r="AE518" s="200"/>
      <c r="AF518" s="200"/>
      <c r="AG518" s="200"/>
      <c r="AH518" s="200"/>
      <c r="AI518" s="200"/>
      <c r="AJ518" s="200"/>
    </row>
    <row r="519" spans="20:36" ht="40" customHeight="1" x14ac:dyDescent="0.35">
      <c r="T519" s="200"/>
      <c r="U519" s="200"/>
      <c r="V519" s="200"/>
      <c r="W519" s="200"/>
      <c r="X519" s="200"/>
      <c r="Y519" s="200"/>
      <c r="Z519" s="200"/>
      <c r="AA519" s="200"/>
      <c r="AB519" s="200"/>
      <c r="AC519" s="200"/>
      <c r="AD519" s="200"/>
      <c r="AE519" s="200"/>
      <c r="AF519" s="200"/>
      <c r="AG519" s="200"/>
      <c r="AH519" s="200"/>
      <c r="AI519" s="200"/>
      <c r="AJ519" s="200"/>
    </row>
    <row r="520" spans="20:36" ht="40" customHeight="1" x14ac:dyDescent="0.35">
      <c r="T520" s="200"/>
      <c r="U520" s="200"/>
      <c r="V520" s="200"/>
      <c r="W520" s="200"/>
      <c r="X520" s="200"/>
      <c r="Y520" s="200"/>
      <c r="Z520" s="200"/>
      <c r="AA520" s="200"/>
      <c r="AB520" s="200"/>
      <c r="AC520" s="200"/>
      <c r="AD520" s="200"/>
      <c r="AE520" s="200"/>
      <c r="AF520" s="200"/>
      <c r="AG520" s="200"/>
      <c r="AH520" s="200"/>
      <c r="AI520" s="200"/>
      <c r="AJ520" s="200"/>
    </row>
    <row r="521" spans="20:36" ht="40" customHeight="1" x14ac:dyDescent="0.35">
      <c r="T521" s="200"/>
      <c r="U521" s="200"/>
      <c r="V521" s="200"/>
      <c r="W521" s="200"/>
      <c r="X521" s="200"/>
      <c r="Y521" s="200"/>
      <c r="Z521" s="200"/>
      <c r="AA521" s="200"/>
      <c r="AB521" s="200"/>
      <c r="AC521" s="200"/>
      <c r="AD521" s="200"/>
      <c r="AE521" s="200"/>
      <c r="AF521" s="200"/>
      <c r="AG521" s="200"/>
      <c r="AH521" s="200"/>
      <c r="AI521" s="200"/>
      <c r="AJ521" s="200"/>
    </row>
    <row r="522" spans="20:36" ht="40" customHeight="1" x14ac:dyDescent="0.35">
      <c r="T522" s="200"/>
      <c r="U522" s="200"/>
      <c r="V522" s="200"/>
      <c r="W522" s="200"/>
      <c r="X522" s="200"/>
      <c r="Y522" s="200"/>
      <c r="Z522" s="200"/>
      <c r="AA522" s="200"/>
      <c r="AB522" s="200"/>
      <c r="AC522" s="200"/>
      <c r="AD522" s="200"/>
      <c r="AE522" s="200"/>
      <c r="AF522" s="200"/>
      <c r="AG522" s="200"/>
      <c r="AH522" s="200"/>
      <c r="AI522" s="200"/>
      <c r="AJ522" s="200"/>
    </row>
    <row r="523" spans="20:36" ht="40" customHeight="1" x14ac:dyDescent="0.35">
      <c r="T523" s="200"/>
      <c r="U523" s="200"/>
      <c r="V523" s="200"/>
      <c r="W523" s="200"/>
      <c r="X523" s="200"/>
      <c r="Y523" s="200"/>
      <c r="Z523" s="200"/>
      <c r="AA523" s="200"/>
      <c r="AB523" s="200"/>
      <c r="AC523" s="200"/>
      <c r="AD523" s="200"/>
      <c r="AE523" s="200"/>
      <c r="AF523" s="200"/>
      <c r="AG523" s="200"/>
      <c r="AH523" s="200"/>
      <c r="AI523" s="200"/>
      <c r="AJ523" s="200"/>
    </row>
    <row r="524" spans="20:36" ht="40" customHeight="1" x14ac:dyDescent="0.35">
      <c r="T524" s="200"/>
      <c r="U524" s="200"/>
      <c r="V524" s="200"/>
      <c r="W524" s="200"/>
      <c r="X524" s="200"/>
      <c r="Y524" s="200"/>
      <c r="Z524" s="200"/>
      <c r="AA524" s="200"/>
      <c r="AB524" s="200"/>
      <c r="AC524" s="200"/>
      <c r="AD524" s="200"/>
      <c r="AE524" s="200"/>
      <c r="AF524" s="200"/>
      <c r="AG524" s="200"/>
      <c r="AH524" s="200"/>
      <c r="AI524" s="200"/>
      <c r="AJ524" s="200"/>
    </row>
    <row r="525" spans="20:36" ht="40" customHeight="1" x14ac:dyDescent="0.35">
      <c r="T525" s="200"/>
      <c r="U525" s="200"/>
      <c r="V525" s="200"/>
      <c r="W525" s="200"/>
      <c r="X525" s="200"/>
      <c r="Y525" s="200"/>
      <c r="Z525" s="200"/>
      <c r="AA525" s="200"/>
      <c r="AB525" s="200"/>
      <c r="AC525" s="200"/>
      <c r="AD525" s="200"/>
      <c r="AE525" s="200"/>
      <c r="AF525" s="200"/>
      <c r="AG525" s="200"/>
      <c r="AH525" s="200"/>
      <c r="AI525" s="200"/>
      <c r="AJ525" s="200"/>
    </row>
    <row r="526" spans="20:36" ht="40" customHeight="1" x14ac:dyDescent="0.35">
      <c r="T526" s="200"/>
      <c r="U526" s="200"/>
      <c r="V526" s="200"/>
      <c r="W526" s="200"/>
      <c r="X526" s="200"/>
      <c r="Y526" s="200"/>
      <c r="Z526" s="200"/>
      <c r="AA526" s="200"/>
      <c r="AB526" s="200"/>
      <c r="AC526" s="200"/>
      <c r="AD526" s="200"/>
      <c r="AE526" s="200"/>
      <c r="AF526" s="200"/>
      <c r="AG526" s="200"/>
      <c r="AH526" s="200"/>
      <c r="AI526" s="200"/>
      <c r="AJ526" s="200"/>
    </row>
    <row r="527" spans="20:36" ht="40" customHeight="1" x14ac:dyDescent="0.35">
      <c r="T527" s="200"/>
      <c r="U527" s="200"/>
      <c r="V527" s="200"/>
      <c r="W527" s="200"/>
      <c r="X527" s="200"/>
      <c r="Y527" s="200"/>
      <c r="Z527" s="200"/>
      <c r="AA527" s="200"/>
      <c r="AB527" s="200"/>
      <c r="AC527" s="200"/>
      <c r="AD527" s="200"/>
      <c r="AE527" s="200"/>
      <c r="AF527" s="200"/>
      <c r="AG527" s="200"/>
      <c r="AH527" s="200"/>
      <c r="AI527" s="200"/>
      <c r="AJ527" s="200"/>
    </row>
    <row r="528" spans="20:36" ht="40" customHeight="1" x14ac:dyDescent="0.35">
      <c r="T528" s="200"/>
      <c r="U528" s="200"/>
      <c r="V528" s="200"/>
      <c r="W528" s="200"/>
      <c r="X528" s="200"/>
      <c r="Y528" s="200"/>
      <c r="Z528" s="200"/>
      <c r="AA528" s="200"/>
      <c r="AB528" s="200"/>
      <c r="AC528" s="200"/>
      <c r="AD528" s="200"/>
      <c r="AE528" s="200"/>
      <c r="AF528" s="200"/>
      <c r="AG528" s="200"/>
      <c r="AH528" s="200"/>
      <c r="AI528" s="200"/>
      <c r="AJ528" s="200"/>
    </row>
    <row r="529" spans="20:36" ht="40" customHeight="1" x14ac:dyDescent="0.35">
      <c r="T529" s="200"/>
      <c r="U529" s="200"/>
      <c r="V529" s="200"/>
      <c r="W529" s="200"/>
      <c r="X529" s="200"/>
      <c r="Y529" s="200"/>
      <c r="Z529" s="200"/>
      <c r="AA529" s="200"/>
      <c r="AB529" s="200"/>
      <c r="AC529" s="200"/>
      <c r="AD529" s="200"/>
      <c r="AE529" s="200"/>
      <c r="AF529" s="200"/>
      <c r="AG529" s="200"/>
      <c r="AH529" s="200"/>
      <c r="AI529" s="200"/>
      <c r="AJ529" s="200"/>
    </row>
    <row r="530" spans="20:36" ht="40" customHeight="1" x14ac:dyDescent="0.35">
      <c r="T530" s="200"/>
      <c r="U530" s="200"/>
      <c r="V530" s="200"/>
      <c r="W530" s="200"/>
      <c r="X530" s="200"/>
      <c r="Y530" s="200"/>
      <c r="Z530" s="200"/>
      <c r="AA530" s="200"/>
      <c r="AB530" s="200"/>
      <c r="AC530" s="200"/>
      <c r="AD530" s="200"/>
      <c r="AE530" s="200"/>
      <c r="AF530" s="200"/>
      <c r="AG530" s="200"/>
      <c r="AH530" s="200"/>
      <c r="AI530" s="200"/>
      <c r="AJ530" s="200"/>
    </row>
    <row r="531" spans="20:36" ht="40" customHeight="1" x14ac:dyDescent="0.35">
      <c r="T531" s="200"/>
      <c r="U531" s="200"/>
      <c r="V531" s="200"/>
      <c r="W531" s="200"/>
      <c r="X531" s="200"/>
      <c r="Y531" s="200"/>
      <c r="Z531" s="200"/>
      <c r="AA531" s="200"/>
      <c r="AB531" s="200"/>
      <c r="AC531" s="200"/>
      <c r="AD531" s="200"/>
      <c r="AE531" s="200"/>
      <c r="AF531" s="200"/>
      <c r="AG531" s="200"/>
      <c r="AH531" s="200"/>
      <c r="AI531" s="200"/>
      <c r="AJ531" s="200"/>
    </row>
    <row r="532" spans="20:36" ht="40" customHeight="1" x14ac:dyDescent="0.35">
      <c r="T532" s="200"/>
      <c r="U532" s="200"/>
      <c r="V532" s="200"/>
      <c r="W532" s="200"/>
      <c r="X532" s="200"/>
      <c r="Y532" s="200"/>
      <c r="Z532" s="200"/>
      <c r="AA532" s="200"/>
      <c r="AB532" s="200"/>
      <c r="AC532" s="200"/>
      <c r="AD532" s="200"/>
      <c r="AE532" s="200"/>
      <c r="AF532" s="200"/>
      <c r="AG532" s="200"/>
      <c r="AH532" s="200"/>
      <c r="AI532" s="200"/>
      <c r="AJ532" s="200"/>
    </row>
    <row r="533" spans="20:36" ht="40" customHeight="1" x14ac:dyDescent="0.35">
      <c r="T533" s="200"/>
      <c r="U533" s="200"/>
      <c r="V533" s="200"/>
      <c r="W533" s="200"/>
      <c r="X533" s="200"/>
      <c r="Y533" s="200"/>
      <c r="Z533" s="200"/>
      <c r="AA533" s="200"/>
      <c r="AB533" s="200"/>
      <c r="AC533" s="200"/>
      <c r="AD533" s="200"/>
      <c r="AE533" s="200"/>
      <c r="AF533" s="200"/>
      <c r="AG533" s="200"/>
      <c r="AH533" s="200"/>
      <c r="AI533" s="200"/>
      <c r="AJ533" s="200"/>
    </row>
    <row r="534" spans="20:36" ht="40" customHeight="1" x14ac:dyDescent="0.35">
      <c r="T534" s="200"/>
      <c r="U534" s="200"/>
      <c r="V534" s="200"/>
      <c r="W534" s="200"/>
      <c r="X534" s="200"/>
      <c r="Y534" s="200"/>
      <c r="Z534" s="200"/>
      <c r="AA534" s="200"/>
      <c r="AB534" s="200"/>
      <c r="AC534" s="200"/>
      <c r="AD534" s="200"/>
      <c r="AE534" s="200"/>
      <c r="AF534" s="200"/>
      <c r="AG534" s="200"/>
      <c r="AH534" s="200"/>
      <c r="AI534" s="200"/>
      <c r="AJ534" s="200"/>
    </row>
    <row r="535" spans="20:36" ht="40" customHeight="1" x14ac:dyDescent="0.35">
      <c r="T535" s="200"/>
      <c r="U535" s="200"/>
      <c r="V535" s="200"/>
      <c r="W535" s="200"/>
      <c r="X535" s="200"/>
      <c r="Y535" s="200"/>
      <c r="Z535" s="200"/>
      <c r="AA535" s="200"/>
      <c r="AB535" s="200"/>
      <c r="AC535" s="200"/>
      <c r="AD535" s="200"/>
      <c r="AE535" s="200"/>
      <c r="AF535" s="200"/>
      <c r="AG535" s="200"/>
      <c r="AH535" s="200"/>
      <c r="AI535" s="200"/>
      <c r="AJ535" s="200"/>
    </row>
    <row r="536" spans="20:36" ht="40" customHeight="1" x14ac:dyDescent="0.35">
      <c r="T536" s="200"/>
      <c r="U536" s="200"/>
      <c r="V536" s="200"/>
      <c r="W536" s="200"/>
      <c r="X536" s="200"/>
      <c r="Y536" s="200"/>
      <c r="Z536" s="200"/>
      <c r="AA536" s="200"/>
      <c r="AB536" s="200"/>
      <c r="AC536" s="200"/>
      <c r="AD536" s="200"/>
      <c r="AE536" s="200"/>
      <c r="AF536" s="200"/>
      <c r="AG536" s="200"/>
      <c r="AH536" s="200"/>
      <c r="AI536" s="200"/>
      <c r="AJ536" s="200"/>
    </row>
    <row r="537" spans="20:36" ht="40" customHeight="1" x14ac:dyDescent="0.35">
      <c r="T537" s="200"/>
      <c r="U537" s="200"/>
      <c r="V537" s="200"/>
      <c r="W537" s="200"/>
      <c r="X537" s="200"/>
      <c r="Y537" s="200"/>
      <c r="Z537" s="200"/>
      <c r="AA537" s="200"/>
      <c r="AB537" s="200"/>
      <c r="AC537" s="200"/>
      <c r="AD537" s="200"/>
      <c r="AE537" s="200"/>
      <c r="AF537" s="200"/>
      <c r="AG537" s="200"/>
      <c r="AH537" s="200"/>
      <c r="AI537" s="200"/>
      <c r="AJ537" s="200"/>
    </row>
    <row r="538" spans="20:36" ht="40" customHeight="1" x14ac:dyDescent="0.35">
      <c r="T538" s="200"/>
      <c r="U538" s="200"/>
      <c r="V538" s="200"/>
      <c r="W538" s="200"/>
      <c r="X538" s="200"/>
      <c r="Y538" s="200"/>
      <c r="Z538" s="200"/>
      <c r="AA538" s="200"/>
      <c r="AB538" s="200"/>
      <c r="AC538" s="200"/>
      <c r="AD538" s="200"/>
      <c r="AE538" s="200"/>
      <c r="AF538" s="200"/>
      <c r="AG538" s="200"/>
      <c r="AH538" s="200"/>
      <c r="AI538" s="200"/>
      <c r="AJ538" s="200"/>
    </row>
    <row r="539" spans="20:36" ht="40" customHeight="1" x14ac:dyDescent="0.35">
      <c r="T539" s="200"/>
      <c r="U539" s="200"/>
      <c r="V539" s="200"/>
      <c r="W539" s="200"/>
      <c r="X539" s="200"/>
      <c r="Y539" s="200"/>
      <c r="Z539" s="200"/>
      <c r="AA539" s="200"/>
      <c r="AB539" s="200"/>
      <c r="AC539" s="200"/>
      <c r="AD539" s="200"/>
      <c r="AE539" s="200"/>
      <c r="AF539" s="200"/>
      <c r="AG539" s="200"/>
      <c r="AH539" s="200"/>
      <c r="AI539" s="200"/>
      <c r="AJ539" s="200"/>
    </row>
    <row r="540" spans="20:36" ht="40" customHeight="1" x14ac:dyDescent="0.35">
      <c r="T540" s="200"/>
      <c r="U540" s="200"/>
      <c r="V540" s="200"/>
      <c r="W540" s="200"/>
      <c r="X540" s="200"/>
      <c r="Y540" s="200"/>
      <c r="Z540" s="200"/>
      <c r="AA540" s="200"/>
      <c r="AB540" s="200"/>
      <c r="AC540" s="200"/>
      <c r="AD540" s="200"/>
      <c r="AE540" s="200"/>
      <c r="AF540" s="200"/>
      <c r="AG540" s="200"/>
      <c r="AH540" s="200"/>
      <c r="AI540" s="200"/>
      <c r="AJ540" s="200"/>
    </row>
    <row r="541" spans="20:36" ht="40" customHeight="1" x14ac:dyDescent="0.35">
      <c r="T541" s="200"/>
      <c r="U541" s="200"/>
      <c r="V541" s="200"/>
      <c r="W541" s="200"/>
      <c r="X541" s="200"/>
      <c r="Y541" s="200"/>
      <c r="Z541" s="200"/>
      <c r="AA541" s="200"/>
      <c r="AB541" s="200"/>
      <c r="AC541" s="200"/>
      <c r="AD541" s="200"/>
      <c r="AE541" s="200"/>
      <c r="AF541" s="200"/>
      <c r="AG541" s="200"/>
      <c r="AH541" s="200"/>
      <c r="AI541" s="200"/>
      <c r="AJ541" s="200"/>
    </row>
    <row r="542" spans="20:36" ht="40" customHeight="1" x14ac:dyDescent="0.35">
      <c r="T542" s="200"/>
      <c r="U542" s="200"/>
      <c r="V542" s="200"/>
      <c r="W542" s="200"/>
      <c r="X542" s="200"/>
      <c r="Y542" s="200"/>
      <c r="Z542" s="200"/>
      <c r="AA542" s="200"/>
      <c r="AB542" s="200"/>
      <c r="AC542" s="200"/>
      <c r="AD542" s="200"/>
      <c r="AE542" s="200"/>
      <c r="AF542" s="200"/>
      <c r="AG542" s="200"/>
      <c r="AH542" s="200"/>
      <c r="AI542" s="200"/>
      <c r="AJ542" s="200"/>
    </row>
    <row r="543" spans="20:36" ht="40" customHeight="1" x14ac:dyDescent="0.35">
      <c r="T543" s="200"/>
      <c r="U543" s="200"/>
      <c r="V543" s="200"/>
      <c r="W543" s="200"/>
      <c r="X543" s="200"/>
      <c r="Y543" s="200"/>
      <c r="Z543" s="200"/>
      <c r="AA543" s="200"/>
      <c r="AB543" s="200"/>
      <c r="AC543" s="200"/>
      <c r="AD543" s="200"/>
      <c r="AE543" s="200"/>
      <c r="AF543" s="200"/>
      <c r="AG543" s="200"/>
      <c r="AH543" s="200"/>
      <c r="AI543" s="200"/>
      <c r="AJ543" s="200"/>
    </row>
    <row r="544" spans="20:36" ht="40" customHeight="1" x14ac:dyDescent="0.35">
      <c r="T544" s="200"/>
      <c r="U544" s="200"/>
      <c r="V544" s="200"/>
      <c r="W544" s="200"/>
      <c r="X544" s="200"/>
      <c r="Y544" s="200"/>
      <c r="Z544" s="200"/>
      <c r="AA544" s="200"/>
      <c r="AB544" s="200"/>
      <c r="AC544" s="200"/>
      <c r="AD544" s="200"/>
      <c r="AE544" s="200"/>
      <c r="AF544" s="200"/>
      <c r="AG544" s="200"/>
      <c r="AH544" s="200"/>
      <c r="AI544" s="200"/>
      <c r="AJ544" s="200"/>
    </row>
    <row r="545" spans="20:36" ht="40" customHeight="1" x14ac:dyDescent="0.35">
      <c r="T545" s="200"/>
      <c r="U545" s="200"/>
      <c r="V545" s="200"/>
      <c r="W545" s="200"/>
      <c r="X545" s="200"/>
      <c r="Y545" s="200"/>
      <c r="Z545" s="200"/>
      <c r="AA545" s="200"/>
      <c r="AB545" s="200"/>
      <c r="AC545" s="200"/>
      <c r="AD545" s="200"/>
      <c r="AE545" s="200"/>
      <c r="AF545" s="200"/>
      <c r="AG545" s="200"/>
      <c r="AH545" s="200"/>
      <c r="AI545" s="200"/>
      <c r="AJ545" s="200"/>
    </row>
    <row r="546" spans="20:36" ht="40" customHeight="1" x14ac:dyDescent="0.35">
      <c r="T546" s="200"/>
      <c r="U546" s="200"/>
      <c r="V546" s="200"/>
      <c r="W546" s="200"/>
      <c r="X546" s="200"/>
      <c r="Y546" s="200"/>
      <c r="Z546" s="200"/>
      <c r="AA546" s="200"/>
      <c r="AB546" s="200"/>
      <c r="AC546" s="200"/>
      <c r="AD546" s="200"/>
      <c r="AE546" s="200"/>
      <c r="AF546" s="200"/>
      <c r="AG546" s="200"/>
      <c r="AH546" s="200"/>
      <c r="AI546" s="200"/>
      <c r="AJ546" s="200"/>
    </row>
    <row r="547" spans="20:36" ht="40" customHeight="1" x14ac:dyDescent="0.35">
      <c r="T547" s="200"/>
      <c r="U547" s="200"/>
      <c r="V547" s="200"/>
      <c r="W547" s="200"/>
      <c r="X547" s="200"/>
      <c r="Y547" s="200"/>
      <c r="Z547" s="200"/>
      <c r="AA547" s="200"/>
      <c r="AB547" s="200"/>
      <c r="AC547" s="200"/>
      <c r="AD547" s="200"/>
      <c r="AE547" s="200"/>
      <c r="AF547" s="200"/>
      <c r="AG547" s="200"/>
      <c r="AH547" s="200"/>
      <c r="AI547" s="200"/>
      <c r="AJ547" s="200"/>
    </row>
    <row r="548" spans="20:36" ht="40" customHeight="1" x14ac:dyDescent="0.35">
      <c r="T548" s="200"/>
      <c r="U548" s="200"/>
      <c r="V548" s="200"/>
      <c r="W548" s="200"/>
      <c r="X548" s="200"/>
      <c r="Y548" s="200"/>
      <c r="Z548" s="200"/>
      <c r="AA548" s="200"/>
      <c r="AB548" s="200"/>
      <c r="AC548" s="200"/>
      <c r="AD548" s="200"/>
      <c r="AE548" s="200"/>
      <c r="AF548" s="200"/>
      <c r="AG548" s="200"/>
      <c r="AH548" s="200"/>
      <c r="AI548" s="200"/>
      <c r="AJ548" s="200"/>
    </row>
    <row r="549" spans="20:36" ht="40" customHeight="1" x14ac:dyDescent="0.35">
      <c r="T549" s="200"/>
      <c r="U549" s="200"/>
      <c r="V549" s="200"/>
      <c r="W549" s="200"/>
      <c r="X549" s="200"/>
      <c r="Y549" s="200"/>
      <c r="Z549" s="200"/>
      <c r="AA549" s="200"/>
      <c r="AB549" s="200"/>
      <c r="AC549" s="200"/>
      <c r="AD549" s="200"/>
      <c r="AE549" s="200"/>
      <c r="AF549" s="200"/>
      <c r="AG549" s="200"/>
      <c r="AH549" s="200"/>
      <c r="AI549" s="200"/>
      <c r="AJ549" s="200"/>
    </row>
    <row r="550" spans="20:36" ht="40" customHeight="1" x14ac:dyDescent="0.35">
      <c r="T550" s="200"/>
      <c r="U550" s="200"/>
      <c r="V550" s="200"/>
      <c r="W550" s="200"/>
      <c r="X550" s="200"/>
      <c r="Y550" s="200"/>
      <c r="Z550" s="200"/>
      <c r="AA550" s="200"/>
      <c r="AB550" s="200"/>
      <c r="AC550" s="200"/>
      <c r="AD550" s="200"/>
      <c r="AE550" s="200"/>
      <c r="AF550" s="200"/>
      <c r="AG550" s="200"/>
      <c r="AH550" s="200"/>
      <c r="AI550" s="200"/>
      <c r="AJ550" s="200"/>
    </row>
    <row r="551" spans="20:36" ht="40" customHeight="1" x14ac:dyDescent="0.35">
      <c r="T551" s="200"/>
      <c r="U551" s="200"/>
      <c r="V551" s="200"/>
      <c r="W551" s="200"/>
      <c r="X551" s="200"/>
      <c r="Y551" s="200"/>
      <c r="Z551" s="200"/>
      <c r="AA551" s="200"/>
      <c r="AB551" s="200"/>
      <c r="AC551" s="200"/>
      <c r="AD551" s="200"/>
      <c r="AE551" s="200"/>
      <c r="AF551" s="200"/>
      <c r="AG551" s="200"/>
      <c r="AH551" s="200"/>
      <c r="AI551" s="200"/>
      <c r="AJ551" s="200"/>
    </row>
    <row r="552" spans="20:36" ht="40" customHeight="1" x14ac:dyDescent="0.35">
      <c r="T552" s="200"/>
      <c r="U552" s="200"/>
      <c r="V552" s="200"/>
      <c r="W552" s="200"/>
      <c r="X552" s="200"/>
      <c r="Y552" s="200"/>
      <c r="Z552" s="200"/>
      <c r="AA552" s="200"/>
      <c r="AB552" s="200"/>
      <c r="AC552" s="200"/>
      <c r="AD552" s="200"/>
      <c r="AE552" s="200"/>
      <c r="AF552" s="200"/>
      <c r="AG552" s="200"/>
      <c r="AH552" s="200"/>
      <c r="AI552" s="200"/>
      <c r="AJ552" s="200"/>
    </row>
    <row r="553" spans="20:36" ht="40" customHeight="1" x14ac:dyDescent="0.35">
      <c r="T553" s="200"/>
      <c r="U553" s="200"/>
      <c r="V553" s="200"/>
      <c r="W553" s="200"/>
      <c r="X553" s="200"/>
      <c r="Y553" s="200"/>
      <c r="Z553" s="200"/>
      <c r="AA553" s="200"/>
      <c r="AB553" s="200"/>
      <c r="AC553" s="200"/>
      <c r="AD553" s="200"/>
      <c r="AE553" s="200"/>
      <c r="AF553" s="200"/>
      <c r="AG553" s="200"/>
      <c r="AH553" s="200"/>
      <c r="AI553" s="200"/>
      <c r="AJ553" s="200"/>
    </row>
    <row r="554" spans="20:36" ht="40" customHeight="1" x14ac:dyDescent="0.35">
      <c r="T554" s="200"/>
      <c r="U554" s="200"/>
      <c r="V554" s="200"/>
      <c r="W554" s="200"/>
      <c r="X554" s="200"/>
      <c r="Y554" s="200"/>
      <c r="Z554" s="200"/>
      <c r="AA554" s="200"/>
      <c r="AB554" s="200"/>
      <c r="AC554" s="200"/>
      <c r="AD554" s="200"/>
      <c r="AE554" s="200"/>
      <c r="AF554" s="200"/>
      <c r="AG554" s="200"/>
      <c r="AH554" s="200"/>
      <c r="AI554" s="200"/>
      <c r="AJ554" s="200"/>
    </row>
    <row r="555" spans="20:36" ht="40" customHeight="1" x14ac:dyDescent="0.35">
      <c r="T555" s="200"/>
      <c r="U555" s="200"/>
      <c r="V555" s="200"/>
      <c r="W555" s="200"/>
      <c r="X555" s="200"/>
      <c r="Y555" s="200"/>
      <c r="Z555" s="200"/>
      <c r="AA555" s="200"/>
      <c r="AB555" s="200"/>
      <c r="AC555" s="200"/>
      <c r="AD555" s="200"/>
      <c r="AE555" s="200"/>
      <c r="AF555" s="200"/>
      <c r="AG555" s="200"/>
      <c r="AH555" s="200"/>
      <c r="AI555" s="200"/>
      <c r="AJ555" s="200"/>
    </row>
    <row r="556" spans="20:36" ht="40" customHeight="1" x14ac:dyDescent="0.35">
      <c r="T556" s="200"/>
      <c r="U556" s="200"/>
      <c r="V556" s="200"/>
      <c r="W556" s="200"/>
      <c r="X556" s="200"/>
      <c r="Y556" s="200"/>
      <c r="Z556" s="200"/>
      <c r="AA556" s="200"/>
      <c r="AB556" s="200"/>
      <c r="AC556" s="200"/>
      <c r="AD556" s="200"/>
      <c r="AE556" s="200"/>
      <c r="AF556" s="200"/>
      <c r="AG556" s="200"/>
      <c r="AH556" s="200"/>
      <c r="AI556" s="200"/>
      <c r="AJ556" s="200"/>
    </row>
    <row r="557" spans="20:36" ht="40" customHeight="1" x14ac:dyDescent="0.35">
      <c r="T557" s="200"/>
      <c r="U557" s="200"/>
      <c r="V557" s="200"/>
      <c r="W557" s="200"/>
      <c r="X557" s="200"/>
      <c r="Y557" s="200"/>
      <c r="Z557" s="200"/>
      <c r="AA557" s="200"/>
      <c r="AB557" s="200"/>
      <c r="AC557" s="200"/>
      <c r="AD557" s="200"/>
      <c r="AE557" s="200"/>
      <c r="AF557" s="200"/>
      <c r="AG557" s="200"/>
      <c r="AH557" s="200"/>
      <c r="AI557" s="200"/>
      <c r="AJ557" s="200"/>
    </row>
    <row r="558" spans="20:36" ht="40" customHeight="1" x14ac:dyDescent="0.35">
      <c r="T558" s="200"/>
      <c r="U558" s="200"/>
      <c r="V558" s="200"/>
      <c r="W558" s="200"/>
      <c r="X558" s="200"/>
      <c r="Y558" s="200"/>
      <c r="Z558" s="200"/>
      <c r="AA558" s="200"/>
      <c r="AB558" s="200"/>
      <c r="AC558" s="200"/>
      <c r="AD558" s="200"/>
      <c r="AE558" s="200"/>
      <c r="AF558" s="200"/>
      <c r="AG558" s="200"/>
      <c r="AH558" s="200"/>
      <c r="AI558" s="200"/>
      <c r="AJ558" s="200"/>
    </row>
    <row r="559" spans="20:36" ht="40" customHeight="1" x14ac:dyDescent="0.35">
      <c r="T559" s="200"/>
      <c r="U559" s="200"/>
      <c r="V559" s="200"/>
      <c r="W559" s="200"/>
      <c r="X559" s="200"/>
      <c r="Y559" s="200"/>
      <c r="Z559" s="200"/>
      <c r="AA559" s="200"/>
      <c r="AB559" s="200"/>
      <c r="AC559" s="200"/>
      <c r="AD559" s="200"/>
      <c r="AE559" s="200"/>
      <c r="AF559" s="200"/>
      <c r="AG559" s="200"/>
      <c r="AH559" s="200"/>
      <c r="AI559" s="200"/>
      <c r="AJ559" s="200"/>
    </row>
    <row r="560" spans="20:36" ht="40" customHeight="1" x14ac:dyDescent="0.35">
      <c r="T560" s="200"/>
      <c r="U560" s="200"/>
      <c r="V560" s="200"/>
      <c r="W560" s="200"/>
      <c r="X560" s="200"/>
      <c r="Y560" s="200"/>
      <c r="Z560" s="200"/>
      <c r="AA560" s="200"/>
      <c r="AB560" s="200"/>
      <c r="AC560" s="200"/>
      <c r="AD560" s="200"/>
      <c r="AE560" s="200"/>
      <c r="AF560" s="200"/>
      <c r="AG560" s="200"/>
      <c r="AH560" s="200"/>
      <c r="AI560" s="200"/>
      <c r="AJ560" s="200"/>
    </row>
    <row r="561" spans="20:36" ht="40" customHeight="1" x14ac:dyDescent="0.35">
      <c r="T561" s="200"/>
      <c r="U561" s="200"/>
      <c r="V561" s="200"/>
      <c r="W561" s="200"/>
      <c r="X561" s="200"/>
      <c r="Y561" s="200"/>
      <c r="Z561" s="200"/>
      <c r="AA561" s="200"/>
      <c r="AB561" s="200"/>
      <c r="AC561" s="200"/>
      <c r="AD561" s="200"/>
      <c r="AE561" s="200"/>
      <c r="AF561" s="200"/>
      <c r="AG561" s="200"/>
      <c r="AH561" s="200"/>
      <c r="AI561" s="200"/>
      <c r="AJ561" s="200"/>
    </row>
    <row r="562" spans="20:36" ht="40" customHeight="1" x14ac:dyDescent="0.35">
      <c r="T562" s="200"/>
      <c r="U562" s="200"/>
      <c r="V562" s="200"/>
      <c r="W562" s="200"/>
      <c r="X562" s="200"/>
      <c r="Y562" s="200"/>
      <c r="Z562" s="200"/>
      <c r="AA562" s="200"/>
      <c r="AB562" s="200"/>
      <c r="AC562" s="200"/>
      <c r="AD562" s="200"/>
      <c r="AE562" s="200"/>
      <c r="AF562" s="200"/>
      <c r="AG562" s="200"/>
      <c r="AH562" s="200"/>
      <c r="AI562" s="200"/>
      <c r="AJ562" s="200"/>
    </row>
    <row r="563" spans="20:36" ht="40" customHeight="1" x14ac:dyDescent="0.35">
      <c r="T563" s="200"/>
      <c r="U563" s="200"/>
      <c r="V563" s="200"/>
      <c r="W563" s="200"/>
      <c r="X563" s="200"/>
      <c r="Y563" s="200"/>
      <c r="Z563" s="200"/>
      <c r="AA563" s="200"/>
      <c r="AB563" s="200"/>
      <c r="AC563" s="200"/>
      <c r="AD563" s="200"/>
      <c r="AE563" s="200"/>
      <c r="AF563" s="200"/>
      <c r="AG563" s="200"/>
      <c r="AH563" s="200"/>
      <c r="AI563" s="200"/>
      <c r="AJ563" s="200"/>
    </row>
    <row r="564" spans="20:36" ht="40" customHeight="1" x14ac:dyDescent="0.35">
      <c r="T564" s="200"/>
      <c r="U564" s="200"/>
      <c r="V564" s="200"/>
      <c r="W564" s="200"/>
      <c r="X564" s="200"/>
      <c r="Y564" s="200"/>
      <c r="Z564" s="200"/>
      <c r="AA564" s="200"/>
      <c r="AB564" s="200"/>
      <c r="AC564" s="200"/>
      <c r="AD564" s="200"/>
      <c r="AE564" s="200"/>
      <c r="AF564" s="200"/>
      <c r="AG564" s="200"/>
      <c r="AH564" s="200"/>
      <c r="AI564" s="200"/>
      <c r="AJ564" s="200"/>
    </row>
    <row r="565" spans="20:36" ht="40" customHeight="1" x14ac:dyDescent="0.35">
      <c r="T565" s="200"/>
      <c r="U565" s="200"/>
      <c r="V565" s="200"/>
      <c r="W565" s="200"/>
      <c r="X565" s="200"/>
      <c r="Y565" s="200"/>
      <c r="Z565" s="200"/>
      <c r="AA565" s="200"/>
      <c r="AB565" s="200"/>
      <c r="AC565" s="200"/>
      <c r="AD565" s="200"/>
      <c r="AE565" s="200"/>
      <c r="AF565" s="200"/>
      <c r="AG565" s="200"/>
      <c r="AH565" s="200"/>
      <c r="AI565" s="200"/>
      <c r="AJ565" s="200"/>
    </row>
    <row r="566" spans="20:36" ht="40" customHeight="1" x14ac:dyDescent="0.35">
      <c r="T566" s="200"/>
      <c r="U566" s="200"/>
      <c r="V566" s="200"/>
      <c r="W566" s="200"/>
      <c r="X566" s="200"/>
      <c r="Y566" s="200"/>
      <c r="Z566" s="200"/>
      <c r="AA566" s="200"/>
      <c r="AB566" s="200"/>
      <c r="AC566" s="200"/>
      <c r="AD566" s="200"/>
      <c r="AE566" s="200"/>
      <c r="AF566" s="200"/>
      <c r="AG566" s="200"/>
      <c r="AH566" s="200"/>
      <c r="AI566" s="200"/>
      <c r="AJ566" s="200"/>
    </row>
    <row r="567" spans="20:36" ht="40" customHeight="1" x14ac:dyDescent="0.35">
      <c r="T567" s="200"/>
      <c r="U567" s="200"/>
      <c r="V567" s="200"/>
      <c r="W567" s="200"/>
      <c r="X567" s="200"/>
      <c r="Y567" s="200"/>
      <c r="Z567" s="200"/>
      <c r="AA567" s="200"/>
      <c r="AB567" s="200"/>
      <c r="AC567" s="200"/>
      <c r="AD567" s="200"/>
      <c r="AE567" s="200"/>
      <c r="AF567" s="200"/>
      <c r="AG567" s="200"/>
      <c r="AH567" s="200"/>
      <c r="AI567" s="200"/>
      <c r="AJ567" s="200"/>
    </row>
    <row r="568" spans="20:36" ht="40" customHeight="1" x14ac:dyDescent="0.35">
      <c r="T568" s="200"/>
      <c r="U568" s="200"/>
      <c r="V568" s="200"/>
      <c r="W568" s="200"/>
      <c r="X568" s="200"/>
      <c r="Y568" s="200"/>
      <c r="Z568" s="200"/>
      <c r="AA568" s="200"/>
      <c r="AB568" s="200"/>
      <c r="AC568" s="200"/>
      <c r="AD568" s="200"/>
      <c r="AE568" s="200"/>
      <c r="AF568" s="200"/>
      <c r="AG568" s="200"/>
      <c r="AH568" s="200"/>
      <c r="AI568" s="200"/>
      <c r="AJ568" s="200"/>
    </row>
    <row r="569" spans="20:36" ht="40" customHeight="1" x14ac:dyDescent="0.35">
      <c r="T569" s="200"/>
      <c r="U569" s="200"/>
      <c r="V569" s="200"/>
      <c r="W569" s="200"/>
      <c r="X569" s="200"/>
      <c r="Y569" s="200"/>
      <c r="Z569" s="200"/>
      <c r="AA569" s="200"/>
      <c r="AB569" s="200"/>
      <c r="AC569" s="200"/>
      <c r="AD569" s="200"/>
      <c r="AE569" s="200"/>
      <c r="AF569" s="200"/>
      <c r="AG569" s="200"/>
      <c r="AH569" s="200"/>
      <c r="AI569" s="200"/>
      <c r="AJ569" s="200"/>
    </row>
    <row r="570" spans="20:36" ht="40" customHeight="1" x14ac:dyDescent="0.35">
      <c r="T570" s="200"/>
      <c r="U570" s="200"/>
      <c r="V570" s="200"/>
      <c r="W570" s="200"/>
      <c r="X570" s="200"/>
      <c r="Y570" s="200"/>
      <c r="Z570" s="200"/>
      <c r="AA570" s="200"/>
      <c r="AB570" s="200"/>
      <c r="AC570" s="200"/>
      <c r="AD570" s="200"/>
      <c r="AE570" s="200"/>
      <c r="AF570" s="200"/>
      <c r="AG570" s="200"/>
      <c r="AH570" s="200"/>
      <c r="AI570" s="200"/>
      <c r="AJ570" s="200"/>
    </row>
    <row r="571" spans="20:36" ht="40" customHeight="1" x14ac:dyDescent="0.35">
      <c r="T571" s="200"/>
      <c r="U571" s="200"/>
      <c r="V571" s="200"/>
      <c r="W571" s="200"/>
      <c r="X571" s="200"/>
      <c r="Y571" s="200"/>
      <c r="Z571" s="200"/>
      <c r="AA571" s="200"/>
      <c r="AB571" s="200"/>
      <c r="AC571" s="200"/>
      <c r="AD571" s="200"/>
      <c r="AE571" s="200"/>
      <c r="AF571" s="200"/>
      <c r="AG571" s="200"/>
      <c r="AH571" s="200"/>
      <c r="AI571" s="200"/>
      <c r="AJ571" s="200"/>
    </row>
    <row r="572" spans="20:36" ht="40" customHeight="1" x14ac:dyDescent="0.35">
      <c r="T572" s="200"/>
      <c r="U572" s="200"/>
      <c r="V572" s="200"/>
      <c r="W572" s="200"/>
      <c r="X572" s="200"/>
      <c r="Y572" s="200"/>
      <c r="Z572" s="200"/>
      <c r="AA572" s="200"/>
      <c r="AB572" s="200"/>
      <c r="AC572" s="200"/>
      <c r="AD572" s="200"/>
      <c r="AE572" s="200"/>
      <c r="AF572" s="200"/>
      <c r="AG572" s="200"/>
      <c r="AH572" s="200"/>
      <c r="AI572" s="200"/>
      <c r="AJ572" s="200"/>
    </row>
    <row r="573" spans="20:36" ht="40" customHeight="1" x14ac:dyDescent="0.35">
      <c r="T573" s="200"/>
      <c r="U573" s="200"/>
      <c r="V573" s="200"/>
      <c r="W573" s="200"/>
      <c r="X573" s="200"/>
      <c r="Y573" s="200"/>
      <c r="Z573" s="200"/>
      <c r="AA573" s="200"/>
      <c r="AB573" s="200"/>
      <c r="AC573" s="200"/>
      <c r="AD573" s="200"/>
      <c r="AE573" s="200"/>
      <c r="AF573" s="200"/>
      <c r="AG573" s="200"/>
      <c r="AH573" s="200"/>
      <c r="AI573" s="200"/>
      <c r="AJ573" s="200"/>
    </row>
    <row r="574" spans="20:36" ht="40" customHeight="1" x14ac:dyDescent="0.35">
      <c r="T574" s="200"/>
      <c r="U574" s="200"/>
      <c r="V574" s="200"/>
      <c r="W574" s="200"/>
      <c r="X574" s="200"/>
      <c r="Y574" s="200"/>
      <c r="Z574" s="200"/>
      <c r="AA574" s="200"/>
      <c r="AB574" s="200"/>
      <c r="AC574" s="200"/>
      <c r="AD574" s="200"/>
      <c r="AE574" s="200"/>
      <c r="AF574" s="200"/>
      <c r="AG574" s="200"/>
      <c r="AH574" s="200"/>
      <c r="AI574" s="200"/>
      <c r="AJ574" s="200"/>
    </row>
    <row r="575" spans="20:36" ht="40" customHeight="1" x14ac:dyDescent="0.35">
      <c r="T575" s="200"/>
      <c r="U575" s="200"/>
      <c r="V575" s="200"/>
      <c r="W575" s="200"/>
      <c r="X575" s="200"/>
      <c r="Y575" s="200"/>
      <c r="Z575" s="200"/>
      <c r="AA575" s="200"/>
      <c r="AB575" s="200"/>
      <c r="AC575" s="200"/>
      <c r="AD575" s="200"/>
      <c r="AE575" s="200"/>
      <c r="AF575" s="200"/>
      <c r="AG575" s="200"/>
      <c r="AH575" s="200"/>
      <c r="AI575" s="200"/>
      <c r="AJ575" s="200"/>
    </row>
    <row r="576" spans="20:36" ht="40" customHeight="1" x14ac:dyDescent="0.35">
      <c r="T576" s="200"/>
      <c r="U576" s="200"/>
      <c r="V576" s="200"/>
      <c r="W576" s="200"/>
      <c r="X576" s="200"/>
      <c r="Y576" s="200"/>
      <c r="Z576" s="200"/>
      <c r="AA576" s="200"/>
      <c r="AB576" s="200"/>
      <c r="AC576" s="200"/>
      <c r="AD576" s="200"/>
      <c r="AE576" s="200"/>
      <c r="AF576" s="200"/>
      <c r="AG576" s="200"/>
      <c r="AH576" s="200"/>
      <c r="AI576" s="200"/>
      <c r="AJ576" s="200"/>
    </row>
    <row r="577" spans="20:36" ht="40" customHeight="1" x14ac:dyDescent="0.35">
      <c r="T577" s="200"/>
      <c r="U577" s="200"/>
      <c r="V577" s="200"/>
      <c r="W577" s="200"/>
      <c r="X577" s="200"/>
      <c r="Y577" s="200"/>
      <c r="Z577" s="200"/>
      <c r="AA577" s="200"/>
      <c r="AB577" s="200"/>
      <c r="AC577" s="200"/>
      <c r="AD577" s="200"/>
      <c r="AE577" s="200"/>
      <c r="AF577" s="200"/>
      <c r="AG577" s="200"/>
      <c r="AH577" s="200"/>
      <c r="AI577" s="200"/>
      <c r="AJ577" s="200"/>
    </row>
    <row r="578" spans="20:36" ht="40" customHeight="1" x14ac:dyDescent="0.35">
      <c r="T578" s="200"/>
      <c r="U578" s="200"/>
      <c r="V578" s="200"/>
      <c r="W578" s="200"/>
      <c r="X578" s="200"/>
      <c r="Y578" s="200"/>
      <c r="Z578" s="200"/>
      <c r="AA578" s="200"/>
      <c r="AB578" s="200"/>
      <c r="AC578" s="200"/>
      <c r="AD578" s="200"/>
      <c r="AE578" s="200"/>
      <c r="AF578" s="200"/>
      <c r="AG578" s="200"/>
      <c r="AH578" s="200"/>
      <c r="AI578" s="200"/>
      <c r="AJ578" s="200"/>
    </row>
    <row r="579" spans="20:36" ht="40" customHeight="1" x14ac:dyDescent="0.35">
      <c r="T579" s="200"/>
      <c r="U579" s="200"/>
      <c r="V579" s="200"/>
      <c r="W579" s="200"/>
      <c r="X579" s="200"/>
      <c r="Y579" s="200"/>
      <c r="Z579" s="200"/>
      <c r="AA579" s="200"/>
      <c r="AB579" s="200"/>
      <c r="AC579" s="200"/>
      <c r="AD579" s="200"/>
      <c r="AE579" s="200"/>
      <c r="AF579" s="200"/>
      <c r="AG579" s="200"/>
      <c r="AH579" s="200"/>
      <c r="AI579" s="200"/>
      <c r="AJ579" s="200"/>
    </row>
    <row r="580" spans="20:36" ht="40" customHeight="1" x14ac:dyDescent="0.35">
      <c r="T580" s="200"/>
      <c r="U580" s="200"/>
      <c r="V580" s="200"/>
      <c r="W580" s="200"/>
      <c r="X580" s="200"/>
      <c r="Y580" s="200"/>
      <c r="Z580" s="200"/>
      <c r="AA580" s="200"/>
      <c r="AB580" s="200"/>
      <c r="AC580" s="200"/>
      <c r="AD580" s="200"/>
      <c r="AE580" s="200"/>
      <c r="AF580" s="200"/>
      <c r="AG580" s="200"/>
      <c r="AH580" s="200"/>
      <c r="AI580" s="200"/>
      <c r="AJ580" s="200"/>
    </row>
    <row r="581" spans="20:36" ht="40" customHeight="1" x14ac:dyDescent="0.35">
      <c r="T581" s="200"/>
      <c r="U581" s="200"/>
      <c r="V581" s="200"/>
      <c r="W581" s="200"/>
      <c r="X581" s="200"/>
      <c r="Y581" s="200"/>
      <c r="Z581" s="200"/>
      <c r="AA581" s="200"/>
      <c r="AB581" s="200"/>
      <c r="AC581" s="200"/>
      <c r="AD581" s="200"/>
      <c r="AE581" s="200"/>
      <c r="AF581" s="200"/>
      <c r="AG581" s="200"/>
      <c r="AH581" s="200"/>
      <c r="AI581" s="200"/>
      <c r="AJ581" s="200"/>
    </row>
    <row r="582" spans="20:36" ht="40" customHeight="1" x14ac:dyDescent="0.35">
      <c r="T582" s="200"/>
      <c r="U582" s="200"/>
      <c r="V582" s="200"/>
      <c r="W582" s="200"/>
      <c r="X582" s="200"/>
      <c r="Y582" s="200"/>
      <c r="Z582" s="200"/>
      <c r="AA582" s="200"/>
      <c r="AB582" s="200"/>
      <c r="AC582" s="200"/>
      <c r="AD582" s="200"/>
      <c r="AE582" s="200"/>
      <c r="AF582" s="200"/>
      <c r="AG582" s="200"/>
      <c r="AH582" s="200"/>
      <c r="AI582" s="200"/>
      <c r="AJ582" s="200"/>
    </row>
    <row r="583" spans="20:36" ht="40" customHeight="1" x14ac:dyDescent="0.35">
      <c r="T583" s="200"/>
      <c r="U583" s="200"/>
      <c r="V583" s="200"/>
      <c r="W583" s="200"/>
      <c r="X583" s="200"/>
      <c r="Y583" s="200"/>
      <c r="Z583" s="200"/>
      <c r="AA583" s="200"/>
      <c r="AB583" s="200"/>
      <c r="AC583" s="200"/>
      <c r="AD583" s="200"/>
      <c r="AE583" s="200"/>
      <c r="AF583" s="200"/>
      <c r="AG583" s="200"/>
      <c r="AH583" s="200"/>
      <c r="AI583" s="200"/>
      <c r="AJ583" s="200"/>
    </row>
    <row r="584" spans="20:36" ht="40" customHeight="1" x14ac:dyDescent="0.35">
      <c r="T584" s="200"/>
      <c r="U584" s="200"/>
      <c r="V584" s="200"/>
      <c r="W584" s="200"/>
      <c r="X584" s="200"/>
      <c r="Y584" s="200"/>
      <c r="Z584" s="200"/>
      <c r="AA584" s="200"/>
      <c r="AB584" s="200"/>
      <c r="AC584" s="200"/>
      <c r="AD584" s="200"/>
      <c r="AE584" s="200"/>
      <c r="AF584" s="200"/>
      <c r="AG584" s="200"/>
      <c r="AH584" s="200"/>
      <c r="AI584" s="200"/>
      <c r="AJ584" s="200"/>
    </row>
    <row r="585" spans="20:36" ht="40" customHeight="1" x14ac:dyDescent="0.35">
      <c r="T585" s="200"/>
      <c r="U585" s="200"/>
      <c r="V585" s="200"/>
      <c r="W585" s="200"/>
      <c r="X585" s="200"/>
      <c r="Y585" s="200"/>
      <c r="Z585" s="200"/>
      <c r="AA585" s="200"/>
      <c r="AB585" s="200"/>
      <c r="AC585" s="200"/>
      <c r="AD585" s="200"/>
      <c r="AE585" s="200"/>
      <c r="AF585" s="200"/>
      <c r="AG585" s="200"/>
      <c r="AH585" s="200"/>
      <c r="AI585" s="200"/>
      <c r="AJ585" s="200"/>
    </row>
    <row r="586" spans="20:36" ht="40" customHeight="1" x14ac:dyDescent="0.35">
      <c r="T586" s="200"/>
      <c r="U586" s="200"/>
      <c r="V586" s="200"/>
      <c r="W586" s="200"/>
      <c r="X586" s="200"/>
      <c r="Y586" s="200"/>
      <c r="Z586" s="200"/>
      <c r="AA586" s="200"/>
      <c r="AB586" s="200"/>
      <c r="AC586" s="200"/>
      <c r="AD586" s="200"/>
      <c r="AE586" s="200"/>
      <c r="AF586" s="200"/>
      <c r="AG586" s="200"/>
      <c r="AH586" s="200"/>
      <c r="AI586" s="200"/>
      <c r="AJ586" s="200"/>
    </row>
    <row r="587" spans="20:36" ht="40" customHeight="1" x14ac:dyDescent="0.35">
      <c r="T587" s="200"/>
      <c r="U587" s="200"/>
      <c r="V587" s="200"/>
      <c r="W587" s="200"/>
      <c r="X587" s="200"/>
      <c r="Y587" s="200"/>
      <c r="Z587" s="200"/>
      <c r="AA587" s="200"/>
      <c r="AB587" s="200"/>
      <c r="AC587" s="200"/>
      <c r="AD587" s="200"/>
      <c r="AE587" s="200"/>
      <c r="AF587" s="200"/>
      <c r="AG587" s="200"/>
      <c r="AH587" s="200"/>
      <c r="AI587" s="200"/>
      <c r="AJ587" s="200"/>
    </row>
    <row r="588" spans="20:36" ht="40" customHeight="1" x14ac:dyDescent="0.35">
      <c r="T588" s="200"/>
      <c r="U588" s="200"/>
      <c r="V588" s="200"/>
      <c r="W588" s="200"/>
      <c r="X588" s="200"/>
      <c r="Y588" s="200"/>
      <c r="Z588" s="200"/>
      <c r="AA588" s="200"/>
      <c r="AB588" s="200"/>
      <c r="AC588" s="200"/>
      <c r="AD588" s="200"/>
      <c r="AE588" s="200"/>
      <c r="AF588" s="200"/>
      <c r="AG588" s="200"/>
      <c r="AH588" s="200"/>
      <c r="AI588" s="200"/>
      <c r="AJ588" s="200"/>
    </row>
    <row r="589" spans="20:36" ht="40" customHeight="1" x14ac:dyDescent="0.35">
      <c r="T589" s="200"/>
      <c r="U589" s="200"/>
      <c r="V589" s="200"/>
      <c r="W589" s="200"/>
      <c r="X589" s="200"/>
      <c r="Y589" s="200"/>
      <c r="Z589" s="200"/>
      <c r="AA589" s="200"/>
      <c r="AB589" s="200"/>
      <c r="AC589" s="200"/>
      <c r="AD589" s="200"/>
      <c r="AE589" s="200"/>
      <c r="AF589" s="200"/>
      <c r="AG589" s="200"/>
      <c r="AH589" s="200"/>
      <c r="AI589" s="200"/>
      <c r="AJ589" s="200"/>
    </row>
    <row r="590" spans="20:36" ht="40" customHeight="1" x14ac:dyDescent="0.35">
      <c r="T590" s="200"/>
      <c r="U590" s="200"/>
      <c r="V590" s="200"/>
      <c r="W590" s="200"/>
      <c r="X590" s="200"/>
      <c r="Y590" s="200"/>
      <c r="Z590" s="200"/>
      <c r="AA590" s="200"/>
      <c r="AB590" s="200"/>
      <c r="AC590" s="200"/>
      <c r="AD590" s="200"/>
      <c r="AE590" s="200"/>
      <c r="AF590" s="200"/>
      <c r="AG590" s="200"/>
      <c r="AH590" s="200"/>
      <c r="AI590" s="200"/>
      <c r="AJ590" s="200"/>
    </row>
    <row r="591" spans="20:36" ht="40" customHeight="1" x14ac:dyDescent="0.35">
      <c r="T591" s="200"/>
      <c r="U591" s="200"/>
      <c r="V591" s="200"/>
      <c r="W591" s="200"/>
      <c r="X591" s="200"/>
      <c r="Y591" s="200"/>
      <c r="Z591" s="200"/>
      <c r="AA591" s="200"/>
      <c r="AB591" s="200"/>
      <c r="AC591" s="200"/>
      <c r="AD591" s="200"/>
      <c r="AE591" s="200"/>
      <c r="AF591" s="200"/>
      <c r="AG591" s="200"/>
      <c r="AH591" s="200"/>
      <c r="AI591" s="200"/>
      <c r="AJ591" s="200"/>
    </row>
    <row r="592" spans="20:36" ht="40" customHeight="1" x14ac:dyDescent="0.35">
      <c r="T592" s="200"/>
      <c r="U592" s="200"/>
      <c r="V592" s="200"/>
      <c r="W592" s="200"/>
      <c r="X592" s="200"/>
      <c r="Y592" s="200"/>
      <c r="Z592" s="200"/>
      <c r="AA592" s="200"/>
      <c r="AB592" s="200"/>
      <c r="AC592" s="200"/>
      <c r="AD592" s="200"/>
      <c r="AE592" s="200"/>
      <c r="AF592" s="200"/>
      <c r="AG592" s="200"/>
      <c r="AH592" s="200"/>
      <c r="AI592" s="200"/>
      <c r="AJ592" s="200"/>
    </row>
    <row r="593" spans="20:36" ht="40" customHeight="1" x14ac:dyDescent="0.35">
      <c r="T593" s="200"/>
      <c r="U593" s="200"/>
      <c r="V593" s="200"/>
      <c r="W593" s="200"/>
      <c r="X593" s="200"/>
      <c r="Y593" s="200"/>
      <c r="Z593" s="200"/>
      <c r="AA593" s="200"/>
      <c r="AB593" s="200"/>
      <c r="AC593" s="200"/>
      <c r="AD593" s="200"/>
      <c r="AE593" s="200"/>
      <c r="AF593" s="200"/>
      <c r="AG593" s="200"/>
      <c r="AH593" s="200"/>
      <c r="AI593" s="200"/>
      <c r="AJ593" s="200"/>
    </row>
    <row r="594" spans="20:36" ht="40" customHeight="1" x14ac:dyDescent="0.35">
      <c r="T594" s="200"/>
      <c r="U594" s="200"/>
      <c r="V594" s="200"/>
      <c r="W594" s="200"/>
      <c r="X594" s="200"/>
      <c r="Y594" s="200"/>
      <c r="Z594" s="200"/>
      <c r="AA594" s="200"/>
      <c r="AB594" s="200"/>
      <c r="AC594" s="200"/>
      <c r="AD594" s="200"/>
      <c r="AE594" s="200"/>
      <c r="AF594" s="200"/>
      <c r="AG594" s="200"/>
      <c r="AH594" s="200"/>
      <c r="AI594" s="200"/>
      <c r="AJ594" s="200"/>
    </row>
    <row r="595" spans="20:36" ht="40" customHeight="1" x14ac:dyDescent="0.35">
      <c r="T595" s="200"/>
      <c r="U595" s="200"/>
      <c r="V595" s="200"/>
      <c r="W595" s="200"/>
      <c r="X595" s="200"/>
      <c r="Y595" s="200"/>
      <c r="Z595" s="200"/>
      <c r="AA595" s="200"/>
      <c r="AB595" s="200"/>
      <c r="AC595" s="200"/>
      <c r="AD595" s="200"/>
      <c r="AE595" s="200"/>
      <c r="AF595" s="200"/>
      <c r="AG595" s="200"/>
      <c r="AH595" s="200"/>
      <c r="AI595" s="200"/>
      <c r="AJ595" s="200"/>
    </row>
    <row r="596" spans="20:36" ht="40" customHeight="1" x14ac:dyDescent="0.35">
      <c r="T596" s="200"/>
      <c r="U596" s="200"/>
      <c r="V596" s="200"/>
      <c r="W596" s="200"/>
      <c r="X596" s="200"/>
      <c r="Y596" s="200"/>
      <c r="Z596" s="200"/>
      <c r="AA596" s="200"/>
      <c r="AB596" s="200"/>
      <c r="AC596" s="200"/>
      <c r="AD596" s="200"/>
      <c r="AE596" s="200"/>
      <c r="AF596" s="200"/>
      <c r="AG596" s="200"/>
      <c r="AH596" s="200"/>
      <c r="AI596" s="200"/>
      <c r="AJ596" s="200"/>
    </row>
    <row r="597" spans="20:36" ht="40" customHeight="1" x14ac:dyDescent="0.35">
      <c r="T597" s="200"/>
      <c r="U597" s="200"/>
      <c r="V597" s="200"/>
      <c r="W597" s="200"/>
      <c r="X597" s="200"/>
      <c r="Y597" s="200"/>
      <c r="Z597" s="200"/>
      <c r="AA597" s="200"/>
      <c r="AB597" s="200"/>
      <c r="AC597" s="200"/>
      <c r="AD597" s="200"/>
      <c r="AE597" s="200"/>
      <c r="AF597" s="200"/>
      <c r="AG597" s="200"/>
      <c r="AH597" s="200"/>
      <c r="AI597" s="200"/>
      <c r="AJ597" s="200"/>
    </row>
    <row r="598" spans="20:36" ht="40" customHeight="1" x14ac:dyDescent="0.35">
      <c r="T598" s="200"/>
      <c r="U598" s="200"/>
      <c r="V598" s="200"/>
      <c r="W598" s="200"/>
      <c r="X598" s="200"/>
      <c r="Y598" s="200"/>
      <c r="Z598" s="200"/>
      <c r="AA598" s="200"/>
      <c r="AB598" s="200"/>
      <c r="AC598" s="200"/>
      <c r="AD598" s="200"/>
      <c r="AE598" s="200"/>
      <c r="AF598" s="200"/>
      <c r="AG598" s="200"/>
      <c r="AH598" s="200"/>
      <c r="AI598" s="200"/>
      <c r="AJ598" s="200"/>
    </row>
    <row r="599" spans="20:36" ht="40" customHeight="1" x14ac:dyDescent="0.35">
      <c r="T599" s="200"/>
      <c r="U599" s="200"/>
      <c r="V599" s="200"/>
      <c r="W599" s="200"/>
      <c r="X599" s="200"/>
      <c r="Y599" s="200"/>
      <c r="Z599" s="200"/>
      <c r="AA599" s="200"/>
      <c r="AB599" s="200"/>
      <c r="AC599" s="200"/>
      <c r="AD599" s="200"/>
      <c r="AE599" s="200"/>
      <c r="AF599" s="200"/>
      <c r="AG599" s="200"/>
      <c r="AH599" s="200"/>
      <c r="AI599" s="200"/>
      <c r="AJ599" s="200"/>
    </row>
    <row r="600" spans="20:36" ht="40" customHeight="1" x14ac:dyDescent="0.35">
      <c r="T600" s="200"/>
      <c r="U600" s="200"/>
      <c r="V600" s="200"/>
      <c r="W600" s="200"/>
      <c r="X600" s="200"/>
      <c r="Y600" s="200"/>
      <c r="Z600" s="200"/>
      <c r="AA600" s="200"/>
      <c r="AB600" s="200"/>
      <c r="AC600" s="200"/>
      <c r="AD600" s="200"/>
      <c r="AE600" s="200"/>
      <c r="AF600" s="200"/>
      <c r="AG600" s="200"/>
      <c r="AH600" s="200"/>
      <c r="AI600" s="200"/>
      <c r="AJ600" s="200"/>
    </row>
    <row r="601" spans="20:36" ht="40" customHeight="1" x14ac:dyDescent="0.35">
      <c r="T601" s="200"/>
      <c r="U601" s="200"/>
      <c r="V601" s="200"/>
      <c r="W601" s="200"/>
      <c r="X601" s="200"/>
      <c r="Y601" s="200"/>
      <c r="Z601" s="200"/>
      <c r="AA601" s="200"/>
      <c r="AB601" s="200"/>
      <c r="AC601" s="200"/>
      <c r="AD601" s="200"/>
      <c r="AE601" s="200"/>
      <c r="AF601" s="200"/>
      <c r="AG601" s="200"/>
      <c r="AH601" s="200"/>
      <c r="AI601" s="200"/>
      <c r="AJ601" s="200"/>
    </row>
    <row r="602" spans="20:36" ht="40" customHeight="1" x14ac:dyDescent="0.35">
      <c r="T602" s="200"/>
      <c r="U602" s="200"/>
      <c r="V602" s="200"/>
      <c r="W602" s="200"/>
      <c r="X602" s="200"/>
      <c r="Y602" s="200"/>
      <c r="Z602" s="200"/>
      <c r="AA602" s="200"/>
      <c r="AB602" s="200"/>
      <c r="AC602" s="200"/>
      <c r="AD602" s="200"/>
      <c r="AE602" s="200"/>
      <c r="AF602" s="200"/>
      <c r="AG602" s="200"/>
      <c r="AH602" s="200"/>
      <c r="AI602" s="200"/>
      <c r="AJ602" s="200"/>
    </row>
    <row r="603" spans="20:36" ht="40" customHeight="1" x14ac:dyDescent="0.35">
      <c r="T603" s="200"/>
      <c r="U603" s="200"/>
      <c r="V603" s="200"/>
      <c r="W603" s="200"/>
      <c r="X603" s="200"/>
      <c r="Y603" s="200"/>
      <c r="Z603" s="200"/>
      <c r="AA603" s="200"/>
      <c r="AB603" s="200"/>
      <c r="AC603" s="200"/>
      <c r="AD603" s="200"/>
      <c r="AE603" s="200"/>
      <c r="AF603" s="200"/>
      <c r="AG603" s="200"/>
      <c r="AH603" s="200"/>
      <c r="AI603" s="200"/>
      <c r="AJ603" s="200"/>
    </row>
    <row r="604" spans="20:36" ht="40" customHeight="1" x14ac:dyDescent="0.35">
      <c r="T604" s="200"/>
      <c r="U604" s="200"/>
      <c r="V604" s="200"/>
      <c r="W604" s="200"/>
      <c r="X604" s="200"/>
      <c r="Y604" s="200"/>
      <c r="Z604" s="200"/>
      <c r="AA604" s="200"/>
      <c r="AB604" s="200"/>
      <c r="AC604" s="200"/>
      <c r="AD604" s="200"/>
      <c r="AE604" s="200"/>
      <c r="AF604" s="200"/>
      <c r="AG604" s="200"/>
      <c r="AH604" s="200"/>
      <c r="AI604" s="200"/>
      <c r="AJ604" s="200"/>
    </row>
    <row r="605" spans="20:36" ht="40" customHeight="1" x14ac:dyDescent="0.35">
      <c r="T605" s="200"/>
      <c r="U605" s="200"/>
      <c r="V605" s="200"/>
      <c r="W605" s="200"/>
      <c r="X605" s="200"/>
      <c r="Y605" s="200"/>
      <c r="Z605" s="200"/>
      <c r="AA605" s="200"/>
      <c r="AB605" s="200"/>
      <c r="AC605" s="200"/>
      <c r="AD605" s="200"/>
      <c r="AE605" s="200"/>
      <c r="AF605" s="200"/>
      <c r="AG605" s="200"/>
      <c r="AH605" s="200"/>
      <c r="AI605" s="200"/>
      <c r="AJ605" s="200"/>
    </row>
    <row r="606" spans="20:36" ht="40" customHeight="1" x14ac:dyDescent="0.35">
      <c r="T606" s="200"/>
      <c r="U606" s="200"/>
      <c r="V606" s="200"/>
      <c r="W606" s="200"/>
      <c r="X606" s="200"/>
      <c r="Y606" s="200"/>
      <c r="Z606" s="200"/>
      <c r="AA606" s="200"/>
      <c r="AB606" s="200"/>
      <c r="AC606" s="200"/>
      <c r="AD606" s="200"/>
      <c r="AE606" s="200"/>
      <c r="AF606" s="200"/>
      <c r="AG606" s="200"/>
      <c r="AH606" s="200"/>
      <c r="AI606" s="200"/>
      <c r="AJ606" s="200"/>
    </row>
    <row r="607" spans="20:36" ht="40" customHeight="1" x14ac:dyDescent="0.35">
      <c r="T607" s="200"/>
      <c r="U607" s="200"/>
      <c r="V607" s="200"/>
      <c r="W607" s="200"/>
      <c r="X607" s="200"/>
      <c r="Y607" s="200"/>
      <c r="Z607" s="200"/>
      <c r="AA607" s="200"/>
      <c r="AB607" s="200"/>
      <c r="AC607" s="200"/>
      <c r="AD607" s="200"/>
      <c r="AE607" s="200"/>
      <c r="AF607" s="200"/>
      <c r="AG607" s="200"/>
      <c r="AH607" s="200"/>
      <c r="AI607" s="200"/>
      <c r="AJ607" s="200"/>
    </row>
    <row r="608" spans="20:36" ht="40" customHeight="1" x14ac:dyDescent="0.35">
      <c r="T608" s="200"/>
      <c r="U608" s="200"/>
      <c r="V608" s="200"/>
      <c r="W608" s="200"/>
      <c r="X608" s="200"/>
      <c r="Y608" s="200"/>
      <c r="Z608" s="200"/>
      <c r="AA608" s="200"/>
      <c r="AB608" s="200"/>
      <c r="AC608" s="200"/>
      <c r="AD608" s="200"/>
      <c r="AE608" s="200"/>
      <c r="AF608" s="200"/>
      <c r="AG608" s="200"/>
      <c r="AH608" s="200"/>
      <c r="AI608" s="200"/>
      <c r="AJ608" s="200"/>
    </row>
    <row r="609" spans="20:36" ht="40" customHeight="1" x14ac:dyDescent="0.35">
      <c r="T609" s="200"/>
      <c r="U609" s="200"/>
      <c r="V609" s="200"/>
      <c r="W609" s="200"/>
      <c r="X609" s="200"/>
      <c r="Y609" s="200"/>
      <c r="Z609" s="200"/>
      <c r="AA609" s="200"/>
      <c r="AB609" s="200"/>
      <c r="AC609" s="200"/>
      <c r="AD609" s="200"/>
      <c r="AE609" s="200"/>
      <c r="AF609" s="200"/>
      <c r="AG609" s="200"/>
      <c r="AH609" s="200"/>
      <c r="AI609" s="200"/>
      <c r="AJ609" s="200"/>
    </row>
    <row r="610" spans="20:36" ht="40" customHeight="1" x14ac:dyDescent="0.35">
      <c r="T610" s="200"/>
      <c r="U610" s="200"/>
      <c r="V610" s="200"/>
      <c r="W610" s="200"/>
      <c r="X610" s="200"/>
      <c r="Y610" s="200"/>
      <c r="Z610" s="200"/>
      <c r="AA610" s="200"/>
      <c r="AB610" s="200"/>
      <c r="AC610" s="200"/>
      <c r="AD610" s="200"/>
      <c r="AE610" s="200"/>
      <c r="AF610" s="200"/>
      <c r="AG610" s="200"/>
      <c r="AH610" s="200"/>
      <c r="AI610" s="200"/>
      <c r="AJ610" s="200"/>
    </row>
    <row r="611" spans="20:36" ht="40" customHeight="1" x14ac:dyDescent="0.35">
      <c r="T611" s="200"/>
      <c r="U611" s="200"/>
      <c r="V611" s="200"/>
      <c r="W611" s="200"/>
      <c r="X611" s="200"/>
      <c r="Y611" s="200"/>
      <c r="Z611" s="200"/>
      <c r="AA611" s="200"/>
      <c r="AB611" s="200"/>
      <c r="AC611" s="200"/>
      <c r="AD611" s="200"/>
      <c r="AE611" s="200"/>
      <c r="AF611" s="200"/>
      <c r="AG611" s="200"/>
      <c r="AH611" s="200"/>
      <c r="AI611" s="200"/>
      <c r="AJ611" s="200"/>
    </row>
    <row r="612" spans="20:36" ht="40" customHeight="1" x14ac:dyDescent="0.35">
      <c r="T612" s="200"/>
      <c r="U612" s="200"/>
      <c r="V612" s="200"/>
      <c r="W612" s="200"/>
      <c r="X612" s="200"/>
      <c r="Y612" s="200"/>
      <c r="Z612" s="200"/>
      <c r="AA612" s="200"/>
      <c r="AB612" s="200"/>
      <c r="AC612" s="200"/>
      <c r="AD612" s="200"/>
      <c r="AE612" s="200"/>
      <c r="AF612" s="200"/>
      <c r="AG612" s="200"/>
      <c r="AH612" s="200"/>
      <c r="AI612" s="200"/>
      <c r="AJ612" s="200"/>
    </row>
    <row r="613" spans="20:36" ht="40" customHeight="1" x14ac:dyDescent="0.35">
      <c r="T613" s="200"/>
      <c r="U613" s="200"/>
      <c r="V613" s="200"/>
      <c r="W613" s="200"/>
      <c r="X613" s="200"/>
      <c r="Y613" s="200"/>
      <c r="Z613" s="200"/>
      <c r="AA613" s="200"/>
      <c r="AB613" s="200"/>
      <c r="AC613" s="200"/>
      <c r="AD613" s="200"/>
      <c r="AE613" s="200"/>
      <c r="AF613" s="200"/>
      <c r="AG613" s="200"/>
      <c r="AH613" s="200"/>
      <c r="AI613" s="200"/>
      <c r="AJ613" s="200"/>
    </row>
    <row r="614" spans="20:36" ht="40" customHeight="1" x14ac:dyDescent="0.35">
      <c r="T614" s="200"/>
      <c r="U614" s="200"/>
      <c r="V614" s="200"/>
      <c r="W614" s="200"/>
      <c r="X614" s="200"/>
      <c r="Y614" s="200"/>
      <c r="Z614" s="200"/>
      <c r="AA614" s="200"/>
      <c r="AB614" s="200"/>
      <c r="AC614" s="200"/>
      <c r="AD614" s="200"/>
      <c r="AE614" s="200"/>
      <c r="AF614" s="200"/>
      <c r="AG614" s="200"/>
      <c r="AH614" s="200"/>
      <c r="AI614" s="200"/>
      <c r="AJ614" s="200"/>
    </row>
    <row r="615" spans="20:36" ht="40" customHeight="1" x14ac:dyDescent="0.35">
      <c r="T615" s="200"/>
      <c r="U615" s="200"/>
      <c r="V615" s="200"/>
      <c r="W615" s="200"/>
      <c r="X615" s="200"/>
      <c r="Y615" s="200"/>
      <c r="Z615" s="200"/>
      <c r="AA615" s="200"/>
      <c r="AB615" s="200"/>
      <c r="AC615" s="200"/>
      <c r="AD615" s="200"/>
      <c r="AE615" s="200"/>
      <c r="AF615" s="200"/>
      <c r="AG615" s="200"/>
      <c r="AH615" s="200"/>
      <c r="AI615" s="200"/>
      <c r="AJ615" s="200"/>
    </row>
    <row r="616" spans="20:36" ht="40" customHeight="1" x14ac:dyDescent="0.35">
      <c r="T616" s="200"/>
      <c r="U616" s="200"/>
      <c r="V616" s="200"/>
      <c r="W616" s="200"/>
      <c r="X616" s="200"/>
      <c r="Y616" s="200"/>
      <c r="Z616" s="200"/>
      <c r="AA616" s="200"/>
      <c r="AB616" s="200"/>
      <c r="AC616" s="200"/>
      <c r="AD616" s="200"/>
      <c r="AE616" s="200"/>
      <c r="AF616" s="200"/>
      <c r="AG616" s="200"/>
      <c r="AH616" s="200"/>
      <c r="AI616" s="200"/>
      <c r="AJ616" s="200"/>
    </row>
    <row r="617" spans="20:36" ht="40" customHeight="1" x14ac:dyDescent="0.35">
      <c r="T617" s="200"/>
      <c r="U617" s="200"/>
      <c r="V617" s="200"/>
      <c r="W617" s="200"/>
      <c r="X617" s="200"/>
      <c r="Y617" s="200"/>
      <c r="Z617" s="200"/>
      <c r="AA617" s="200"/>
      <c r="AB617" s="200"/>
      <c r="AC617" s="200"/>
      <c r="AD617" s="200"/>
      <c r="AE617" s="200"/>
      <c r="AF617" s="200"/>
      <c r="AG617" s="200"/>
      <c r="AH617" s="200"/>
      <c r="AI617" s="200"/>
      <c r="AJ617" s="200"/>
    </row>
    <row r="618" spans="20:36" ht="40" customHeight="1" x14ac:dyDescent="0.35">
      <c r="T618" s="200"/>
      <c r="U618" s="200"/>
      <c r="V618" s="200"/>
      <c r="W618" s="200"/>
      <c r="X618" s="200"/>
      <c r="Y618" s="200"/>
      <c r="Z618" s="200"/>
      <c r="AA618" s="200"/>
      <c r="AB618" s="200"/>
      <c r="AC618" s="200"/>
      <c r="AD618" s="200"/>
      <c r="AE618" s="200"/>
      <c r="AF618" s="200"/>
      <c r="AG618" s="200"/>
      <c r="AH618" s="200"/>
      <c r="AI618" s="200"/>
      <c r="AJ618" s="200"/>
    </row>
    <row r="619" spans="20:36" ht="40" customHeight="1" x14ac:dyDescent="0.35">
      <c r="T619" s="200"/>
      <c r="U619" s="200"/>
      <c r="V619" s="200"/>
      <c r="W619" s="200"/>
      <c r="X619" s="200"/>
      <c r="Y619" s="200"/>
      <c r="Z619" s="200"/>
      <c r="AA619" s="200"/>
      <c r="AB619" s="200"/>
      <c r="AC619" s="200"/>
      <c r="AD619" s="200"/>
      <c r="AE619" s="200"/>
      <c r="AF619" s="200"/>
      <c r="AG619" s="200"/>
      <c r="AH619" s="200"/>
      <c r="AI619" s="200"/>
      <c r="AJ619" s="200"/>
    </row>
    <row r="620" spans="20:36" ht="40" customHeight="1" x14ac:dyDescent="0.35">
      <c r="T620" s="200"/>
      <c r="U620" s="200"/>
      <c r="V620" s="200"/>
      <c r="W620" s="200"/>
      <c r="X620" s="200"/>
      <c r="Y620" s="200"/>
      <c r="Z620" s="200"/>
      <c r="AA620" s="200"/>
      <c r="AB620" s="200"/>
      <c r="AC620" s="200"/>
      <c r="AD620" s="200"/>
      <c r="AE620" s="200"/>
      <c r="AF620" s="200"/>
      <c r="AG620" s="200"/>
      <c r="AH620" s="200"/>
      <c r="AI620" s="200"/>
      <c r="AJ620" s="200"/>
    </row>
    <row r="621" spans="20:36" ht="40" customHeight="1" x14ac:dyDescent="0.35">
      <c r="T621" s="200"/>
      <c r="U621" s="200"/>
      <c r="V621" s="200"/>
      <c r="W621" s="200"/>
      <c r="X621" s="200"/>
      <c r="Y621" s="200"/>
      <c r="Z621" s="200"/>
      <c r="AA621" s="200"/>
      <c r="AB621" s="200"/>
      <c r="AC621" s="200"/>
      <c r="AD621" s="200"/>
      <c r="AE621" s="200"/>
      <c r="AF621" s="200"/>
      <c r="AG621" s="200"/>
      <c r="AH621" s="200"/>
      <c r="AI621" s="200"/>
      <c r="AJ621" s="200"/>
    </row>
    <row r="622" spans="20:36" ht="40" customHeight="1" x14ac:dyDescent="0.35">
      <c r="T622" s="200"/>
      <c r="U622" s="200"/>
      <c r="V622" s="200"/>
      <c r="W622" s="200"/>
      <c r="X622" s="200"/>
      <c r="Y622" s="200"/>
      <c r="Z622" s="200"/>
      <c r="AA622" s="200"/>
      <c r="AB622" s="200"/>
      <c r="AC622" s="200"/>
      <c r="AD622" s="200"/>
      <c r="AE622" s="200"/>
      <c r="AF622" s="200"/>
      <c r="AG622" s="200"/>
      <c r="AH622" s="200"/>
      <c r="AI622" s="200"/>
      <c r="AJ622" s="200"/>
    </row>
    <row r="623" spans="20:36" ht="40" customHeight="1" x14ac:dyDescent="0.35">
      <c r="T623" s="200"/>
      <c r="U623" s="200"/>
      <c r="V623" s="200"/>
      <c r="W623" s="200"/>
      <c r="X623" s="200"/>
      <c r="Y623" s="200"/>
      <c r="Z623" s="200"/>
      <c r="AA623" s="200"/>
      <c r="AB623" s="200"/>
      <c r="AC623" s="200"/>
      <c r="AD623" s="200"/>
      <c r="AE623" s="200"/>
      <c r="AF623" s="200"/>
      <c r="AG623" s="200"/>
      <c r="AH623" s="200"/>
      <c r="AI623" s="200"/>
      <c r="AJ623" s="200"/>
    </row>
    <row r="624" spans="20:36" ht="40" customHeight="1" x14ac:dyDescent="0.35">
      <c r="T624" s="200"/>
      <c r="U624" s="200"/>
      <c r="V624" s="200"/>
      <c r="W624" s="200"/>
      <c r="X624" s="200"/>
      <c r="Y624" s="200"/>
      <c r="Z624" s="200"/>
      <c r="AA624" s="200"/>
      <c r="AB624" s="200"/>
      <c r="AC624" s="200"/>
      <c r="AD624" s="200"/>
      <c r="AE624" s="200"/>
      <c r="AF624" s="200"/>
      <c r="AG624" s="200"/>
      <c r="AH624" s="200"/>
      <c r="AI624" s="200"/>
      <c r="AJ624" s="200"/>
    </row>
    <row r="625" spans="20:36" ht="40" customHeight="1" x14ac:dyDescent="0.35">
      <c r="T625" s="200"/>
      <c r="U625" s="200"/>
      <c r="V625" s="200"/>
      <c r="W625" s="200"/>
      <c r="X625" s="200"/>
      <c r="Y625" s="200"/>
      <c r="Z625" s="200"/>
      <c r="AA625" s="200"/>
      <c r="AB625" s="200"/>
      <c r="AC625" s="200"/>
      <c r="AD625" s="200"/>
      <c r="AE625" s="200"/>
      <c r="AF625" s="200"/>
      <c r="AG625" s="200"/>
      <c r="AH625" s="200"/>
      <c r="AI625" s="200"/>
      <c r="AJ625" s="200"/>
    </row>
    <row r="626" spans="20:36" ht="40" customHeight="1" x14ac:dyDescent="0.35">
      <c r="T626" s="200"/>
      <c r="U626" s="200"/>
      <c r="V626" s="200"/>
      <c r="W626" s="200"/>
      <c r="X626" s="200"/>
      <c r="Y626" s="200"/>
      <c r="Z626" s="200"/>
      <c r="AA626" s="200"/>
      <c r="AB626" s="200"/>
      <c r="AC626" s="200"/>
      <c r="AD626" s="200"/>
      <c r="AE626" s="200"/>
      <c r="AF626" s="200"/>
      <c r="AG626" s="200"/>
      <c r="AH626" s="200"/>
      <c r="AI626" s="200"/>
      <c r="AJ626" s="200"/>
    </row>
    <row r="627" spans="20:36" ht="40" customHeight="1" x14ac:dyDescent="0.35">
      <c r="T627" s="200"/>
      <c r="U627" s="200"/>
      <c r="V627" s="200"/>
      <c r="W627" s="200"/>
      <c r="X627" s="200"/>
      <c r="Y627" s="200"/>
      <c r="Z627" s="200"/>
      <c r="AA627" s="200"/>
      <c r="AB627" s="200"/>
      <c r="AC627" s="200"/>
      <c r="AD627" s="200"/>
      <c r="AE627" s="200"/>
      <c r="AF627" s="200"/>
      <c r="AG627" s="200"/>
      <c r="AH627" s="200"/>
      <c r="AI627" s="200"/>
      <c r="AJ627" s="200"/>
    </row>
    <row r="628" spans="20:36" ht="40" customHeight="1" x14ac:dyDescent="0.35">
      <c r="T628" s="200"/>
      <c r="U628" s="200"/>
      <c r="V628" s="200"/>
      <c r="W628" s="200"/>
      <c r="X628" s="200"/>
      <c r="Y628" s="200"/>
      <c r="Z628" s="200"/>
      <c r="AA628" s="200"/>
      <c r="AB628" s="200"/>
      <c r="AC628" s="200"/>
      <c r="AD628" s="200"/>
      <c r="AE628" s="200"/>
      <c r="AF628" s="200"/>
      <c r="AG628" s="200"/>
      <c r="AH628" s="200"/>
      <c r="AI628" s="200"/>
      <c r="AJ628" s="200"/>
    </row>
    <row r="629" spans="20:36" ht="40" customHeight="1" x14ac:dyDescent="0.35">
      <c r="T629" s="200"/>
      <c r="U629" s="200"/>
      <c r="V629" s="200"/>
      <c r="W629" s="200"/>
      <c r="X629" s="200"/>
      <c r="Y629" s="200"/>
      <c r="Z629" s="200"/>
      <c r="AA629" s="200"/>
      <c r="AB629" s="200"/>
      <c r="AC629" s="200"/>
      <c r="AD629" s="200"/>
      <c r="AE629" s="200"/>
      <c r="AF629" s="200"/>
      <c r="AG629" s="200"/>
      <c r="AH629" s="200"/>
      <c r="AI629" s="200"/>
      <c r="AJ629" s="200"/>
    </row>
    <row r="630" spans="20:36" ht="40" customHeight="1" x14ac:dyDescent="0.35">
      <c r="T630" s="200"/>
      <c r="U630" s="200"/>
      <c r="V630" s="200"/>
      <c r="W630" s="200"/>
      <c r="X630" s="200"/>
      <c r="Y630" s="200"/>
      <c r="Z630" s="200"/>
      <c r="AA630" s="200"/>
      <c r="AB630" s="200"/>
      <c r="AC630" s="200"/>
      <c r="AD630" s="200"/>
      <c r="AE630" s="200"/>
      <c r="AF630" s="200"/>
      <c r="AG630" s="200"/>
      <c r="AH630" s="200"/>
      <c r="AI630" s="200"/>
      <c r="AJ630" s="200"/>
    </row>
    <row r="631" spans="20:36" ht="40" customHeight="1" x14ac:dyDescent="0.35">
      <c r="T631" s="200"/>
      <c r="U631" s="200"/>
      <c r="V631" s="200"/>
      <c r="W631" s="200"/>
      <c r="X631" s="200"/>
      <c r="Y631" s="200"/>
      <c r="Z631" s="200"/>
      <c r="AA631" s="200"/>
      <c r="AB631" s="200"/>
      <c r="AC631" s="200"/>
      <c r="AD631" s="200"/>
      <c r="AE631" s="200"/>
      <c r="AF631" s="200"/>
      <c r="AG631" s="200"/>
      <c r="AH631" s="200"/>
      <c r="AI631" s="200"/>
      <c r="AJ631" s="200"/>
    </row>
    <row r="632" spans="20:36" ht="40" customHeight="1" x14ac:dyDescent="0.35">
      <c r="T632" s="200"/>
      <c r="U632" s="200"/>
      <c r="V632" s="200"/>
      <c r="W632" s="200"/>
      <c r="X632" s="200"/>
      <c r="Y632" s="200"/>
      <c r="Z632" s="200"/>
      <c r="AA632" s="200"/>
      <c r="AB632" s="200"/>
      <c r="AC632" s="200"/>
      <c r="AD632" s="200"/>
      <c r="AE632" s="200"/>
      <c r="AF632" s="200"/>
      <c r="AG632" s="200"/>
      <c r="AH632" s="200"/>
      <c r="AI632" s="200"/>
      <c r="AJ632" s="200"/>
    </row>
    <row r="633" spans="20:36" ht="40" customHeight="1" x14ac:dyDescent="0.35">
      <c r="T633" s="200"/>
      <c r="U633" s="200"/>
      <c r="V633" s="200"/>
      <c r="W633" s="200"/>
      <c r="X633" s="200"/>
      <c r="Y633" s="200"/>
      <c r="Z633" s="200"/>
      <c r="AA633" s="200"/>
      <c r="AB633" s="200"/>
      <c r="AC633" s="200"/>
      <c r="AD633" s="200"/>
      <c r="AE633" s="200"/>
      <c r="AF633" s="200"/>
      <c r="AG633" s="200"/>
      <c r="AH633" s="200"/>
      <c r="AI633" s="200"/>
      <c r="AJ633" s="200"/>
    </row>
    <row r="634" spans="20:36" ht="40" customHeight="1" x14ac:dyDescent="0.35">
      <c r="T634" s="200"/>
      <c r="U634" s="200"/>
      <c r="V634" s="200"/>
      <c r="W634" s="200"/>
      <c r="X634" s="200"/>
      <c r="Y634" s="200"/>
      <c r="Z634" s="200"/>
      <c r="AA634" s="200"/>
      <c r="AB634" s="200"/>
      <c r="AC634" s="200"/>
      <c r="AD634" s="200"/>
      <c r="AE634" s="200"/>
      <c r="AF634" s="200"/>
      <c r="AG634" s="200"/>
      <c r="AH634" s="200"/>
      <c r="AI634" s="200"/>
      <c r="AJ634" s="200"/>
    </row>
    <row r="635" spans="20:36" ht="40" customHeight="1" x14ac:dyDescent="0.35">
      <c r="T635" s="200"/>
      <c r="U635" s="200"/>
      <c r="V635" s="200"/>
      <c r="W635" s="200"/>
      <c r="X635" s="200"/>
      <c r="Y635" s="200"/>
      <c r="Z635" s="200"/>
      <c r="AA635" s="200"/>
      <c r="AB635" s="200"/>
      <c r="AC635" s="200"/>
      <c r="AD635" s="200"/>
      <c r="AE635" s="200"/>
      <c r="AF635" s="200"/>
      <c r="AG635" s="200"/>
      <c r="AH635" s="200"/>
      <c r="AI635" s="200"/>
      <c r="AJ635" s="200"/>
    </row>
    <row r="636" spans="20:36" ht="40" customHeight="1" x14ac:dyDescent="0.35">
      <c r="T636" s="200"/>
      <c r="U636" s="200"/>
      <c r="V636" s="200"/>
      <c r="W636" s="200"/>
      <c r="X636" s="200"/>
      <c r="Y636" s="200"/>
      <c r="Z636" s="200"/>
      <c r="AA636" s="200"/>
      <c r="AB636" s="200"/>
      <c r="AC636" s="200"/>
      <c r="AD636" s="200"/>
      <c r="AE636" s="200"/>
      <c r="AF636" s="200"/>
      <c r="AG636" s="200"/>
      <c r="AH636" s="200"/>
      <c r="AI636" s="200"/>
      <c r="AJ636" s="200"/>
    </row>
    <row r="637" spans="20:36" ht="40" customHeight="1" x14ac:dyDescent="0.35">
      <c r="T637" s="200"/>
      <c r="U637" s="200"/>
      <c r="V637" s="200"/>
      <c r="W637" s="200"/>
      <c r="X637" s="200"/>
      <c r="Y637" s="200"/>
      <c r="Z637" s="200"/>
      <c r="AA637" s="200"/>
      <c r="AB637" s="200"/>
      <c r="AC637" s="200"/>
      <c r="AD637" s="200"/>
      <c r="AE637" s="200"/>
      <c r="AF637" s="200"/>
      <c r="AG637" s="200"/>
      <c r="AH637" s="200"/>
      <c r="AI637" s="200"/>
      <c r="AJ637" s="200"/>
    </row>
    <row r="638" spans="20:36" ht="40" customHeight="1" x14ac:dyDescent="0.35">
      <c r="T638" s="200"/>
      <c r="U638" s="200"/>
      <c r="V638" s="200"/>
      <c r="W638" s="200"/>
      <c r="X638" s="200"/>
      <c r="Y638" s="200"/>
      <c r="Z638" s="200"/>
      <c r="AA638" s="200"/>
      <c r="AB638" s="200"/>
      <c r="AC638" s="200"/>
      <c r="AD638" s="200"/>
      <c r="AE638" s="200"/>
      <c r="AF638" s="200"/>
      <c r="AG638" s="200"/>
      <c r="AH638" s="200"/>
      <c r="AI638" s="200"/>
      <c r="AJ638" s="200"/>
    </row>
    <row r="639" spans="20:36" ht="40" customHeight="1" x14ac:dyDescent="0.35">
      <c r="T639" s="200"/>
      <c r="U639" s="200"/>
      <c r="V639" s="200"/>
      <c r="W639" s="200"/>
      <c r="X639" s="200"/>
      <c r="Y639" s="200"/>
      <c r="Z639" s="200"/>
      <c r="AA639" s="200"/>
      <c r="AB639" s="200"/>
      <c r="AC639" s="200"/>
      <c r="AD639" s="200"/>
      <c r="AE639" s="200"/>
      <c r="AF639" s="200"/>
      <c r="AG639" s="200"/>
      <c r="AH639" s="200"/>
      <c r="AI639" s="200"/>
      <c r="AJ639" s="200"/>
    </row>
    <row r="640" spans="20:36" ht="40" customHeight="1" x14ac:dyDescent="0.35">
      <c r="T640" s="200"/>
      <c r="U640" s="200"/>
      <c r="V640" s="200"/>
      <c r="W640" s="200"/>
      <c r="X640" s="200"/>
      <c r="Y640" s="200"/>
      <c r="Z640" s="200"/>
      <c r="AA640" s="200"/>
      <c r="AB640" s="200"/>
      <c r="AC640" s="200"/>
      <c r="AD640" s="200"/>
      <c r="AE640" s="200"/>
      <c r="AF640" s="200"/>
      <c r="AG640" s="200"/>
      <c r="AH640" s="200"/>
      <c r="AI640" s="200"/>
      <c r="AJ640" s="200"/>
    </row>
    <row r="641" spans="20:36" ht="40" customHeight="1" x14ac:dyDescent="0.35">
      <c r="T641" s="200"/>
      <c r="U641" s="200"/>
      <c r="V641" s="200"/>
      <c r="W641" s="200"/>
      <c r="X641" s="200"/>
      <c r="Y641" s="200"/>
      <c r="Z641" s="200"/>
      <c r="AA641" s="200"/>
      <c r="AB641" s="200"/>
      <c r="AC641" s="200"/>
      <c r="AD641" s="200"/>
      <c r="AE641" s="200"/>
      <c r="AF641" s="200"/>
      <c r="AG641" s="200"/>
      <c r="AH641" s="200"/>
      <c r="AI641" s="200"/>
      <c r="AJ641" s="200"/>
    </row>
    <row r="642" spans="20:36" ht="40" customHeight="1" x14ac:dyDescent="0.35">
      <c r="T642" s="200"/>
      <c r="U642" s="200"/>
      <c r="V642" s="200"/>
      <c r="W642" s="200"/>
      <c r="X642" s="200"/>
      <c r="Y642" s="200"/>
      <c r="Z642" s="200"/>
      <c r="AA642" s="200"/>
      <c r="AB642" s="200"/>
      <c r="AC642" s="200"/>
      <c r="AD642" s="200"/>
      <c r="AE642" s="200"/>
      <c r="AF642" s="200"/>
      <c r="AG642" s="200"/>
      <c r="AH642" s="200"/>
      <c r="AI642" s="200"/>
      <c r="AJ642" s="200"/>
    </row>
    <row r="643" spans="20:36" ht="40" customHeight="1" x14ac:dyDescent="0.35">
      <c r="T643" s="200"/>
      <c r="U643" s="200"/>
      <c r="V643" s="200"/>
      <c r="W643" s="200"/>
      <c r="X643" s="200"/>
      <c r="Y643" s="200"/>
      <c r="Z643" s="200"/>
      <c r="AA643" s="200"/>
      <c r="AB643" s="200"/>
      <c r="AC643" s="200"/>
      <c r="AD643" s="200"/>
      <c r="AE643" s="200"/>
      <c r="AF643" s="200"/>
      <c r="AG643" s="200"/>
      <c r="AH643" s="200"/>
      <c r="AI643" s="200"/>
      <c r="AJ643" s="200"/>
    </row>
    <row r="644" spans="20:36" ht="40" customHeight="1" x14ac:dyDescent="0.35">
      <c r="T644" s="200"/>
      <c r="U644" s="200"/>
      <c r="V644" s="200"/>
      <c r="W644" s="200"/>
      <c r="X644" s="200"/>
      <c r="Y644" s="200"/>
      <c r="Z644" s="200"/>
      <c r="AA644" s="200"/>
      <c r="AB644" s="200"/>
      <c r="AC644" s="200"/>
      <c r="AD644" s="200"/>
      <c r="AE644" s="200"/>
      <c r="AF644" s="200"/>
      <c r="AG644" s="200"/>
      <c r="AH644" s="200"/>
      <c r="AI644" s="200"/>
      <c r="AJ644" s="200"/>
    </row>
    <row r="645" spans="20:36" ht="40" customHeight="1" x14ac:dyDescent="0.35">
      <c r="T645" s="200"/>
      <c r="U645" s="200"/>
      <c r="V645" s="200"/>
      <c r="W645" s="200"/>
      <c r="X645" s="200"/>
      <c r="Y645" s="200"/>
      <c r="Z645" s="200"/>
      <c r="AA645" s="200"/>
      <c r="AB645" s="200"/>
      <c r="AC645" s="200"/>
      <c r="AD645" s="200"/>
      <c r="AE645" s="200"/>
      <c r="AF645" s="200"/>
      <c r="AG645" s="200"/>
      <c r="AH645" s="200"/>
      <c r="AI645" s="200"/>
      <c r="AJ645" s="200"/>
    </row>
    <row r="646" spans="20:36" ht="40" customHeight="1" x14ac:dyDescent="0.35">
      <c r="T646" s="200"/>
      <c r="U646" s="200"/>
      <c r="V646" s="200"/>
      <c r="W646" s="200"/>
      <c r="X646" s="200"/>
      <c r="Y646" s="200"/>
      <c r="Z646" s="200"/>
      <c r="AA646" s="200"/>
      <c r="AB646" s="200"/>
      <c r="AC646" s="200"/>
      <c r="AD646" s="200"/>
      <c r="AE646" s="200"/>
      <c r="AF646" s="200"/>
      <c r="AG646" s="200"/>
      <c r="AH646" s="200"/>
      <c r="AI646" s="200"/>
      <c r="AJ646" s="200"/>
    </row>
    <row r="647" spans="20:36" ht="40" customHeight="1" x14ac:dyDescent="0.35">
      <c r="T647" s="200"/>
      <c r="U647" s="200"/>
      <c r="V647" s="200"/>
      <c r="W647" s="200"/>
      <c r="X647" s="200"/>
      <c r="Y647" s="200"/>
      <c r="Z647" s="200"/>
      <c r="AA647" s="200"/>
      <c r="AB647" s="200"/>
      <c r="AC647" s="200"/>
      <c r="AD647" s="200"/>
      <c r="AE647" s="200"/>
      <c r="AF647" s="200"/>
      <c r="AG647" s="200"/>
      <c r="AH647" s="200"/>
      <c r="AI647" s="200"/>
      <c r="AJ647" s="200"/>
    </row>
    <row r="648" spans="20:36" ht="40" customHeight="1" x14ac:dyDescent="0.35">
      <c r="T648" s="200"/>
      <c r="U648" s="200"/>
      <c r="V648" s="200"/>
      <c r="W648" s="200"/>
      <c r="X648" s="200"/>
      <c r="Y648" s="200"/>
      <c r="Z648" s="200"/>
      <c r="AA648" s="200"/>
      <c r="AB648" s="200"/>
      <c r="AC648" s="200"/>
      <c r="AD648" s="200"/>
      <c r="AE648" s="200"/>
      <c r="AF648" s="200"/>
      <c r="AG648" s="200"/>
      <c r="AH648" s="200"/>
      <c r="AI648" s="200"/>
      <c r="AJ648" s="200"/>
    </row>
    <row r="649" spans="20:36" ht="40" customHeight="1" x14ac:dyDescent="0.35">
      <c r="T649" s="200"/>
      <c r="U649" s="200"/>
      <c r="V649" s="200"/>
      <c r="W649" s="200"/>
      <c r="X649" s="200"/>
      <c r="Y649" s="200"/>
      <c r="Z649" s="200"/>
      <c r="AA649" s="200"/>
      <c r="AB649" s="200"/>
      <c r="AC649" s="200"/>
      <c r="AD649" s="200"/>
      <c r="AE649" s="200"/>
      <c r="AF649" s="200"/>
      <c r="AG649" s="200"/>
      <c r="AH649" s="200"/>
      <c r="AI649" s="200"/>
      <c r="AJ649" s="200"/>
    </row>
  </sheetData>
  <mergeCells count="22">
    <mergeCell ref="AA1:AA2"/>
    <mergeCell ref="U1:U2"/>
    <mergeCell ref="T1:T2"/>
    <mergeCell ref="K1:S1"/>
    <mergeCell ref="A1:B1"/>
    <mergeCell ref="C1:I1"/>
    <mergeCell ref="AK1:AK2"/>
    <mergeCell ref="A2:S2"/>
    <mergeCell ref="AH1:AH2"/>
    <mergeCell ref="AI1:AI2"/>
    <mergeCell ref="AJ1:AJ2"/>
    <mergeCell ref="AB1:AB2"/>
    <mergeCell ref="AC1:AC2"/>
    <mergeCell ref="AD1:AD2"/>
    <mergeCell ref="AE1:AE2"/>
    <mergeCell ref="AF1:AF2"/>
    <mergeCell ref="AG1:AG2"/>
    <mergeCell ref="V1:V2"/>
    <mergeCell ref="W1:W2"/>
    <mergeCell ref="X1:X2"/>
    <mergeCell ref="Y1:Y2"/>
    <mergeCell ref="Z1:Z2"/>
  </mergeCells>
  <conditionalFormatting sqref="AK38">
    <cfRule type="cellIs" dxfId="53" priority="1" stopIfTrue="1" operator="greaterThan">
      <formula>0</formula>
    </cfRule>
    <cfRule type="cellIs" dxfId="52" priority="2" stopIfTrue="1" operator="greaterThan">
      <formula>0</formula>
    </cfRule>
    <cfRule type="cellIs" dxfId="51" priority="3" stopIfTrue="1" operator="greaterThan">
      <formula>0</formula>
    </cfRule>
  </conditionalFormatting>
  <hyperlinks>
    <hyperlink ref="D478" r:id="rId1" display="https://www.havan.com.br/mangueira-para-gas-de-cozinha-glp-1-20m-durin-05207.html" xr:uid="{D4647586-1714-4935-894A-D0BD1C51FE7B}"/>
  </hyperlink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7E5C7-C334-47FF-99EB-B795B05DE9C5}">
  <sheetPr>
    <tabColor rgb="FF92D050"/>
  </sheetPr>
  <dimension ref="A1:AZ649"/>
  <sheetViews>
    <sheetView topLeftCell="F1" zoomScale="60" zoomScaleNormal="60" workbookViewId="0">
      <selection activeCell="L37" sqref="L37"/>
    </sheetView>
  </sheetViews>
  <sheetFormatPr defaultColWidth="9.7265625" defaultRowHeight="26" x14ac:dyDescent="0.35"/>
  <cols>
    <col min="1" max="1" width="10.7265625" style="1" customWidth="1"/>
    <col min="2" max="2" width="19" style="19" customWidth="1"/>
    <col min="3" max="3" width="39" style="23" customWidth="1"/>
    <col min="4" max="4" width="12" style="24" customWidth="1"/>
    <col min="5" max="5" width="9.54296875" style="24" customWidth="1"/>
    <col min="6" max="6" width="14.81640625" style="1" customWidth="1"/>
    <col min="7" max="7" width="10" style="1" customWidth="1"/>
    <col min="8" max="8" width="16.7265625" style="1" customWidth="1"/>
    <col min="9" max="9" width="16.1796875" style="17" bestFit="1" customWidth="1"/>
    <col min="10" max="13" width="13.81640625" style="4" customWidth="1"/>
    <col min="14" max="14" width="18.54296875" style="4" customWidth="1"/>
    <col min="15" max="17" width="13.81640625" style="4" customWidth="1"/>
    <col min="18" max="18" width="13.26953125" style="16" customWidth="1"/>
    <col min="19" max="19" width="12.54296875" style="5" customWidth="1"/>
    <col min="20" max="31" width="13.7265625" style="6" customWidth="1"/>
    <col min="32" max="37" width="13.7265625" style="2" customWidth="1"/>
    <col min="38" max="16384" width="9.7265625" style="2"/>
  </cols>
  <sheetData>
    <row r="1" spans="1:37" ht="40" customHeight="1" x14ac:dyDescent="0.35">
      <c r="A1" s="322" t="s">
        <v>109</v>
      </c>
      <c r="B1" s="323"/>
      <c r="C1" s="322" t="s">
        <v>186</v>
      </c>
      <c r="D1" s="322"/>
      <c r="E1" s="322"/>
      <c r="F1" s="322"/>
      <c r="G1" s="322"/>
      <c r="H1" s="322"/>
      <c r="I1" s="322"/>
      <c r="J1" s="82"/>
      <c r="K1" s="322" t="s">
        <v>110</v>
      </c>
      <c r="L1" s="323"/>
      <c r="M1" s="323"/>
      <c r="N1" s="323"/>
      <c r="O1" s="323"/>
      <c r="P1" s="323"/>
      <c r="Q1" s="323"/>
      <c r="R1" s="323"/>
      <c r="S1" s="322"/>
      <c r="T1" s="328" t="s">
        <v>425</v>
      </c>
      <c r="U1" s="328" t="s">
        <v>426</v>
      </c>
      <c r="V1" s="328" t="s">
        <v>427</v>
      </c>
      <c r="W1" s="328" t="s">
        <v>428</v>
      </c>
      <c r="X1" s="328" t="s">
        <v>429</v>
      </c>
      <c r="Y1" s="328" t="s">
        <v>430</v>
      </c>
      <c r="Z1" s="328" t="s">
        <v>431</v>
      </c>
      <c r="AA1" s="328" t="s">
        <v>432</v>
      </c>
      <c r="AB1" s="328" t="s">
        <v>433</v>
      </c>
      <c r="AC1" s="328" t="s">
        <v>434</v>
      </c>
      <c r="AD1" s="328" t="s">
        <v>435</v>
      </c>
      <c r="AE1" s="328" t="s">
        <v>436</v>
      </c>
      <c r="AF1" s="327" t="s">
        <v>22</v>
      </c>
      <c r="AG1" s="327" t="s">
        <v>22</v>
      </c>
      <c r="AH1" s="327" t="s">
        <v>22</v>
      </c>
      <c r="AI1" s="327" t="s">
        <v>22</v>
      </c>
      <c r="AJ1" s="327" t="s">
        <v>22</v>
      </c>
      <c r="AK1" s="327" t="s">
        <v>22</v>
      </c>
    </row>
    <row r="2" spans="1:37" ht="40" customHeight="1" x14ac:dyDescent="0.35">
      <c r="A2" s="322" t="s">
        <v>275</v>
      </c>
      <c r="B2" s="323"/>
      <c r="C2" s="322"/>
      <c r="D2" s="322"/>
      <c r="E2" s="322"/>
      <c r="F2" s="322"/>
      <c r="G2" s="322"/>
      <c r="H2" s="322"/>
      <c r="I2" s="322"/>
      <c r="J2" s="322"/>
      <c r="K2" s="322"/>
      <c r="L2" s="323"/>
      <c r="M2" s="323"/>
      <c r="N2" s="323"/>
      <c r="O2" s="323"/>
      <c r="P2" s="323"/>
      <c r="Q2" s="323"/>
      <c r="R2" s="323"/>
      <c r="S2" s="323"/>
      <c r="T2" s="329"/>
      <c r="U2" s="329"/>
      <c r="V2" s="329"/>
      <c r="W2" s="329"/>
      <c r="X2" s="329"/>
      <c r="Y2" s="329"/>
      <c r="Z2" s="329"/>
      <c r="AA2" s="329"/>
      <c r="AB2" s="329"/>
      <c r="AC2" s="329"/>
      <c r="AD2" s="329"/>
      <c r="AE2" s="329"/>
      <c r="AF2" s="327"/>
      <c r="AG2" s="327"/>
      <c r="AH2" s="327"/>
      <c r="AI2" s="327"/>
      <c r="AJ2" s="327"/>
      <c r="AK2" s="327"/>
    </row>
    <row r="3" spans="1:37" s="3" customFormat="1" ht="57.25" customHeight="1" x14ac:dyDescent="0.25">
      <c r="A3" s="20" t="s">
        <v>10</v>
      </c>
      <c r="B3" s="21" t="s">
        <v>6</v>
      </c>
      <c r="C3" s="20" t="s">
        <v>21</v>
      </c>
      <c r="D3" s="20" t="s">
        <v>13</v>
      </c>
      <c r="E3" s="21" t="s">
        <v>14</v>
      </c>
      <c r="F3" s="21" t="s">
        <v>15</v>
      </c>
      <c r="G3" s="21" t="s">
        <v>16</v>
      </c>
      <c r="H3" s="21" t="s">
        <v>7</v>
      </c>
      <c r="I3" s="22" t="s">
        <v>11</v>
      </c>
      <c r="J3" s="21" t="s">
        <v>12</v>
      </c>
      <c r="K3" s="39" t="s">
        <v>104</v>
      </c>
      <c r="L3" s="39" t="s">
        <v>105</v>
      </c>
      <c r="M3" s="39" t="s">
        <v>100</v>
      </c>
      <c r="N3" s="39" t="s">
        <v>28</v>
      </c>
      <c r="O3" s="39" t="s">
        <v>101</v>
      </c>
      <c r="P3" s="39" t="s">
        <v>102</v>
      </c>
      <c r="Q3" s="39" t="s">
        <v>103</v>
      </c>
      <c r="R3" s="25" t="s">
        <v>0</v>
      </c>
      <c r="S3" s="26" t="s">
        <v>2</v>
      </c>
      <c r="T3" s="193">
        <v>45728</v>
      </c>
      <c r="U3" s="193">
        <v>45728</v>
      </c>
      <c r="V3" s="193">
        <v>45728</v>
      </c>
      <c r="W3" s="193">
        <v>45728</v>
      </c>
      <c r="X3" s="193">
        <v>45728</v>
      </c>
      <c r="Y3" s="193">
        <v>45728</v>
      </c>
      <c r="Z3" s="193">
        <v>45728</v>
      </c>
      <c r="AA3" s="193">
        <v>45853</v>
      </c>
      <c r="AB3" s="193">
        <v>45853</v>
      </c>
      <c r="AC3" s="193">
        <v>45853</v>
      </c>
      <c r="AD3" s="193">
        <v>45853</v>
      </c>
      <c r="AE3" s="193">
        <v>45853</v>
      </c>
      <c r="AF3" s="27" t="s">
        <v>1</v>
      </c>
      <c r="AG3" s="27" t="s">
        <v>1</v>
      </c>
      <c r="AH3" s="27" t="s">
        <v>1</v>
      </c>
      <c r="AI3" s="27" t="s">
        <v>1</v>
      </c>
      <c r="AJ3" s="27" t="s">
        <v>1</v>
      </c>
      <c r="AK3" s="27" t="s">
        <v>1</v>
      </c>
    </row>
    <row r="4" spans="1:37" ht="40" customHeight="1" x14ac:dyDescent="0.35">
      <c r="A4" s="88">
        <v>1</v>
      </c>
      <c r="B4" s="89" t="s">
        <v>111</v>
      </c>
      <c r="C4" s="166" t="s">
        <v>237</v>
      </c>
      <c r="D4" s="96" t="s">
        <v>123</v>
      </c>
      <c r="E4" s="100">
        <v>1703</v>
      </c>
      <c r="F4" s="104">
        <v>504220643</v>
      </c>
      <c r="G4" s="35" t="s">
        <v>172</v>
      </c>
      <c r="H4" s="35" t="s">
        <v>181</v>
      </c>
      <c r="I4" s="107">
        <v>7.5</v>
      </c>
      <c r="J4" s="8">
        <v>1616</v>
      </c>
      <c r="K4" s="45">
        <f>IF(SUM(T4:AK4)&gt;J4+M4,J4+M4,SUM(T4:AJ4))</f>
        <v>240</v>
      </c>
      <c r="L4" s="45">
        <f>(SUM(T4:AK4))</f>
        <v>240</v>
      </c>
      <c r="M4" s="55"/>
      <c r="N4" s="54">
        <f>ROUND(IF(J4*0.25-0.5&lt;0,0,J4*0.25-0.5),0)-Q4-O4</f>
        <v>404</v>
      </c>
      <c r="O4" s="55"/>
      <c r="P4" s="55"/>
      <c r="Q4" s="55"/>
      <c r="R4" s="13">
        <f>J4+M4+O4+P4-L4</f>
        <v>1376</v>
      </c>
      <c r="S4" s="14" t="str">
        <f t="shared" ref="S4:S38" si="0">IF(R4&lt;0,"ATENÇÃO","OK")</f>
        <v>OK</v>
      </c>
      <c r="T4" s="196">
        <v>240</v>
      </c>
      <c r="U4" s="194"/>
      <c r="V4" s="194"/>
      <c r="W4" s="195"/>
      <c r="X4" s="195"/>
      <c r="Y4" s="195"/>
      <c r="Z4" s="195"/>
      <c r="AA4" s="194"/>
      <c r="AB4" s="194"/>
      <c r="AC4" s="194"/>
      <c r="AD4" s="194"/>
      <c r="AE4" s="194"/>
      <c r="AF4" s="29"/>
      <c r="AG4" s="29"/>
      <c r="AH4" s="29"/>
      <c r="AI4" s="29"/>
      <c r="AJ4" s="29"/>
      <c r="AK4" s="29"/>
    </row>
    <row r="5" spans="1:37" ht="40" customHeight="1" x14ac:dyDescent="0.35">
      <c r="A5" s="90">
        <v>2</v>
      </c>
      <c r="B5" s="91" t="s">
        <v>112</v>
      </c>
      <c r="C5" s="167" t="s">
        <v>238</v>
      </c>
      <c r="D5" s="97" t="s">
        <v>124</v>
      </c>
      <c r="E5" s="101">
        <v>1703</v>
      </c>
      <c r="F5" s="105" t="s">
        <v>139</v>
      </c>
      <c r="G5" s="106" t="s">
        <v>173</v>
      </c>
      <c r="H5" s="106" t="s">
        <v>181</v>
      </c>
      <c r="I5" s="108">
        <v>16.600000000000001</v>
      </c>
      <c r="J5" s="8">
        <v>1154</v>
      </c>
      <c r="K5" s="45">
        <f t="shared" ref="K5:K37" si="1">IF(SUM(T5:AK5)&gt;J5+M5,J5+M5,SUM(T5:AJ5))</f>
        <v>680</v>
      </c>
      <c r="L5" s="45">
        <f t="shared" ref="L5:L37" si="2">(SUM(T5:AK5))</f>
        <v>680</v>
      </c>
      <c r="M5" s="55"/>
      <c r="N5" s="54">
        <f t="shared" ref="N5:N37" si="3">ROUND(IF(J5*0.25-0.5&lt;0,0,J5*0.25-0.5),0)-Q5-O5</f>
        <v>288</v>
      </c>
      <c r="O5" s="55"/>
      <c r="P5" s="55"/>
      <c r="Q5" s="55"/>
      <c r="R5" s="13">
        <f t="shared" ref="R5:R37" si="4">J5+M5+O5+P5-L5</f>
        <v>474</v>
      </c>
      <c r="S5" s="14" t="str">
        <f>IF(R5&lt;0,"ATENÇÃO","OK")</f>
        <v>OK</v>
      </c>
      <c r="T5" s="194"/>
      <c r="U5" s="196">
        <v>340</v>
      </c>
      <c r="V5" s="194"/>
      <c r="W5" s="195"/>
      <c r="X5" s="195"/>
      <c r="Y5" s="195"/>
      <c r="Z5" s="195"/>
      <c r="AA5" s="196">
        <v>340</v>
      </c>
      <c r="AB5" s="194"/>
      <c r="AC5" s="194"/>
      <c r="AD5" s="194"/>
      <c r="AE5" s="194"/>
      <c r="AF5" s="29"/>
      <c r="AG5" s="29"/>
      <c r="AH5" s="29"/>
      <c r="AI5" s="29"/>
      <c r="AJ5" s="29"/>
      <c r="AK5" s="29"/>
    </row>
    <row r="6" spans="1:37" ht="40" customHeight="1" x14ac:dyDescent="0.35">
      <c r="A6" s="92">
        <v>3</v>
      </c>
      <c r="B6" s="93" t="s">
        <v>113</v>
      </c>
      <c r="C6" s="166" t="s">
        <v>239</v>
      </c>
      <c r="D6" s="96" t="s">
        <v>124</v>
      </c>
      <c r="E6" s="102">
        <v>1703</v>
      </c>
      <c r="F6" s="104" t="s">
        <v>140</v>
      </c>
      <c r="G6" s="35" t="s">
        <v>172</v>
      </c>
      <c r="H6" s="35" t="s">
        <v>181</v>
      </c>
      <c r="I6" s="107">
        <v>5.9</v>
      </c>
      <c r="J6" s="8"/>
      <c r="K6" s="45">
        <f t="shared" si="1"/>
        <v>0</v>
      </c>
      <c r="L6" s="45">
        <f t="shared" si="2"/>
        <v>0</v>
      </c>
      <c r="M6" s="55"/>
      <c r="N6" s="54">
        <f t="shared" si="3"/>
        <v>0</v>
      </c>
      <c r="O6" s="55"/>
      <c r="P6" s="55"/>
      <c r="Q6" s="55"/>
      <c r="R6" s="13">
        <f t="shared" si="4"/>
        <v>0</v>
      </c>
      <c r="S6" s="14" t="str">
        <f t="shared" si="0"/>
        <v>OK</v>
      </c>
      <c r="T6" s="194"/>
      <c r="U6" s="194"/>
      <c r="V6" s="194"/>
      <c r="W6" s="195"/>
      <c r="X6" s="195"/>
      <c r="Y6" s="195"/>
      <c r="Z6" s="195"/>
      <c r="AA6" s="194"/>
      <c r="AB6" s="194"/>
      <c r="AC6" s="194"/>
      <c r="AD6" s="194"/>
      <c r="AE6" s="194"/>
      <c r="AF6" s="29"/>
      <c r="AG6" s="29"/>
      <c r="AH6" s="29"/>
      <c r="AI6" s="29"/>
      <c r="AJ6" s="29"/>
      <c r="AK6" s="29"/>
    </row>
    <row r="7" spans="1:37" ht="40" customHeight="1" x14ac:dyDescent="0.35">
      <c r="A7" s="90">
        <v>4</v>
      </c>
      <c r="B7" s="91" t="s">
        <v>114</v>
      </c>
      <c r="C7" s="167" t="s">
        <v>240</v>
      </c>
      <c r="D7" s="97" t="s">
        <v>125</v>
      </c>
      <c r="E7" s="101">
        <v>1701</v>
      </c>
      <c r="F7" s="105" t="s">
        <v>141</v>
      </c>
      <c r="G7" s="106" t="s">
        <v>173</v>
      </c>
      <c r="H7" s="106" t="s">
        <v>181</v>
      </c>
      <c r="I7" s="108">
        <v>7.7</v>
      </c>
      <c r="J7" s="8"/>
      <c r="K7" s="45">
        <f t="shared" si="1"/>
        <v>0</v>
      </c>
      <c r="L7" s="45">
        <f t="shared" si="2"/>
        <v>0</v>
      </c>
      <c r="M7" s="55"/>
      <c r="N7" s="54">
        <f t="shared" si="3"/>
        <v>0</v>
      </c>
      <c r="O7" s="55"/>
      <c r="P7" s="55"/>
      <c r="Q7" s="55"/>
      <c r="R7" s="13">
        <f t="shared" si="4"/>
        <v>0</v>
      </c>
      <c r="S7" s="14" t="str">
        <f t="shared" si="0"/>
        <v>OK</v>
      </c>
      <c r="T7" s="194"/>
      <c r="U7" s="194"/>
      <c r="V7" s="194"/>
      <c r="W7" s="195"/>
      <c r="X7" s="195"/>
      <c r="Y7" s="195"/>
      <c r="Z7" s="195"/>
      <c r="AA7" s="194"/>
      <c r="AB7" s="194"/>
      <c r="AC7" s="194"/>
      <c r="AD7" s="194"/>
      <c r="AE7" s="194"/>
      <c r="AF7" s="29"/>
      <c r="AG7" s="29"/>
      <c r="AH7" s="29"/>
      <c r="AI7" s="29"/>
      <c r="AJ7" s="29"/>
      <c r="AK7" s="29"/>
    </row>
    <row r="8" spans="1:37" ht="40" customHeight="1" x14ac:dyDescent="0.35">
      <c r="A8" s="92">
        <v>5</v>
      </c>
      <c r="B8" s="93" t="s">
        <v>114</v>
      </c>
      <c r="C8" s="166" t="s">
        <v>241</v>
      </c>
      <c r="D8" s="96" t="s">
        <v>125</v>
      </c>
      <c r="E8" s="102">
        <v>1701</v>
      </c>
      <c r="F8" s="104" t="s">
        <v>142</v>
      </c>
      <c r="G8" s="35" t="s">
        <v>174</v>
      </c>
      <c r="H8" s="35" t="s">
        <v>181</v>
      </c>
      <c r="I8" s="107">
        <v>15.99</v>
      </c>
      <c r="J8" s="8">
        <v>40</v>
      </c>
      <c r="K8" s="45">
        <f t="shared" si="1"/>
        <v>40</v>
      </c>
      <c r="L8" s="45">
        <f t="shared" si="2"/>
        <v>40</v>
      </c>
      <c r="M8" s="55"/>
      <c r="N8" s="54">
        <f t="shared" si="3"/>
        <v>10</v>
      </c>
      <c r="O8" s="55"/>
      <c r="P8" s="55"/>
      <c r="Q8" s="55"/>
      <c r="R8" s="13">
        <f t="shared" si="4"/>
        <v>0</v>
      </c>
      <c r="S8" s="14" t="str">
        <f t="shared" si="0"/>
        <v>OK</v>
      </c>
      <c r="T8" s="194"/>
      <c r="U8" s="194"/>
      <c r="V8" s="196">
        <v>40</v>
      </c>
      <c r="W8" s="195"/>
      <c r="X8" s="195"/>
      <c r="Y8" s="195"/>
      <c r="Z8" s="195"/>
      <c r="AA8" s="194"/>
      <c r="AB8" s="194"/>
      <c r="AC8" s="194"/>
      <c r="AD8" s="194"/>
      <c r="AE8" s="194"/>
      <c r="AF8" s="29"/>
      <c r="AG8" s="29"/>
      <c r="AH8" s="29"/>
      <c r="AI8" s="29"/>
      <c r="AJ8" s="29"/>
      <c r="AK8" s="29"/>
    </row>
    <row r="9" spans="1:37" ht="40" customHeight="1" x14ac:dyDescent="0.35">
      <c r="A9" s="90">
        <v>6</v>
      </c>
      <c r="B9" s="91" t="s">
        <v>114</v>
      </c>
      <c r="C9" s="167" t="s">
        <v>242</v>
      </c>
      <c r="D9" s="97" t="s">
        <v>125</v>
      </c>
      <c r="E9" s="101">
        <v>1701</v>
      </c>
      <c r="F9" s="105" t="s">
        <v>143</v>
      </c>
      <c r="G9" s="106" t="s">
        <v>173</v>
      </c>
      <c r="H9" s="106" t="s">
        <v>181</v>
      </c>
      <c r="I9" s="108">
        <v>6.85</v>
      </c>
      <c r="J9" s="8"/>
      <c r="K9" s="45">
        <f t="shared" si="1"/>
        <v>0</v>
      </c>
      <c r="L9" s="45">
        <f t="shared" si="2"/>
        <v>0</v>
      </c>
      <c r="M9" s="55"/>
      <c r="N9" s="54">
        <f t="shared" si="3"/>
        <v>0</v>
      </c>
      <c r="O9" s="55"/>
      <c r="P9" s="55"/>
      <c r="Q9" s="55"/>
      <c r="R9" s="13">
        <f t="shared" si="4"/>
        <v>0</v>
      </c>
      <c r="S9" s="14" t="str">
        <f t="shared" si="0"/>
        <v>OK</v>
      </c>
      <c r="T9" s="194"/>
      <c r="U9" s="194"/>
      <c r="V9" s="194"/>
      <c r="W9" s="195"/>
      <c r="X9" s="195"/>
      <c r="Y9" s="195"/>
      <c r="Z9" s="195"/>
      <c r="AA9" s="194"/>
      <c r="AB9" s="194"/>
      <c r="AC9" s="194"/>
      <c r="AD9" s="194"/>
      <c r="AE9" s="194"/>
      <c r="AF9" s="29"/>
      <c r="AG9" s="29"/>
      <c r="AH9" s="29"/>
      <c r="AI9" s="29"/>
      <c r="AJ9" s="29"/>
      <c r="AK9" s="29"/>
    </row>
    <row r="10" spans="1:37" ht="40" customHeight="1" x14ac:dyDescent="0.35">
      <c r="A10" s="92">
        <v>7</v>
      </c>
      <c r="B10" s="93" t="s">
        <v>115</v>
      </c>
      <c r="C10" s="166" t="s">
        <v>243</v>
      </c>
      <c r="D10" s="96" t="s">
        <v>126</v>
      </c>
      <c r="E10" s="102">
        <v>1801</v>
      </c>
      <c r="F10" s="104" t="s">
        <v>144</v>
      </c>
      <c r="G10" s="35" t="s">
        <v>175</v>
      </c>
      <c r="H10" s="35" t="s">
        <v>181</v>
      </c>
      <c r="I10" s="107">
        <v>2.59</v>
      </c>
      <c r="J10" s="8">
        <v>1256</v>
      </c>
      <c r="K10" s="45">
        <f t="shared" si="1"/>
        <v>700</v>
      </c>
      <c r="L10" s="45">
        <f t="shared" si="2"/>
        <v>700</v>
      </c>
      <c r="M10" s="55"/>
      <c r="N10" s="54">
        <f t="shared" si="3"/>
        <v>314</v>
      </c>
      <c r="O10" s="55"/>
      <c r="P10" s="55"/>
      <c r="Q10" s="55"/>
      <c r="R10" s="13">
        <f t="shared" si="4"/>
        <v>556</v>
      </c>
      <c r="S10" s="14" t="str">
        <f t="shared" si="0"/>
        <v>OK</v>
      </c>
      <c r="T10" s="194"/>
      <c r="U10" s="194"/>
      <c r="V10" s="194"/>
      <c r="W10" s="226">
        <v>350</v>
      </c>
      <c r="X10" s="195"/>
      <c r="Y10" s="195"/>
      <c r="Z10" s="195"/>
      <c r="AA10" s="194"/>
      <c r="AB10" s="196">
        <v>350</v>
      </c>
      <c r="AC10" s="194"/>
      <c r="AD10" s="194"/>
      <c r="AE10" s="194"/>
      <c r="AF10" s="29"/>
      <c r="AG10" s="29"/>
      <c r="AH10" s="29"/>
      <c r="AI10" s="29"/>
      <c r="AJ10" s="29"/>
      <c r="AK10" s="29"/>
    </row>
    <row r="11" spans="1:37" ht="40" customHeight="1" x14ac:dyDescent="0.35">
      <c r="A11" s="90">
        <v>8</v>
      </c>
      <c r="B11" s="91" t="s">
        <v>116</v>
      </c>
      <c r="C11" s="167" t="s">
        <v>244</v>
      </c>
      <c r="D11" s="97" t="s">
        <v>127</v>
      </c>
      <c r="E11" s="101">
        <v>1807</v>
      </c>
      <c r="F11" s="105" t="s">
        <v>145</v>
      </c>
      <c r="G11" s="106" t="s">
        <v>174</v>
      </c>
      <c r="H11" s="106" t="s">
        <v>181</v>
      </c>
      <c r="I11" s="108">
        <v>51.7</v>
      </c>
      <c r="J11" s="8">
        <v>12</v>
      </c>
      <c r="K11" s="45">
        <f t="shared" si="1"/>
        <v>12</v>
      </c>
      <c r="L11" s="45">
        <f t="shared" si="2"/>
        <v>12</v>
      </c>
      <c r="M11" s="55"/>
      <c r="N11" s="54">
        <f t="shared" si="3"/>
        <v>3</v>
      </c>
      <c r="O11" s="55"/>
      <c r="P11" s="55"/>
      <c r="Q11" s="55"/>
      <c r="R11" s="13">
        <f t="shared" si="4"/>
        <v>0</v>
      </c>
      <c r="S11" s="14" t="str">
        <f t="shared" si="0"/>
        <v>OK</v>
      </c>
      <c r="T11" s="194"/>
      <c r="U11" s="194"/>
      <c r="V11" s="194"/>
      <c r="W11" s="195"/>
      <c r="X11" s="226">
        <v>12</v>
      </c>
      <c r="Y11" s="195"/>
      <c r="Z11" s="194"/>
      <c r="AA11" s="194"/>
      <c r="AB11" s="194"/>
      <c r="AC11" s="194"/>
      <c r="AD11" s="194"/>
      <c r="AE11" s="194"/>
      <c r="AF11" s="29"/>
      <c r="AG11" s="29"/>
      <c r="AH11" s="29"/>
      <c r="AI11" s="29"/>
      <c r="AJ11" s="29"/>
      <c r="AK11" s="29"/>
    </row>
    <row r="12" spans="1:37" ht="40" customHeight="1" x14ac:dyDescent="0.35">
      <c r="A12" s="88">
        <v>9</v>
      </c>
      <c r="B12" s="89" t="s">
        <v>116</v>
      </c>
      <c r="C12" s="166" t="s">
        <v>245</v>
      </c>
      <c r="D12" s="96" t="s">
        <v>128</v>
      </c>
      <c r="E12" s="100">
        <v>1807</v>
      </c>
      <c r="F12" s="104" t="s">
        <v>146</v>
      </c>
      <c r="G12" s="35" t="s">
        <v>174</v>
      </c>
      <c r="H12" s="35" t="s">
        <v>181</v>
      </c>
      <c r="I12" s="107">
        <v>77</v>
      </c>
      <c r="J12" s="8"/>
      <c r="K12" s="45">
        <f t="shared" si="1"/>
        <v>0</v>
      </c>
      <c r="L12" s="45">
        <f t="shared" si="2"/>
        <v>0</v>
      </c>
      <c r="M12" s="55"/>
      <c r="N12" s="54">
        <f t="shared" si="3"/>
        <v>0</v>
      </c>
      <c r="O12" s="55"/>
      <c r="P12" s="55"/>
      <c r="Q12" s="55"/>
      <c r="R12" s="13">
        <f t="shared" si="4"/>
        <v>0</v>
      </c>
      <c r="S12" s="14" t="str">
        <f t="shared" si="0"/>
        <v>OK</v>
      </c>
      <c r="T12" s="194"/>
      <c r="U12" s="194"/>
      <c r="V12" s="194"/>
      <c r="W12" s="195"/>
      <c r="X12" s="195"/>
      <c r="Y12" s="195"/>
      <c r="Z12" s="195"/>
      <c r="AA12" s="194"/>
      <c r="AB12" s="194"/>
      <c r="AC12" s="194"/>
      <c r="AD12" s="194"/>
      <c r="AE12" s="194"/>
      <c r="AF12" s="29"/>
      <c r="AG12" s="29"/>
      <c r="AH12" s="29"/>
      <c r="AI12" s="29"/>
      <c r="AJ12" s="29"/>
      <c r="AK12" s="29"/>
    </row>
    <row r="13" spans="1:37" ht="40" customHeight="1" x14ac:dyDescent="0.35">
      <c r="A13" s="90">
        <v>10</v>
      </c>
      <c r="B13" s="91" t="s">
        <v>116</v>
      </c>
      <c r="C13" s="167" t="s">
        <v>246</v>
      </c>
      <c r="D13" s="97" t="s">
        <v>129</v>
      </c>
      <c r="E13" s="101">
        <v>1801</v>
      </c>
      <c r="F13" s="105" t="s">
        <v>147</v>
      </c>
      <c r="G13" s="106" t="s">
        <v>174</v>
      </c>
      <c r="H13" s="106" t="s">
        <v>181</v>
      </c>
      <c r="I13" s="108">
        <v>22.26</v>
      </c>
      <c r="J13" s="8">
        <v>64</v>
      </c>
      <c r="K13" s="45">
        <f t="shared" si="1"/>
        <v>40</v>
      </c>
      <c r="L13" s="45">
        <f t="shared" si="2"/>
        <v>40</v>
      </c>
      <c r="M13" s="55"/>
      <c r="N13" s="54">
        <f t="shared" si="3"/>
        <v>16</v>
      </c>
      <c r="O13" s="55"/>
      <c r="P13" s="55"/>
      <c r="Q13" s="55"/>
      <c r="R13" s="13">
        <f t="shared" si="4"/>
        <v>24</v>
      </c>
      <c r="S13" s="14" t="str">
        <f t="shared" si="0"/>
        <v>OK</v>
      </c>
      <c r="T13" s="194"/>
      <c r="U13" s="194"/>
      <c r="V13" s="194"/>
      <c r="W13" s="195"/>
      <c r="X13" s="226">
        <v>40</v>
      </c>
      <c r="Y13" s="195"/>
      <c r="Z13" s="195"/>
      <c r="AA13" s="194"/>
      <c r="AB13" s="194"/>
      <c r="AC13" s="194"/>
      <c r="AD13" s="194"/>
      <c r="AE13" s="194"/>
      <c r="AF13" s="29"/>
      <c r="AG13" s="29"/>
      <c r="AH13" s="29"/>
      <c r="AI13" s="29"/>
      <c r="AJ13" s="29"/>
      <c r="AK13" s="29"/>
    </row>
    <row r="14" spans="1:37" ht="56.25" customHeight="1" x14ac:dyDescent="0.35">
      <c r="A14" s="88">
        <v>11</v>
      </c>
      <c r="B14" s="89" t="s">
        <v>114</v>
      </c>
      <c r="C14" s="166" t="s">
        <v>247</v>
      </c>
      <c r="D14" s="96" t="s">
        <v>125</v>
      </c>
      <c r="E14" s="100">
        <v>1801</v>
      </c>
      <c r="F14" s="104" t="s">
        <v>148</v>
      </c>
      <c r="G14" s="35" t="s">
        <v>174</v>
      </c>
      <c r="H14" s="35" t="s">
        <v>181</v>
      </c>
      <c r="I14" s="107">
        <v>13.49</v>
      </c>
      <c r="J14" s="8">
        <v>136</v>
      </c>
      <c r="K14" s="45">
        <f t="shared" si="1"/>
        <v>136</v>
      </c>
      <c r="L14" s="45">
        <f t="shared" si="2"/>
        <v>136</v>
      </c>
      <c r="M14" s="55"/>
      <c r="N14" s="54">
        <f t="shared" si="3"/>
        <v>34</v>
      </c>
      <c r="O14" s="55"/>
      <c r="P14" s="55"/>
      <c r="Q14" s="55"/>
      <c r="R14" s="13">
        <f t="shared" si="4"/>
        <v>0</v>
      </c>
      <c r="S14" s="14" t="str">
        <f t="shared" si="0"/>
        <v>OK</v>
      </c>
      <c r="T14" s="194"/>
      <c r="U14" s="194"/>
      <c r="V14" s="196">
        <v>70</v>
      </c>
      <c r="W14" s="195"/>
      <c r="X14" s="198"/>
      <c r="Y14" s="195"/>
      <c r="Z14" s="195"/>
      <c r="AA14" s="194"/>
      <c r="AB14" s="194"/>
      <c r="AC14" s="196">
        <v>66</v>
      </c>
      <c r="AD14" s="194"/>
      <c r="AE14" s="194"/>
      <c r="AF14" s="29"/>
      <c r="AG14" s="29"/>
      <c r="AH14" s="29"/>
      <c r="AI14" s="29"/>
      <c r="AJ14" s="29"/>
      <c r="AK14" s="29"/>
    </row>
    <row r="15" spans="1:37" ht="40" customHeight="1" x14ac:dyDescent="0.35">
      <c r="A15" s="90">
        <v>12</v>
      </c>
      <c r="B15" s="91" t="s">
        <v>114</v>
      </c>
      <c r="C15" s="167" t="s">
        <v>248</v>
      </c>
      <c r="D15" s="97" t="s">
        <v>125</v>
      </c>
      <c r="E15" s="101">
        <v>1801</v>
      </c>
      <c r="F15" s="105" t="s">
        <v>149</v>
      </c>
      <c r="G15" s="106" t="s">
        <v>173</v>
      </c>
      <c r="H15" s="106" t="s">
        <v>181</v>
      </c>
      <c r="I15" s="108">
        <v>2.79</v>
      </c>
      <c r="J15" s="8"/>
      <c r="K15" s="45">
        <f t="shared" si="1"/>
        <v>0</v>
      </c>
      <c r="L15" s="45">
        <f t="shared" si="2"/>
        <v>0</v>
      </c>
      <c r="M15" s="55"/>
      <c r="N15" s="54">
        <f t="shared" si="3"/>
        <v>0</v>
      </c>
      <c r="O15" s="55"/>
      <c r="P15" s="55"/>
      <c r="Q15" s="55"/>
      <c r="R15" s="13">
        <f t="shared" si="4"/>
        <v>0</v>
      </c>
      <c r="S15" s="14" t="str">
        <f t="shared" si="0"/>
        <v>OK</v>
      </c>
      <c r="T15" s="194"/>
      <c r="U15" s="194"/>
      <c r="V15" s="194"/>
      <c r="W15" s="195"/>
      <c r="X15" s="198"/>
      <c r="Y15" s="195"/>
      <c r="Z15" s="195"/>
      <c r="AA15" s="194"/>
      <c r="AB15" s="194"/>
      <c r="AC15" s="194"/>
      <c r="AD15" s="194"/>
      <c r="AE15" s="194"/>
      <c r="AF15" s="29"/>
      <c r="AG15" s="29"/>
      <c r="AH15" s="29"/>
      <c r="AI15" s="29"/>
      <c r="AJ15" s="29"/>
      <c r="AK15" s="29"/>
    </row>
    <row r="16" spans="1:37" ht="40" customHeight="1" x14ac:dyDescent="0.35">
      <c r="A16" s="88">
        <v>13</v>
      </c>
      <c r="B16" s="89" t="s">
        <v>114</v>
      </c>
      <c r="C16" s="166" t="s">
        <v>249</v>
      </c>
      <c r="D16" s="96" t="s">
        <v>125</v>
      </c>
      <c r="E16" s="100">
        <v>1801</v>
      </c>
      <c r="F16" s="104" t="s">
        <v>150</v>
      </c>
      <c r="G16" s="35" t="s">
        <v>173</v>
      </c>
      <c r="H16" s="35" t="s">
        <v>181</v>
      </c>
      <c r="I16" s="107">
        <v>2.98</v>
      </c>
      <c r="J16" s="8">
        <v>600</v>
      </c>
      <c r="K16" s="45">
        <f t="shared" si="1"/>
        <v>600</v>
      </c>
      <c r="L16" s="45">
        <f t="shared" si="2"/>
        <v>600</v>
      </c>
      <c r="M16" s="55"/>
      <c r="N16" s="54">
        <f t="shared" si="3"/>
        <v>150</v>
      </c>
      <c r="O16" s="55"/>
      <c r="P16" s="55"/>
      <c r="Q16" s="55"/>
      <c r="R16" s="13">
        <f t="shared" si="4"/>
        <v>0</v>
      </c>
      <c r="S16" s="14" t="str">
        <f t="shared" si="0"/>
        <v>OK</v>
      </c>
      <c r="T16" s="194"/>
      <c r="U16" s="194"/>
      <c r="V16" s="196">
        <v>300</v>
      </c>
      <c r="W16" s="195"/>
      <c r="X16" s="198"/>
      <c r="Y16" s="195"/>
      <c r="Z16" s="195"/>
      <c r="AA16" s="194"/>
      <c r="AB16" s="194"/>
      <c r="AC16" s="196">
        <v>300</v>
      </c>
      <c r="AD16" s="194"/>
      <c r="AE16" s="194"/>
      <c r="AF16" s="29"/>
      <c r="AG16" s="29"/>
      <c r="AH16" s="29"/>
      <c r="AI16" s="29"/>
      <c r="AJ16" s="29"/>
      <c r="AK16" s="29"/>
    </row>
    <row r="17" spans="1:37" ht="40" customHeight="1" x14ac:dyDescent="0.35">
      <c r="A17" s="90">
        <v>14</v>
      </c>
      <c r="B17" s="91" t="s">
        <v>116</v>
      </c>
      <c r="C17" s="167" t="s">
        <v>250</v>
      </c>
      <c r="D17" s="97" t="s">
        <v>130</v>
      </c>
      <c r="E17" s="101">
        <v>1801</v>
      </c>
      <c r="F17" s="105" t="s">
        <v>151</v>
      </c>
      <c r="G17" s="106" t="s">
        <v>176</v>
      </c>
      <c r="H17" s="106" t="s">
        <v>181</v>
      </c>
      <c r="I17" s="108">
        <v>2.2000000000000002</v>
      </c>
      <c r="J17" s="8">
        <v>508</v>
      </c>
      <c r="K17" s="45">
        <f t="shared" si="1"/>
        <v>508</v>
      </c>
      <c r="L17" s="45">
        <f t="shared" si="2"/>
        <v>508</v>
      </c>
      <c r="M17" s="55"/>
      <c r="N17" s="54">
        <f t="shared" si="3"/>
        <v>127</v>
      </c>
      <c r="O17" s="55"/>
      <c r="P17" s="55"/>
      <c r="Q17" s="55"/>
      <c r="R17" s="13">
        <f t="shared" si="4"/>
        <v>0</v>
      </c>
      <c r="S17" s="14" t="str">
        <f t="shared" si="0"/>
        <v>OK</v>
      </c>
      <c r="T17" s="194"/>
      <c r="U17" s="194"/>
      <c r="V17" s="194"/>
      <c r="W17" s="195"/>
      <c r="X17" s="226">
        <v>300</v>
      </c>
      <c r="Y17" s="195"/>
      <c r="Z17" s="195"/>
      <c r="AA17" s="194"/>
      <c r="AB17" s="194"/>
      <c r="AC17" s="194"/>
      <c r="AD17" s="196">
        <v>208</v>
      </c>
      <c r="AE17" s="194"/>
      <c r="AF17" s="29"/>
      <c r="AG17" s="29"/>
      <c r="AH17" s="29"/>
      <c r="AI17" s="29"/>
      <c r="AJ17" s="29"/>
      <c r="AK17" s="29"/>
    </row>
    <row r="18" spans="1:37" ht="40" customHeight="1" x14ac:dyDescent="0.35">
      <c r="A18" s="88">
        <v>15</v>
      </c>
      <c r="B18" s="89" t="s">
        <v>114</v>
      </c>
      <c r="C18" s="166" t="s">
        <v>251</v>
      </c>
      <c r="D18" s="96" t="s">
        <v>125</v>
      </c>
      <c r="E18" s="100">
        <v>1801</v>
      </c>
      <c r="F18" s="104" t="s">
        <v>152</v>
      </c>
      <c r="G18" s="35" t="s">
        <v>176</v>
      </c>
      <c r="H18" s="35" t="s">
        <v>181</v>
      </c>
      <c r="I18" s="107">
        <v>3.99</v>
      </c>
      <c r="J18" s="8">
        <v>220</v>
      </c>
      <c r="K18" s="45">
        <f t="shared" si="1"/>
        <v>0</v>
      </c>
      <c r="L18" s="45">
        <f t="shared" si="2"/>
        <v>0</v>
      </c>
      <c r="M18" s="55"/>
      <c r="N18" s="54">
        <f t="shared" si="3"/>
        <v>55</v>
      </c>
      <c r="O18" s="55"/>
      <c r="P18" s="55"/>
      <c r="Q18" s="55"/>
      <c r="R18" s="13">
        <f t="shared" si="4"/>
        <v>220</v>
      </c>
      <c r="S18" s="14" t="str">
        <f t="shared" si="0"/>
        <v>OK</v>
      </c>
      <c r="T18" s="194"/>
      <c r="U18" s="194"/>
      <c r="V18" s="194"/>
      <c r="W18" s="195"/>
      <c r="X18" s="198"/>
      <c r="Y18" s="195"/>
      <c r="Z18" s="195"/>
      <c r="AA18" s="194"/>
      <c r="AB18" s="194"/>
      <c r="AC18" s="194"/>
      <c r="AD18" s="194"/>
      <c r="AE18" s="194"/>
      <c r="AF18" s="29"/>
      <c r="AG18" s="29"/>
      <c r="AH18" s="29"/>
      <c r="AI18" s="29"/>
      <c r="AJ18" s="29"/>
      <c r="AK18" s="29"/>
    </row>
    <row r="19" spans="1:37" ht="40" customHeight="1" x14ac:dyDescent="0.35">
      <c r="A19" s="90">
        <v>16</v>
      </c>
      <c r="B19" s="91" t="s">
        <v>114</v>
      </c>
      <c r="C19" s="167" t="s">
        <v>252</v>
      </c>
      <c r="D19" s="97" t="s">
        <v>125</v>
      </c>
      <c r="E19" s="101">
        <v>1801</v>
      </c>
      <c r="F19" s="105" t="s">
        <v>153</v>
      </c>
      <c r="G19" s="106" t="s">
        <v>176</v>
      </c>
      <c r="H19" s="106" t="s">
        <v>181</v>
      </c>
      <c r="I19" s="108">
        <v>3.6</v>
      </c>
      <c r="J19" s="8"/>
      <c r="K19" s="45">
        <f t="shared" si="1"/>
        <v>0</v>
      </c>
      <c r="L19" s="45">
        <f t="shared" si="2"/>
        <v>0</v>
      </c>
      <c r="M19" s="55"/>
      <c r="N19" s="54">
        <f t="shared" si="3"/>
        <v>0</v>
      </c>
      <c r="O19" s="55"/>
      <c r="P19" s="55"/>
      <c r="Q19" s="55"/>
      <c r="R19" s="13">
        <f t="shared" si="4"/>
        <v>0</v>
      </c>
      <c r="S19" s="14" t="str">
        <f t="shared" si="0"/>
        <v>OK</v>
      </c>
      <c r="T19" s="194"/>
      <c r="U19" s="194"/>
      <c r="V19" s="194"/>
      <c r="W19" s="195"/>
      <c r="X19" s="198"/>
      <c r="Y19" s="195"/>
      <c r="Z19" s="195"/>
      <c r="AA19" s="194"/>
      <c r="AB19" s="194"/>
      <c r="AC19" s="194"/>
      <c r="AD19" s="194"/>
      <c r="AE19" s="194"/>
      <c r="AF19" s="29"/>
      <c r="AG19" s="29"/>
      <c r="AH19" s="29"/>
      <c r="AI19" s="29"/>
      <c r="AJ19" s="29"/>
      <c r="AK19" s="29"/>
    </row>
    <row r="20" spans="1:37" ht="40" customHeight="1" x14ac:dyDescent="0.35">
      <c r="A20" s="88">
        <v>17</v>
      </c>
      <c r="B20" s="89" t="s">
        <v>114</v>
      </c>
      <c r="C20" s="166" t="s">
        <v>253</v>
      </c>
      <c r="D20" s="96" t="s">
        <v>131</v>
      </c>
      <c r="E20" s="100">
        <v>1801</v>
      </c>
      <c r="F20" s="104" t="s">
        <v>154</v>
      </c>
      <c r="G20" s="35" t="s">
        <v>173</v>
      </c>
      <c r="H20" s="35" t="s">
        <v>181</v>
      </c>
      <c r="I20" s="107">
        <v>8.5299999999999994</v>
      </c>
      <c r="J20" s="8">
        <v>24</v>
      </c>
      <c r="K20" s="45">
        <f t="shared" si="1"/>
        <v>24</v>
      </c>
      <c r="L20" s="45">
        <f t="shared" si="2"/>
        <v>24</v>
      </c>
      <c r="M20" s="55"/>
      <c r="N20" s="54">
        <f t="shared" si="3"/>
        <v>6</v>
      </c>
      <c r="O20" s="55"/>
      <c r="P20" s="55"/>
      <c r="Q20" s="55"/>
      <c r="R20" s="13">
        <f t="shared" si="4"/>
        <v>0</v>
      </c>
      <c r="S20" s="14" t="str">
        <f t="shared" si="0"/>
        <v>OK</v>
      </c>
      <c r="T20" s="194"/>
      <c r="U20" s="194"/>
      <c r="V20" s="196">
        <v>24</v>
      </c>
      <c r="W20" s="195"/>
      <c r="X20" s="198"/>
      <c r="Y20" s="195"/>
      <c r="Z20" s="195"/>
      <c r="AA20" s="194"/>
      <c r="AB20" s="194"/>
      <c r="AC20" s="194"/>
      <c r="AD20" s="194"/>
      <c r="AE20" s="194"/>
      <c r="AF20" s="29"/>
      <c r="AG20" s="29"/>
      <c r="AH20" s="29"/>
      <c r="AI20" s="29"/>
      <c r="AJ20" s="29"/>
      <c r="AK20" s="29"/>
    </row>
    <row r="21" spans="1:37" ht="40" customHeight="1" x14ac:dyDescent="0.35">
      <c r="A21" s="90">
        <v>18</v>
      </c>
      <c r="B21" s="91" t="s">
        <v>117</v>
      </c>
      <c r="C21" s="167" t="s">
        <v>254</v>
      </c>
      <c r="D21" s="97" t="s">
        <v>130</v>
      </c>
      <c r="E21" s="101">
        <v>1801</v>
      </c>
      <c r="F21" s="105" t="s">
        <v>155</v>
      </c>
      <c r="G21" s="106" t="s">
        <v>173</v>
      </c>
      <c r="H21" s="106" t="s">
        <v>181</v>
      </c>
      <c r="I21" s="108">
        <v>1.69</v>
      </c>
      <c r="J21" s="8">
        <v>210</v>
      </c>
      <c r="K21" s="45">
        <f t="shared" si="1"/>
        <v>200</v>
      </c>
      <c r="L21" s="45">
        <f t="shared" si="2"/>
        <v>200</v>
      </c>
      <c r="M21" s="55"/>
      <c r="N21" s="54">
        <f t="shared" si="3"/>
        <v>52</v>
      </c>
      <c r="O21" s="55"/>
      <c r="P21" s="55"/>
      <c r="Q21" s="55"/>
      <c r="R21" s="13">
        <f t="shared" si="4"/>
        <v>10</v>
      </c>
      <c r="S21" s="14" t="str">
        <f t="shared" si="0"/>
        <v>OK</v>
      </c>
      <c r="T21" s="194"/>
      <c r="U21" s="194"/>
      <c r="V21" s="196">
        <v>100</v>
      </c>
      <c r="W21" s="195"/>
      <c r="X21" s="198"/>
      <c r="Y21" s="195"/>
      <c r="Z21" s="195"/>
      <c r="AA21" s="194"/>
      <c r="AB21" s="194"/>
      <c r="AC21" s="196">
        <v>100</v>
      </c>
      <c r="AD21" s="194"/>
      <c r="AE21" s="194"/>
      <c r="AF21" s="29"/>
      <c r="AG21" s="29"/>
      <c r="AH21" s="29"/>
      <c r="AI21" s="29"/>
      <c r="AJ21" s="29"/>
      <c r="AK21" s="29"/>
    </row>
    <row r="22" spans="1:37" ht="40" customHeight="1" x14ac:dyDescent="0.35">
      <c r="A22" s="88">
        <v>19</v>
      </c>
      <c r="B22" s="89" t="s">
        <v>118</v>
      </c>
      <c r="C22" s="166" t="s">
        <v>255</v>
      </c>
      <c r="D22" s="96" t="s">
        <v>132</v>
      </c>
      <c r="E22" s="100">
        <v>1808</v>
      </c>
      <c r="F22" s="104" t="s">
        <v>156</v>
      </c>
      <c r="G22" s="35" t="s">
        <v>173</v>
      </c>
      <c r="H22" s="35" t="s">
        <v>181</v>
      </c>
      <c r="I22" s="107">
        <v>4</v>
      </c>
      <c r="J22" s="8">
        <v>100</v>
      </c>
      <c r="K22" s="45">
        <f t="shared" si="1"/>
        <v>50</v>
      </c>
      <c r="L22" s="45">
        <f t="shared" si="2"/>
        <v>50</v>
      </c>
      <c r="M22" s="55"/>
      <c r="N22" s="54">
        <f t="shared" si="3"/>
        <v>25</v>
      </c>
      <c r="O22" s="55"/>
      <c r="P22" s="55"/>
      <c r="Q22" s="55"/>
      <c r="R22" s="13">
        <f t="shared" si="4"/>
        <v>50</v>
      </c>
      <c r="S22" s="14" t="str">
        <f t="shared" si="0"/>
        <v>OK</v>
      </c>
      <c r="T22" s="194"/>
      <c r="U22" s="194"/>
      <c r="V22" s="194"/>
      <c r="W22" s="226">
        <v>50</v>
      </c>
      <c r="X22" s="198"/>
      <c r="Y22" s="195"/>
      <c r="Z22" s="195"/>
      <c r="AA22" s="194"/>
      <c r="AB22" s="194"/>
      <c r="AC22" s="194"/>
      <c r="AD22" s="194"/>
      <c r="AE22" s="194"/>
      <c r="AF22" s="29"/>
      <c r="AG22" s="29"/>
      <c r="AH22" s="29"/>
      <c r="AI22" s="29"/>
      <c r="AJ22" s="29"/>
      <c r="AK22" s="29"/>
    </row>
    <row r="23" spans="1:37" ht="40" customHeight="1" x14ac:dyDescent="0.35">
      <c r="A23" s="90">
        <v>20</v>
      </c>
      <c r="B23" s="91" t="s">
        <v>114</v>
      </c>
      <c r="C23" s="167" t="s">
        <v>256</v>
      </c>
      <c r="D23" s="97" t="s">
        <v>125</v>
      </c>
      <c r="E23" s="101">
        <v>1801</v>
      </c>
      <c r="F23" s="105" t="s">
        <v>157</v>
      </c>
      <c r="G23" s="106" t="s">
        <v>176</v>
      </c>
      <c r="H23" s="106" t="s">
        <v>181</v>
      </c>
      <c r="I23" s="108">
        <v>3.49</v>
      </c>
      <c r="J23" s="8">
        <v>50</v>
      </c>
      <c r="K23" s="45">
        <f t="shared" si="1"/>
        <v>50</v>
      </c>
      <c r="L23" s="45">
        <f t="shared" si="2"/>
        <v>50</v>
      </c>
      <c r="M23" s="55"/>
      <c r="N23" s="54">
        <f t="shared" si="3"/>
        <v>12</v>
      </c>
      <c r="O23" s="55"/>
      <c r="P23" s="55"/>
      <c r="Q23" s="55"/>
      <c r="R23" s="13">
        <f t="shared" si="4"/>
        <v>0</v>
      </c>
      <c r="S23" s="14" t="str">
        <f t="shared" si="0"/>
        <v>OK</v>
      </c>
      <c r="T23" s="194"/>
      <c r="U23" s="194"/>
      <c r="V23" s="196">
        <v>50</v>
      </c>
      <c r="W23" s="195"/>
      <c r="X23" s="198"/>
      <c r="Y23" s="195"/>
      <c r="Z23" s="195"/>
      <c r="AA23" s="194"/>
      <c r="AB23" s="194"/>
      <c r="AC23" s="194"/>
      <c r="AD23" s="194"/>
      <c r="AE23" s="194"/>
      <c r="AF23" s="29"/>
      <c r="AG23" s="29"/>
      <c r="AH23" s="29"/>
      <c r="AI23" s="29"/>
      <c r="AJ23" s="29"/>
      <c r="AK23" s="29"/>
    </row>
    <row r="24" spans="1:37" ht="40" customHeight="1" x14ac:dyDescent="0.35">
      <c r="A24" s="88">
        <v>21</v>
      </c>
      <c r="B24" s="89" t="s">
        <v>119</v>
      </c>
      <c r="C24" s="166" t="s">
        <v>257</v>
      </c>
      <c r="D24" s="96" t="s">
        <v>133</v>
      </c>
      <c r="E24" s="100">
        <v>2502</v>
      </c>
      <c r="F24" s="104" t="s">
        <v>158</v>
      </c>
      <c r="G24" s="35" t="s">
        <v>177</v>
      </c>
      <c r="H24" s="35" t="s">
        <v>181</v>
      </c>
      <c r="I24" s="107">
        <v>48.9</v>
      </c>
      <c r="J24" s="8">
        <v>100</v>
      </c>
      <c r="K24" s="45">
        <f t="shared" si="1"/>
        <v>30</v>
      </c>
      <c r="L24" s="45">
        <f t="shared" si="2"/>
        <v>30</v>
      </c>
      <c r="M24" s="55"/>
      <c r="N24" s="54">
        <f t="shared" si="3"/>
        <v>25</v>
      </c>
      <c r="O24" s="55"/>
      <c r="P24" s="55"/>
      <c r="Q24" s="55"/>
      <c r="R24" s="13">
        <f t="shared" si="4"/>
        <v>70</v>
      </c>
      <c r="S24" s="14" t="str">
        <f t="shared" si="0"/>
        <v>OK</v>
      </c>
      <c r="T24" s="194"/>
      <c r="U24" s="194"/>
      <c r="V24" s="194"/>
      <c r="W24" s="195"/>
      <c r="X24" s="198"/>
      <c r="Y24" s="226">
        <v>30</v>
      </c>
      <c r="Z24" s="195"/>
      <c r="AA24" s="194"/>
      <c r="AB24" s="194"/>
      <c r="AC24" s="194"/>
      <c r="AD24" s="194"/>
      <c r="AE24" s="194"/>
      <c r="AF24" s="29"/>
      <c r="AG24" s="29"/>
      <c r="AH24" s="29"/>
      <c r="AI24" s="29"/>
      <c r="AJ24" s="29"/>
      <c r="AK24" s="29"/>
    </row>
    <row r="25" spans="1:37" ht="40" customHeight="1" x14ac:dyDescent="0.35">
      <c r="A25" s="90">
        <v>22</v>
      </c>
      <c r="B25" s="91" t="s">
        <v>116</v>
      </c>
      <c r="C25" s="167" t="s">
        <v>258</v>
      </c>
      <c r="D25" s="97" t="s">
        <v>133</v>
      </c>
      <c r="E25" s="101">
        <v>2502</v>
      </c>
      <c r="F25" s="105" t="s">
        <v>159</v>
      </c>
      <c r="G25" s="106" t="s">
        <v>173</v>
      </c>
      <c r="H25" s="106" t="s">
        <v>181</v>
      </c>
      <c r="I25" s="108">
        <v>21.89</v>
      </c>
      <c r="J25" s="8">
        <v>55</v>
      </c>
      <c r="K25" s="45">
        <f t="shared" si="1"/>
        <v>0</v>
      </c>
      <c r="L25" s="45">
        <f t="shared" si="2"/>
        <v>0</v>
      </c>
      <c r="M25" s="55"/>
      <c r="N25" s="54">
        <f t="shared" si="3"/>
        <v>13</v>
      </c>
      <c r="O25" s="55"/>
      <c r="P25" s="55"/>
      <c r="Q25" s="55"/>
      <c r="R25" s="13">
        <f t="shared" si="4"/>
        <v>55</v>
      </c>
      <c r="S25" s="14" t="str">
        <f t="shared" si="0"/>
        <v>OK</v>
      </c>
      <c r="T25" s="194"/>
      <c r="U25" s="194"/>
      <c r="V25" s="194"/>
      <c r="W25" s="195"/>
      <c r="X25" s="198"/>
      <c r="Y25" s="195"/>
      <c r="Z25" s="195"/>
      <c r="AA25" s="194"/>
      <c r="AB25" s="194"/>
      <c r="AC25" s="194"/>
      <c r="AD25" s="194"/>
      <c r="AE25" s="194"/>
      <c r="AF25" s="29"/>
      <c r="AG25" s="29"/>
      <c r="AH25" s="29"/>
      <c r="AI25" s="29"/>
      <c r="AJ25" s="29"/>
      <c r="AK25" s="29"/>
    </row>
    <row r="26" spans="1:37" ht="40" customHeight="1" x14ac:dyDescent="0.35">
      <c r="A26" s="88">
        <v>23</v>
      </c>
      <c r="B26" s="89" t="s">
        <v>119</v>
      </c>
      <c r="C26" s="166" t="s">
        <v>259</v>
      </c>
      <c r="D26" s="96" t="s">
        <v>133</v>
      </c>
      <c r="E26" s="100">
        <v>2502</v>
      </c>
      <c r="F26" s="104" t="s">
        <v>160</v>
      </c>
      <c r="G26" s="35" t="s">
        <v>178</v>
      </c>
      <c r="H26" s="35" t="s">
        <v>181</v>
      </c>
      <c r="I26" s="107">
        <v>103.99</v>
      </c>
      <c r="J26" s="8">
        <v>55</v>
      </c>
      <c r="K26" s="45">
        <f t="shared" si="1"/>
        <v>50</v>
      </c>
      <c r="L26" s="45">
        <f t="shared" si="2"/>
        <v>50</v>
      </c>
      <c r="M26" s="55"/>
      <c r="N26" s="54">
        <f t="shared" si="3"/>
        <v>13</v>
      </c>
      <c r="O26" s="55"/>
      <c r="P26" s="55"/>
      <c r="Q26" s="55"/>
      <c r="R26" s="13">
        <f t="shared" si="4"/>
        <v>5</v>
      </c>
      <c r="S26" s="14" t="str">
        <f t="shared" si="0"/>
        <v>OK</v>
      </c>
      <c r="T26" s="194"/>
      <c r="U26" s="194"/>
      <c r="V26" s="194"/>
      <c r="W26" s="195"/>
      <c r="X26" s="198"/>
      <c r="Y26" s="226">
        <v>30</v>
      </c>
      <c r="Z26" s="195"/>
      <c r="AA26" s="194"/>
      <c r="AB26" s="194"/>
      <c r="AC26" s="194"/>
      <c r="AD26" s="194"/>
      <c r="AE26" s="196">
        <v>20</v>
      </c>
      <c r="AF26" s="29"/>
      <c r="AG26" s="29"/>
      <c r="AH26" s="29"/>
      <c r="AI26" s="29"/>
      <c r="AJ26" s="29"/>
      <c r="AK26" s="29"/>
    </row>
    <row r="27" spans="1:37" ht="57.25" customHeight="1" x14ac:dyDescent="0.35">
      <c r="A27" s="90">
        <v>24</v>
      </c>
      <c r="B27" s="91" t="s">
        <v>119</v>
      </c>
      <c r="C27" s="167" t="s">
        <v>260</v>
      </c>
      <c r="D27" s="97" t="s">
        <v>133</v>
      </c>
      <c r="E27" s="101">
        <v>2502</v>
      </c>
      <c r="F27" s="105" t="s">
        <v>161</v>
      </c>
      <c r="G27" s="106" t="s">
        <v>173</v>
      </c>
      <c r="H27" s="106" t="s">
        <v>181</v>
      </c>
      <c r="I27" s="108">
        <v>9.09</v>
      </c>
      <c r="J27" s="8">
        <v>10</v>
      </c>
      <c r="K27" s="45">
        <f t="shared" si="1"/>
        <v>0</v>
      </c>
      <c r="L27" s="45">
        <f t="shared" si="2"/>
        <v>0</v>
      </c>
      <c r="M27" s="55"/>
      <c r="N27" s="54">
        <f t="shared" si="3"/>
        <v>2</v>
      </c>
      <c r="O27" s="55"/>
      <c r="P27" s="55"/>
      <c r="Q27" s="55"/>
      <c r="R27" s="13">
        <f t="shared" si="4"/>
        <v>10</v>
      </c>
      <c r="S27" s="14" t="str">
        <f t="shared" si="0"/>
        <v>OK</v>
      </c>
      <c r="T27" s="194"/>
      <c r="U27" s="194"/>
      <c r="V27" s="194"/>
      <c r="W27" s="198"/>
      <c r="X27" s="195"/>
      <c r="Y27" s="195"/>
      <c r="Z27" s="195"/>
      <c r="AA27" s="194"/>
      <c r="AB27" s="194"/>
      <c r="AC27" s="194"/>
      <c r="AD27" s="194"/>
      <c r="AE27" s="194"/>
      <c r="AF27" s="29"/>
      <c r="AG27" s="29"/>
      <c r="AH27" s="29"/>
      <c r="AI27" s="29"/>
      <c r="AJ27" s="29"/>
      <c r="AK27" s="29"/>
    </row>
    <row r="28" spans="1:37" ht="57.25" customHeight="1" x14ac:dyDescent="0.35">
      <c r="A28" s="88">
        <v>25</v>
      </c>
      <c r="B28" s="89" t="s">
        <v>119</v>
      </c>
      <c r="C28" s="166" t="s">
        <v>261</v>
      </c>
      <c r="D28" s="96" t="s">
        <v>133</v>
      </c>
      <c r="E28" s="100">
        <v>2502</v>
      </c>
      <c r="F28" s="104" t="s">
        <v>162</v>
      </c>
      <c r="G28" s="35" t="s">
        <v>177</v>
      </c>
      <c r="H28" s="35" t="s">
        <v>181</v>
      </c>
      <c r="I28" s="107">
        <v>17</v>
      </c>
      <c r="J28" s="8">
        <v>55</v>
      </c>
      <c r="K28" s="45">
        <f t="shared" si="1"/>
        <v>0</v>
      </c>
      <c r="L28" s="45">
        <f t="shared" si="2"/>
        <v>0</v>
      </c>
      <c r="M28" s="55"/>
      <c r="N28" s="54">
        <f t="shared" si="3"/>
        <v>13</v>
      </c>
      <c r="O28" s="55"/>
      <c r="P28" s="55"/>
      <c r="Q28" s="55"/>
      <c r="R28" s="13">
        <f t="shared" si="4"/>
        <v>55</v>
      </c>
      <c r="S28" s="14" t="str">
        <f t="shared" si="0"/>
        <v>OK</v>
      </c>
      <c r="T28" s="194"/>
      <c r="U28" s="194"/>
      <c r="V28" s="194"/>
      <c r="W28" s="198"/>
      <c r="X28" s="195"/>
      <c r="Y28" s="195"/>
      <c r="Z28" s="195"/>
      <c r="AA28" s="194"/>
      <c r="AB28" s="194"/>
      <c r="AC28" s="194"/>
      <c r="AD28" s="194"/>
      <c r="AE28" s="194"/>
      <c r="AF28" s="29"/>
      <c r="AG28" s="29"/>
      <c r="AH28" s="29"/>
      <c r="AI28" s="29"/>
      <c r="AJ28" s="29"/>
      <c r="AK28" s="29"/>
    </row>
    <row r="29" spans="1:37" ht="57.25" customHeight="1" x14ac:dyDescent="0.35">
      <c r="A29" s="90">
        <v>26</v>
      </c>
      <c r="B29" s="91" t="s">
        <v>116</v>
      </c>
      <c r="C29" s="167" t="s">
        <v>262</v>
      </c>
      <c r="D29" s="97" t="s">
        <v>128</v>
      </c>
      <c r="E29" s="101">
        <v>6201</v>
      </c>
      <c r="F29" s="105" t="s">
        <v>163</v>
      </c>
      <c r="G29" s="106" t="s">
        <v>174</v>
      </c>
      <c r="H29" s="106" t="s">
        <v>182</v>
      </c>
      <c r="I29" s="108">
        <v>64.5</v>
      </c>
      <c r="J29" s="8">
        <v>12</v>
      </c>
      <c r="K29" s="45">
        <f t="shared" si="1"/>
        <v>0</v>
      </c>
      <c r="L29" s="45">
        <f t="shared" si="2"/>
        <v>0</v>
      </c>
      <c r="M29" s="55"/>
      <c r="N29" s="54">
        <f t="shared" si="3"/>
        <v>3</v>
      </c>
      <c r="O29" s="55"/>
      <c r="P29" s="55"/>
      <c r="Q29" s="55"/>
      <c r="R29" s="13">
        <f t="shared" si="4"/>
        <v>12</v>
      </c>
      <c r="S29" s="14" t="str">
        <f t="shared" si="0"/>
        <v>OK</v>
      </c>
      <c r="T29" s="194"/>
      <c r="U29" s="194"/>
      <c r="V29" s="194"/>
      <c r="W29" s="198"/>
      <c r="X29" s="195"/>
      <c r="Y29" s="195"/>
      <c r="Z29" s="195"/>
      <c r="AA29" s="194"/>
      <c r="AB29" s="194"/>
      <c r="AC29" s="194"/>
      <c r="AD29" s="194"/>
      <c r="AE29" s="194"/>
      <c r="AF29" s="29"/>
      <c r="AG29" s="29"/>
      <c r="AH29" s="29"/>
      <c r="AI29" s="29"/>
      <c r="AJ29" s="29"/>
      <c r="AK29" s="29"/>
    </row>
    <row r="30" spans="1:37" ht="69" customHeight="1" x14ac:dyDescent="0.35">
      <c r="A30" s="88">
        <v>27</v>
      </c>
      <c r="B30" s="89" t="s">
        <v>116</v>
      </c>
      <c r="C30" s="166" t="s">
        <v>263</v>
      </c>
      <c r="D30" s="96" t="s">
        <v>134</v>
      </c>
      <c r="E30" s="100">
        <v>6202</v>
      </c>
      <c r="F30" s="104" t="s">
        <v>164</v>
      </c>
      <c r="G30" s="35" t="s">
        <v>175</v>
      </c>
      <c r="H30" s="35" t="s">
        <v>181</v>
      </c>
      <c r="I30" s="107">
        <v>4.99</v>
      </c>
      <c r="J30" s="8">
        <v>824</v>
      </c>
      <c r="K30" s="45">
        <f t="shared" si="1"/>
        <v>200</v>
      </c>
      <c r="L30" s="45">
        <f t="shared" si="2"/>
        <v>200</v>
      </c>
      <c r="M30" s="55"/>
      <c r="N30" s="54">
        <f t="shared" si="3"/>
        <v>206</v>
      </c>
      <c r="O30" s="55"/>
      <c r="P30" s="55"/>
      <c r="Q30" s="55"/>
      <c r="R30" s="13">
        <f t="shared" si="4"/>
        <v>624</v>
      </c>
      <c r="S30" s="14" t="str">
        <f t="shared" si="0"/>
        <v>OK</v>
      </c>
      <c r="T30" s="194"/>
      <c r="U30" s="194"/>
      <c r="V30" s="194"/>
      <c r="W30" s="195"/>
      <c r="X30" s="226">
        <v>200</v>
      </c>
      <c r="Y30" s="195"/>
      <c r="Z30" s="195"/>
      <c r="AA30" s="194"/>
      <c r="AB30" s="194"/>
      <c r="AC30" s="194"/>
      <c r="AD30" s="194"/>
      <c r="AE30" s="194"/>
      <c r="AF30" s="29"/>
      <c r="AG30" s="29"/>
      <c r="AH30" s="29"/>
      <c r="AI30" s="29"/>
      <c r="AJ30" s="29"/>
      <c r="AK30" s="29"/>
    </row>
    <row r="31" spans="1:37" ht="40" customHeight="1" x14ac:dyDescent="0.35">
      <c r="A31" s="90">
        <v>28</v>
      </c>
      <c r="B31" s="91" t="s">
        <v>118</v>
      </c>
      <c r="C31" s="167" t="s">
        <v>264</v>
      </c>
      <c r="D31" s="97" t="s">
        <v>135</v>
      </c>
      <c r="E31" s="101">
        <v>6202</v>
      </c>
      <c r="F31" s="105" t="s">
        <v>165</v>
      </c>
      <c r="G31" s="106" t="s">
        <v>174</v>
      </c>
      <c r="H31" s="106" t="s">
        <v>181</v>
      </c>
      <c r="I31" s="108">
        <v>40</v>
      </c>
      <c r="J31" s="8">
        <v>12</v>
      </c>
      <c r="K31" s="45">
        <f t="shared" si="1"/>
        <v>0</v>
      </c>
      <c r="L31" s="45">
        <f t="shared" si="2"/>
        <v>0</v>
      </c>
      <c r="M31" s="55"/>
      <c r="N31" s="54">
        <f t="shared" si="3"/>
        <v>3</v>
      </c>
      <c r="O31" s="55"/>
      <c r="P31" s="55"/>
      <c r="Q31" s="55"/>
      <c r="R31" s="13">
        <f t="shared" si="4"/>
        <v>12</v>
      </c>
      <c r="S31" s="14" t="str">
        <f t="shared" si="0"/>
        <v>OK</v>
      </c>
      <c r="T31" s="194"/>
      <c r="U31" s="194"/>
      <c r="V31" s="194"/>
      <c r="W31" s="195"/>
      <c r="X31" s="195"/>
      <c r="Y31" s="195"/>
      <c r="Z31" s="195"/>
      <c r="AA31" s="194"/>
      <c r="AB31" s="194"/>
      <c r="AC31" s="194"/>
      <c r="AD31" s="194"/>
      <c r="AE31" s="194"/>
      <c r="AF31" s="29"/>
      <c r="AG31" s="29"/>
      <c r="AH31" s="29"/>
      <c r="AI31" s="29"/>
      <c r="AJ31" s="29"/>
      <c r="AK31" s="29"/>
    </row>
    <row r="32" spans="1:37" ht="40" customHeight="1" x14ac:dyDescent="0.35">
      <c r="A32" s="88">
        <v>29</v>
      </c>
      <c r="B32" s="89" t="s">
        <v>120</v>
      </c>
      <c r="C32" s="166" t="s">
        <v>265</v>
      </c>
      <c r="D32" s="96" t="s">
        <v>125</v>
      </c>
      <c r="E32" s="100">
        <v>6202</v>
      </c>
      <c r="F32" s="104" t="s">
        <v>166</v>
      </c>
      <c r="G32" s="35" t="s">
        <v>173</v>
      </c>
      <c r="H32" s="35" t="s">
        <v>181</v>
      </c>
      <c r="I32" s="107">
        <v>5.87</v>
      </c>
      <c r="J32" s="8">
        <v>36</v>
      </c>
      <c r="K32" s="45">
        <f t="shared" si="1"/>
        <v>0</v>
      </c>
      <c r="L32" s="45">
        <f t="shared" si="2"/>
        <v>0</v>
      </c>
      <c r="M32" s="55"/>
      <c r="N32" s="54">
        <f t="shared" si="3"/>
        <v>9</v>
      </c>
      <c r="O32" s="55"/>
      <c r="P32" s="55"/>
      <c r="Q32" s="55"/>
      <c r="R32" s="13">
        <f t="shared" si="4"/>
        <v>36</v>
      </c>
      <c r="S32" s="14" t="str">
        <f t="shared" si="0"/>
        <v>OK</v>
      </c>
      <c r="T32" s="194"/>
      <c r="U32" s="194"/>
      <c r="V32" s="194"/>
      <c r="W32" s="195"/>
      <c r="X32" s="195"/>
      <c r="Y32" s="195"/>
      <c r="Z32" s="195"/>
      <c r="AA32" s="194"/>
      <c r="AB32" s="194"/>
      <c r="AC32" s="194"/>
      <c r="AD32" s="194"/>
      <c r="AE32" s="194"/>
      <c r="AF32" s="29"/>
      <c r="AG32" s="29"/>
      <c r="AH32" s="29"/>
      <c r="AI32" s="29"/>
      <c r="AJ32" s="29"/>
      <c r="AK32" s="29"/>
    </row>
    <row r="33" spans="1:52" ht="40" customHeight="1" x14ac:dyDescent="0.35">
      <c r="A33" s="90">
        <v>30</v>
      </c>
      <c r="B33" s="91" t="s">
        <v>118</v>
      </c>
      <c r="C33" s="147" t="s">
        <v>231</v>
      </c>
      <c r="D33" s="98" t="s">
        <v>136</v>
      </c>
      <c r="E33" s="101">
        <v>1504</v>
      </c>
      <c r="F33" s="105" t="s">
        <v>167</v>
      </c>
      <c r="G33" s="106" t="s">
        <v>179</v>
      </c>
      <c r="H33" s="106" t="s">
        <v>183</v>
      </c>
      <c r="I33" s="108">
        <v>5</v>
      </c>
      <c r="J33" s="8"/>
      <c r="K33" s="45">
        <f t="shared" si="1"/>
        <v>0</v>
      </c>
      <c r="L33" s="45">
        <f t="shared" si="2"/>
        <v>0</v>
      </c>
      <c r="M33" s="55"/>
      <c r="N33" s="54">
        <f t="shared" si="3"/>
        <v>0</v>
      </c>
      <c r="O33" s="55"/>
      <c r="P33" s="55"/>
      <c r="Q33" s="55"/>
      <c r="R33" s="13">
        <f t="shared" si="4"/>
        <v>0</v>
      </c>
      <c r="S33" s="14" t="str">
        <f t="shared" si="0"/>
        <v>OK</v>
      </c>
      <c r="T33" s="194"/>
      <c r="U33" s="194"/>
      <c r="V33" s="194"/>
      <c r="W33" s="195"/>
      <c r="X33" s="195"/>
      <c r="Y33" s="195"/>
      <c r="Z33" s="195"/>
      <c r="AA33" s="194"/>
      <c r="AB33" s="194"/>
      <c r="AC33" s="194"/>
      <c r="AD33" s="194"/>
      <c r="AE33" s="194"/>
      <c r="AF33" s="29"/>
      <c r="AG33" s="29"/>
      <c r="AH33" s="29"/>
      <c r="AI33" s="29"/>
      <c r="AJ33" s="29"/>
      <c r="AK33" s="29"/>
    </row>
    <row r="34" spans="1:52" ht="40" customHeight="1" x14ac:dyDescent="0.35">
      <c r="A34" s="88">
        <v>31</v>
      </c>
      <c r="B34" s="89" t="s">
        <v>121</v>
      </c>
      <c r="C34" s="166" t="s">
        <v>266</v>
      </c>
      <c r="D34" s="96" t="s">
        <v>137</v>
      </c>
      <c r="E34" s="100">
        <v>1504</v>
      </c>
      <c r="F34" s="104" t="s">
        <v>168</v>
      </c>
      <c r="G34" s="35" t="s">
        <v>180</v>
      </c>
      <c r="H34" s="35" t="s">
        <v>183</v>
      </c>
      <c r="I34" s="107">
        <v>5.14</v>
      </c>
      <c r="J34" s="8"/>
      <c r="K34" s="45">
        <f t="shared" si="1"/>
        <v>0</v>
      </c>
      <c r="L34" s="45">
        <f t="shared" si="2"/>
        <v>0</v>
      </c>
      <c r="M34" s="55"/>
      <c r="N34" s="54">
        <f t="shared" si="3"/>
        <v>0</v>
      </c>
      <c r="O34" s="55"/>
      <c r="P34" s="55"/>
      <c r="Q34" s="55"/>
      <c r="R34" s="13">
        <f t="shared" si="4"/>
        <v>0</v>
      </c>
      <c r="S34" s="14" t="str">
        <f t="shared" si="0"/>
        <v>OK</v>
      </c>
      <c r="T34" s="194"/>
      <c r="U34" s="194"/>
      <c r="V34" s="194"/>
      <c r="W34" s="195"/>
      <c r="X34" s="195"/>
      <c r="Y34" s="195"/>
      <c r="Z34" s="195"/>
      <c r="AA34" s="194"/>
      <c r="AB34" s="194"/>
      <c r="AC34" s="194"/>
      <c r="AD34" s="194"/>
      <c r="AE34" s="194"/>
      <c r="AF34" s="29"/>
      <c r="AG34" s="29"/>
      <c r="AH34" s="29"/>
      <c r="AI34" s="29"/>
      <c r="AJ34" s="29"/>
      <c r="AK34" s="29"/>
    </row>
    <row r="35" spans="1:52" ht="40" customHeight="1" x14ac:dyDescent="0.35">
      <c r="A35" s="90">
        <v>32</v>
      </c>
      <c r="B35" s="91" t="s">
        <v>122</v>
      </c>
      <c r="C35" s="167" t="s">
        <v>267</v>
      </c>
      <c r="D35" s="97" t="s">
        <v>138</v>
      </c>
      <c r="E35" s="101">
        <v>1602</v>
      </c>
      <c r="F35" s="105" t="s">
        <v>169</v>
      </c>
      <c r="G35" s="106" t="s">
        <v>173</v>
      </c>
      <c r="H35" s="106" t="s">
        <v>184</v>
      </c>
      <c r="I35" s="108">
        <v>150</v>
      </c>
      <c r="J35" s="8"/>
      <c r="K35" s="45">
        <f t="shared" si="1"/>
        <v>0</v>
      </c>
      <c r="L35" s="45">
        <f t="shared" si="2"/>
        <v>0</v>
      </c>
      <c r="M35" s="55"/>
      <c r="N35" s="54">
        <f t="shared" si="3"/>
        <v>0</v>
      </c>
      <c r="O35" s="55"/>
      <c r="P35" s="55"/>
      <c r="Q35" s="55"/>
      <c r="R35" s="13">
        <f t="shared" si="4"/>
        <v>0</v>
      </c>
      <c r="S35" s="14" t="str">
        <f t="shared" si="0"/>
        <v>OK</v>
      </c>
      <c r="T35" s="194"/>
      <c r="U35" s="194"/>
      <c r="V35" s="194"/>
      <c r="W35" s="195"/>
      <c r="X35" s="195"/>
      <c r="Y35" s="195"/>
      <c r="Z35" s="195"/>
      <c r="AA35" s="194"/>
      <c r="AB35" s="194"/>
      <c r="AC35" s="194"/>
      <c r="AD35" s="194"/>
      <c r="AE35" s="194"/>
      <c r="AF35" s="29"/>
      <c r="AG35" s="29"/>
      <c r="AH35" s="29"/>
      <c r="AI35" s="29"/>
      <c r="AJ35" s="29"/>
      <c r="AK35" s="29"/>
    </row>
    <row r="36" spans="1:52" ht="40" customHeight="1" x14ac:dyDescent="0.35">
      <c r="A36" s="88">
        <v>33</v>
      </c>
      <c r="B36" s="89" t="s">
        <v>122</v>
      </c>
      <c r="C36" s="166" t="s">
        <v>268</v>
      </c>
      <c r="D36" s="96" t="s">
        <v>138</v>
      </c>
      <c r="E36" s="100">
        <v>1602</v>
      </c>
      <c r="F36" s="104" t="s">
        <v>170</v>
      </c>
      <c r="G36" s="35" t="s">
        <v>173</v>
      </c>
      <c r="H36" s="35" t="s">
        <v>184</v>
      </c>
      <c r="I36" s="107">
        <v>315</v>
      </c>
      <c r="J36" s="8">
        <v>8</v>
      </c>
      <c r="K36" s="45">
        <f t="shared" si="1"/>
        <v>8</v>
      </c>
      <c r="L36" s="45">
        <f t="shared" si="2"/>
        <v>8</v>
      </c>
      <c r="M36" s="55"/>
      <c r="N36" s="54">
        <f t="shared" si="3"/>
        <v>2</v>
      </c>
      <c r="O36" s="55"/>
      <c r="P36" s="55"/>
      <c r="Q36" s="55"/>
      <c r="R36" s="13">
        <f t="shared" si="4"/>
        <v>0</v>
      </c>
      <c r="S36" s="14" t="str">
        <f t="shared" si="0"/>
        <v>OK</v>
      </c>
      <c r="T36" s="194"/>
      <c r="U36" s="194"/>
      <c r="V36" s="194"/>
      <c r="W36" s="195"/>
      <c r="X36" s="195"/>
      <c r="Y36" s="195"/>
      <c r="Z36" s="197">
        <v>8</v>
      </c>
      <c r="AA36" s="194"/>
      <c r="AB36" s="194"/>
      <c r="AC36" s="194"/>
      <c r="AD36" s="194"/>
      <c r="AE36" s="194"/>
      <c r="AF36" s="29"/>
      <c r="AG36" s="29"/>
      <c r="AH36" s="29"/>
      <c r="AI36" s="29"/>
      <c r="AJ36" s="29"/>
      <c r="AK36" s="29"/>
    </row>
    <row r="37" spans="1:52" ht="40" customHeight="1" x14ac:dyDescent="0.35">
      <c r="A37" s="94">
        <v>34</v>
      </c>
      <c r="B37" s="95" t="s">
        <v>122</v>
      </c>
      <c r="C37" s="167" t="s">
        <v>269</v>
      </c>
      <c r="D37" s="99" t="s">
        <v>138</v>
      </c>
      <c r="E37" s="103">
        <v>1806</v>
      </c>
      <c r="F37" s="105" t="s">
        <v>171</v>
      </c>
      <c r="G37" s="106" t="s">
        <v>173</v>
      </c>
      <c r="H37" s="106" t="s">
        <v>184</v>
      </c>
      <c r="I37" s="109">
        <v>780</v>
      </c>
      <c r="J37" s="8">
        <v>10</v>
      </c>
      <c r="K37" s="45">
        <f t="shared" si="1"/>
        <v>8</v>
      </c>
      <c r="L37" s="45">
        <f t="shared" si="2"/>
        <v>8</v>
      </c>
      <c r="M37" s="55"/>
      <c r="N37" s="54">
        <f t="shared" si="3"/>
        <v>2</v>
      </c>
      <c r="O37" s="55"/>
      <c r="P37" s="55"/>
      <c r="Q37" s="55"/>
      <c r="R37" s="13">
        <f t="shared" si="4"/>
        <v>2</v>
      </c>
      <c r="S37" s="14" t="str">
        <f t="shared" si="0"/>
        <v>OK</v>
      </c>
      <c r="T37" s="194"/>
      <c r="U37" s="194"/>
      <c r="V37" s="194"/>
      <c r="W37" s="195"/>
      <c r="X37" s="195"/>
      <c r="Y37" s="195"/>
      <c r="Z37" s="197">
        <v>8</v>
      </c>
      <c r="AA37" s="194"/>
      <c r="AB37" s="194"/>
      <c r="AC37" s="194"/>
      <c r="AD37" s="194"/>
      <c r="AE37" s="194"/>
      <c r="AF37" s="117"/>
      <c r="AG37" s="117"/>
      <c r="AH37" s="117"/>
      <c r="AI37" s="117"/>
      <c r="AJ37" s="117"/>
      <c r="AK37" s="117"/>
    </row>
    <row r="38" spans="1:52" ht="40" customHeight="1" x14ac:dyDescent="0.35">
      <c r="J38" s="163">
        <f>SUM(J4:J37)</f>
        <v>7167</v>
      </c>
      <c r="R38" s="164">
        <f>SUM(R4:R37)</f>
        <v>3591</v>
      </c>
      <c r="S38" s="5" t="str">
        <f t="shared" si="0"/>
        <v>OK</v>
      </c>
      <c r="T38" s="209">
        <v>1800</v>
      </c>
      <c r="U38" s="209">
        <v>5644</v>
      </c>
      <c r="V38" s="209">
        <v>3026.12</v>
      </c>
      <c r="W38" s="209">
        <v>1106.5</v>
      </c>
      <c r="X38" s="209">
        <v>3168.8</v>
      </c>
      <c r="Y38" s="209">
        <v>4586.7</v>
      </c>
      <c r="Z38" s="209">
        <v>8760</v>
      </c>
      <c r="AA38" s="209">
        <v>5644</v>
      </c>
      <c r="AB38" s="209">
        <v>906.5</v>
      </c>
      <c r="AC38" s="209">
        <v>1953.34</v>
      </c>
      <c r="AD38" s="209">
        <v>457.6</v>
      </c>
      <c r="AE38" s="209">
        <v>2079.8000000000002</v>
      </c>
      <c r="AF38" s="112">
        <f t="shared" ref="AF38:AK38" si="5">SUMPRODUCT($I$4:$I$37,AF4:AF37)</f>
        <v>0</v>
      </c>
      <c r="AG38" s="112">
        <f t="shared" si="5"/>
        <v>0</v>
      </c>
      <c r="AH38" s="112">
        <f t="shared" si="5"/>
        <v>0</v>
      </c>
      <c r="AI38" s="112">
        <f t="shared" si="5"/>
        <v>0</v>
      </c>
      <c r="AJ38" s="112">
        <f t="shared" si="5"/>
        <v>0</v>
      </c>
      <c r="AK38" s="112">
        <f t="shared" si="5"/>
        <v>0</v>
      </c>
      <c r="AL38" s="165"/>
      <c r="AM38" s="165"/>
      <c r="AN38" s="165"/>
      <c r="AO38" s="165"/>
      <c r="AP38" s="165"/>
      <c r="AQ38" s="165"/>
      <c r="AR38" s="165"/>
      <c r="AS38" s="165"/>
      <c r="AT38" s="165"/>
      <c r="AU38" s="165"/>
      <c r="AV38" s="165"/>
      <c r="AW38" s="165"/>
      <c r="AX38" s="165"/>
      <c r="AY38" s="165"/>
      <c r="AZ38" s="165"/>
    </row>
    <row r="39" spans="1:52" ht="40" customHeight="1" x14ac:dyDescent="0.35">
      <c r="J39" s="83">
        <f>SUMPRODUCT($I$4:$I$37,J4:J37)</f>
        <v>72702.62</v>
      </c>
      <c r="K39" s="83">
        <f>SUMPRODUCT($I$4:$I$37,K4:K37)</f>
        <v>39133.360000000001</v>
      </c>
      <c r="L39" s="83">
        <f>SUMPRODUCT($I$4:$I$37,L4:L37)</f>
        <v>39133.360000000001</v>
      </c>
      <c r="T39" s="207"/>
      <c r="U39" s="207"/>
      <c r="V39" s="207"/>
      <c r="W39" s="200"/>
      <c r="X39" s="200"/>
      <c r="Y39" s="208"/>
      <c r="Z39" s="200"/>
      <c r="AA39" s="207"/>
      <c r="AB39" s="207"/>
      <c r="AC39" s="207"/>
      <c r="AD39" s="207"/>
      <c r="AE39" s="207"/>
      <c r="AF39" s="165"/>
      <c r="AG39" s="165"/>
      <c r="AH39" s="165"/>
      <c r="AI39" s="165"/>
      <c r="AJ39" s="165"/>
      <c r="AK39" s="165"/>
      <c r="AL39" s="165"/>
      <c r="AM39" s="165"/>
      <c r="AN39" s="165"/>
      <c r="AO39" s="165"/>
      <c r="AP39" s="165"/>
      <c r="AQ39" s="165"/>
      <c r="AR39" s="165"/>
      <c r="AS39" s="165"/>
      <c r="AT39" s="165"/>
      <c r="AU39" s="165"/>
      <c r="AV39" s="165"/>
      <c r="AW39" s="165"/>
      <c r="AX39" s="165"/>
      <c r="AY39" s="165"/>
      <c r="AZ39" s="165"/>
    </row>
    <row r="40" spans="1:52" ht="40" customHeight="1" x14ac:dyDescent="0.35">
      <c r="T40" s="207"/>
      <c r="U40" s="207"/>
      <c r="V40" s="207"/>
      <c r="W40" s="200"/>
      <c r="X40" s="200"/>
      <c r="Y40" s="208"/>
      <c r="Z40" s="200"/>
      <c r="AA40" s="207"/>
      <c r="AB40" s="207"/>
      <c r="AC40" s="207"/>
      <c r="AD40" s="207"/>
      <c r="AE40" s="207"/>
      <c r="AF40" s="165"/>
      <c r="AG40" s="165"/>
      <c r="AH40" s="165"/>
      <c r="AI40" s="165"/>
      <c r="AJ40" s="165"/>
      <c r="AK40" s="165"/>
      <c r="AL40" s="165"/>
      <c r="AM40" s="165"/>
      <c r="AN40" s="165"/>
      <c r="AO40" s="165"/>
      <c r="AP40" s="165"/>
      <c r="AQ40" s="165"/>
      <c r="AR40" s="165"/>
      <c r="AS40" s="165"/>
      <c r="AT40" s="165"/>
      <c r="AU40" s="165"/>
      <c r="AV40" s="165"/>
      <c r="AW40" s="165"/>
      <c r="AX40" s="165"/>
      <c r="AY40" s="165"/>
      <c r="AZ40" s="165"/>
    </row>
    <row r="41" spans="1:52" ht="40" customHeight="1" x14ac:dyDescent="0.35">
      <c r="T41" s="207"/>
      <c r="U41" s="207"/>
      <c r="V41" s="207"/>
      <c r="W41" s="200"/>
      <c r="X41" s="200"/>
      <c r="Y41" s="208"/>
      <c r="Z41" s="200"/>
      <c r="AA41" s="207"/>
      <c r="AB41" s="207"/>
      <c r="AC41" s="207"/>
      <c r="AD41" s="207"/>
      <c r="AE41" s="207"/>
      <c r="AF41" s="165"/>
      <c r="AG41" s="165"/>
      <c r="AH41" s="165"/>
      <c r="AI41" s="165"/>
      <c r="AJ41" s="165"/>
      <c r="AK41" s="165"/>
      <c r="AL41" s="165"/>
      <c r="AM41" s="165"/>
      <c r="AN41" s="165"/>
      <c r="AO41" s="165"/>
      <c r="AP41" s="165"/>
      <c r="AQ41" s="165"/>
      <c r="AR41" s="165"/>
      <c r="AS41" s="165"/>
      <c r="AT41" s="165"/>
      <c r="AU41" s="165"/>
      <c r="AV41" s="165"/>
      <c r="AW41" s="165"/>
      <c r="AX41" s="165"/>
      <c r="AY41" s="165"/>
      <c r="AZ41" s="165"/>
    </row>
    <row r="42" spans="1:52" ht="40" customHeight="1" x14ac:dyDescent="0.35">
      <c r="T42" s="207"/>
      <c r="U42" s="207"/>
      <c r="V42" s="207"/>
      <c r="W42" s="200"/>
      <c r="X42" s="200"/>
      <c r="Y42" s="208"/>
      <c r="Z42" s="200"/>
      <c r="AA42" s="207"/>
      <c r="AB42" s="207"/>
      <c r="AC42" s="207"/>
      <c r="AD42" s="207"/>
      <c r="AE42" s="207"/>
      <c r="AF42" s="165"/>
      <c r="AG42" s="165"/>
      <c r="AH42" s="165"/>
      <c r="AI42" s="165"/>
      <c r="AJ42" s="165"/>
      <c r="AK42" s="165"/>
      <c r="AL42" s="165"/>
      <c r="AM42" s="165"/>
      <c r="AN42" s="165"/>
      <c r="AO42" s="165"/>
      <c r="AP42" s="165"/>
      <c r="AQ42" s="165"/>
      <c r="AR42" s="165"/>
      <c r="AS42" s="165"/>
      <c r="AT42" s="165"/>
      <c r="AU42" s="165"/>
      <c r="AV42" s="165"/>
      <c r="AW42" s="165"/>
      <c r="AX42" s="165"/>
      <c r="AY42" s="165"/>
      <c r="AZ42" s="165"/>
    </row>
    <row r="43" spans="1:52" ht="40" customHeight="1" x14ac:dyDescent="0.35">
      <c r="T43" s="207"/>
      <c r="U43" s="207"/>
      <c r="V43" s="207"/>
      <c r="W43" s="200"/>
      <c r="X43" s="200"/>
      <c r="Y43" s="208"/>
      <c r="Z43" s="200"/>
      <c r="AA43" s="207"/>
      <c r="AB43" s="207"/>
      <c r="AC43" s="207"/>
      <c r="AD43" s="207"/>
      <c r="AE43" s="207"/>
      <c r="AF43" s="165"/>
      <c r="AG43" s="165"/>
      <c r="AH43" s="165"/>
      <c r="AI43" s="165"/>
      <c r="AJ43" s="165"/>
      <c r="AK43" s="165"/>
      <c r="AL43" s="165"/>
      <c r="AM43" s="165"/>
      <c r="AN43" s="165"/>
      <c r="AO43" s="165"/>
      <c r="AP43" s="165"/>
      <c r="AQ43" s="165"/>
      <c r="AR43" s="165"/>
      <c r="AS43" s="165"/>
      <c r="AT43" s="165"/>
      <c r="AU43" s="165"/>
      <c r="AV43" s="165"/>
      <c r="AW43" s="165"/>
      <c r="AX43" s="165"/>
      <c r="AY43" s="165"/>
      <c r="AZ43" s="165"/>
    </row>
    <row r="44" spans="1:52" ht="40" customHeight="1" x14ac:dyDescent="0.35">
      <c r="T44" s="207"/>
      <c r="U44" s="207"/>
      <c r="V44" s="207"/>
      <c r="W44" s="200"/>
      <c r="X44" s="200"/>
      <c r="Y44" s="208"/>
      <c r="Z44" s="200"/>
      <c r="AA44" s="207"/>
      <c r="AB44" s="207"/>
      <c r="AC44" s="207"/>
      <c r="AD44" s="207"/>
      <c r="AE44" s="207"/>
      <c r="AF44" s="165"/>
      <c r="AG44" s="165"/>
      <c r="AH44" s="165"/>
      <c r="AI44" s="165"/>
      <c r="AJ44" s="165"/>
      <c r="AK44" s="165"/>
      <c r="AL44" s="165"/>
      <c r="AM44" s="165"/>
      <c r="AN44" s="165"/>
      <c r="AO44" s="165"/>
      <c r="AP44" s="165"/>
      <c r="AQ44" s="165"/>
      <c r="AR44" s="165"/>
      <c r="AS44" s="165"/>
      <c r="AT44" s="165"/>
      <c r="AU44" s="165"/>
      <c r="AV44" s="165"/>
      <c r="AW44" s="165"/>
      <c r="AX44" s="165"/>
      <c r="AY44" s="165"/>
      <c r="AZ44" s="165"/>
    </row>
    <row r="45" spans="1:52" ht="40" customHeight="1" x14ac:dyDescent="0.35">
      <c r="T45" s="207"/>
      <c r="U45" s="207"/>
      <c r="V45" s="207"/>
      <c r="W45" s="200"/>
      <c r="X45" s="200"/>
      <c r="Y45" s="208"/>
      <c r="Z45" s="200"/>
      <c r="AA45" s="207"/>
      <c r="AB45" s="207"/>
      <c r="AC45" s="207"/>
      <c r="AD45" s="207"/>
      <c r="AE45" s="207"/>
      <c r="AF45" s="165"/>
      <c r="AG45" s="165"/>
      <c r="AH45" s="165"/>
      <c r="AI45" s="165"/>
      <c r="AJ45" s="165"/>
      <c r="AK45" s="165"/>
      <c r="AL45" s="165"/>
      <c r="AM45" s="165"/>
      <c r="AN45" s="165"/>
      <c r="AO45" s="165"/>
      <c r="AP45" s="165"/>
      <c r="AQ45" s="165"/>
      <c r="AR45" s="165"/>
      <c r="AS45" s="165"/>
      <c r="AT45" s="165"/>
      <c r="AU45" s="165"/>
      <c r="AV45" s="165"/>
      <c r="AW45" s="165"/>
      <c r="AX45" s="165"/>
      <c r="AY45" s="165"/>
      <c r="AZ45" s="165"/>
    </row>
    <row r="46" spans="1:52" ht="40" customHeight="1" x14ac:dyDescent="0.35">
      <c r="T46" s="207"/>
      <c r="U46" s="207"/>
      <c r="V46" s="207"/>
      <c r="W46" s="200"/>
      <c r="X46" s="200"/>
      <c r="Y46" s="208"/>
      <c r="Z46" s="200"/>
      <c r="AA46" s="207"/>
      <c r="AB46" s="207"/>
      <c r="AC46" s="207"/>
      <c r="AD46" s="207"/>
      <c r="AE46" s="207"/>
      <c r="AF46" s="165"/>
      <c r="AG46" s="165"/>
      <c r="AH46" s="165"/>
      <c r="AI46" s="165"/>
      <c r="AJ46" s="165"/>
      <c r="AK46" s="165"/>
      <c r="AL46" s="165"/>
      <c r="AM46" s="165"/>
      <c r="AN46" s="165"/>
      <c r="AO46" s="165"/>
      <c r="AP46" s="165"/>
      <c r="AQ46" s="165"/>
      <c r="AR46" s="165"/>
      <c r="AS46" s="165"/>
      <c r="AT46" s="165"/>
      <c r="AU46" s="165"/>
      <c r="AV46" s="165"/>
      <c r="AW46" s="165"/>
      <c r="AX46" s="165"/>
      <c r="AY46" s="165"/>
      <c r="AZ46" s="165"/>
    </row>
    <row r="47" spans="1:52" ht="40" customHeight="1" x14ac:dyDescent="0.35">
      <c r="T47" s="207"/>
      <c r="U47" s="207"/>
      <c r="V47" s="207"/>
      <c r="W47" s="200"/>
      <c r="X47" s="200"/>
      <c r="Y47" s="208"/>
      <c r="Z47" s="200"/>
      <c r="AA47" s="207"/>
      <c r="AB47" s="207"/>
      <c r="AC47" s="207"/>
      <c r="AD47" s="207"/>
      <c r="AE47" s="207"/>
      <c r="AF47" s="165"/>
      <c r="AG47" s="165"/>
      <c r="AH47" s="165"/>
      <c r="AI47" s="165"/>
      <c r="AJ47" s="165"/>
      <c r="AK47" s="165"/>
      <c r="AL47" s="165"/>
      <c r="AM47" s="165"/>
      <c r="AN47" s="165"/>
      <c r="AO47" s="165"/>
      <c r="AP47" s="165"/>
      <c r="AQ47" s="165"/>
      <c r="AR47" s="165"/>
      <c r="AS47" s="165"/>
      <c r="AT47" s="165"/>
      <c r="AU47" s="165"/>
      <c r="AV47" s="165"/>
      <c r="AW47" s="165"/>
      <c r="AX47" s="165"/>
      <c r="AY47" s="165"/>
      <c r="AZ47" s="165"/>
    </row>
    <row r="48" spans="1:52" ht="40" customHeight="1" x14ac:dyDescent="0.35">
      <c r="T48" s="207"/>
      <c r="U48" s="207"/>
      <c r="V48" s="207"/>
      <c r="W48" s="200"/>
      <c r="X48" s="200"/>
      <c r="Y48" s="208"/>
      <c r="Z48" s="200"/>
      <c r="AA48" s="207"/>
      <c r="AB48" s="207"/>
      <c r="AC48" s="207"/>
      <c r="AD48" s="207"/>
      <c r="AE48" s="207"/>
      <c r="AF48" s="165"/>
      <c r="AG48" s="165"/>
      <c r="AH48" s="165"/>
      <c r="AI48" s="165"/>
      <c r="AJ48" s="165"/>
      <c r="AK48" s="165"/>
      <c r="AL48" s="165"/>
      <c r="AM48" s="165"/>
      <c r="AN48" s="165"/>
      <c r="AO48" s="165"/>
      <c r="AP48" s="165"/>
      <c r="AQ48" s="165"/>
      <c r="AR48" s="165"/>
      <c r="AS48" s="165"/>
      <c r="AT48" s="165"/>
      <c r="AU48" s="165"/>
      <c r="AV48" s="165"/>
      <c r="AW48" s="165"/>
      <c r="AX48" s="165"/>
      <c r="AY48" s="165"/>
      <c r="AZ48" s="165"/>
    </row>
    <row r="49" spans="20:52" ht="40" customHeight="1" x14ac:dyDescent="0.35">
      <c r="T49" s="207"/>
      <c r="U49" s="207"/>
      <c r="V49" s="207"/>
      <c r="W49" s="200"/>
      <c r="X49" s="200"/>
      <c r="Y49" s="208"/>
      <c r="Z49" s="200"/>
      <c r="AA49" s="207"/>
      <c r="AB49" s="207"/>
      <c r="AC49" s="207"/>
      <c r="AD49" s="207"/>
      <c r="AE49" s="207"/>
      <c r="AF49" s="165"/>
      <c r="AG49" s="165"/>
      <c r="AH49" s="165"/>
      <c r="AI49" s="165"/>
      <c r="AJ49" s="165"/>
      <c r="AK49" s="165"/>
      <c r="AL49" s="165"/>
      <c r="AM49" s="165"/>
      <c r="AN49" s="165"/>
      <c r="AO49" s="165"/>
      <c r="AP49" s="165"/>
      <c r="AQ49" s="165"/>
      <c r="AR49" s="165"/>
      <c r="AS49" s="165"/>
      <c r="AT49" s="165"/>
      <c r="AU49" s="165"/>
      <c r="AV49" s="165"/>
      <c r="AW49" s="165"/>
      <c r="AX49" s="165"/>
      <c r="AY49" s="165"/>
      <c r="AZ49" s="165"/>
    </row>
    <row r="50" spans="20:52" ht="40" customHeight="1" x14ac:dyDescent="0.35">
      <c r="T50" s="207"/>
      <c r="U50" s="207"/>
      <c r="V50" s="207"/>
      <c r="W50" s="200"/>
      <c r="X50" s="200"/>
      <c r="Y50" s="208"/>
      <c r="Z50" s="200"/>
      <c r="AA50" s="207"/>
      <c r="AB50" s="207"/>
      <c r="AC50" s="207"/>
      <c r="AD50" s="207"/>
      <c r="AE50" s="207"/>
      <c r="AF50" s="165"/>
      <c r="AG50" s="165"/>
      <c r="AH50" s="165"/>
      <c r="AI50" s="165"/>
      <c r="AJ50" s="165"/>
      <c r="AK50" s="165"/>
      <c r="AL50" s="165"/>
      <c r="AM50" s="165"/>
      <c r="AN50" s="165"/>
      <c r="AO50" s="165"/>
      <c r="AP50" s="165"/>
      <c r="AQ50" s="165"/>
      <c r="AR50" s="165"/>
      <c r="AS50" s="165"/>
      <c r="AT50" s="165"/>
      <c r="AU50" s="165"/>
      <c r="AV50" s="165"/>
      <c r="AW50" s="165"/>
      <c r="AX50" s="165"/>
      <c r="AY50" s="165"/>
      <c r="AZ50" s="165"/>
    </row>
    <row r="51" spans="20:52" ht="40" customHeight="1" x14ac:dyDescent="0.35">
      <c r="T51" s="207"/>
      <c r="U51" s="207"/>
      <c r="V51" s="207"/>
      <c r="W51" s="200"/>
      <c r="X51" s="200"/>
      <c r="Y51" s="208"/>
      <c r="Z51" s="200"/>
      <c r="AA51" s="207"/>
      <c r="AB51" s="207"/>
      <c r="AC51" s="207"/>
      <c r="AD51" s="207"/>
      <c r="AE51" s="207"/>
      <c r="AF51" s="165"/>
      <c r="AG51" s="165"/>
      <c r="AH51" s="165"/>
      <c r="AI51" s="165"/>
      <c r="AJ51" s="165"/>
      <c r="AK51" s="165"/>
      <c r="AL51" s="165"/>
      <c r="AM51" s="165"/>
      <c r="AN51" s="165"/>
      <c r="AO51" s="165"/>
      <c r="AP51" s="165"/>
      <c r="AQ51" s="165"/>
      <c r="AR51" s="165"/>
      <c r="AS51" s="165"/>
      <c r="AT51" s="165"/>
      <c r="AU51" s="165"/>
      <c r="AV51" s="165"/>
      <c r="AW51" s="165"/>
      <c r="AX51" s="165"/>
      <c r="AY51" s="165"/>
      <c r="AZ51" s="165"/>
    </row>
    <row r="52" spans="20:52" ht="40" customHeight="1" x14ac:dyDescent="0.35">
      <c r="T52" s="207"/>
      <c r="U52" s="207"/>
      <c r="V52" s="207"/>
      <c r="W52" s="200"/>
      <c r="X52" s="200"/>
      <c r="Y52" s="208"/>
      <c r="Z52" s="200"/>
      <c r="AA52" s="207"/>
      <c r="AB52" s="207"/>
      <c r="AC52" s="207"/>
      <c r="AD52" s="207"/>
      <c r="AE52" s="207"/>
      <c r="AF52" s="165"/>
      <c r="AG52" s="165"/>
      <c r="AH52" s="165"/>
      <c r="AI52" s="165"/>
      <c r="AJ52" s="165"/>
      <c r="AK52" s="165"/>
      <c r="AL52" s="165"/>
      <c r="AM52" s="165"/>
      <c r="AN52" s="165"/>
      <c r="AO52" s="165"/>
      <c r="AP52" s="165"/>
      <c r="AQ52" s="165"/>
      <c r="AR52" s="165"/>
      <c r="AS52" s="165"/>
      <c r="AT52" s="165"/>
      <c r="AU52" s="165"/>
      <c r="AV52" s="165"/>
      <c r="AW52" s="165"/>
      <c r="AX52" s="165"/>
      <c r="AY52" s="165"/>
      <c r="AZ52" s="165"/>
    </row>
    <row r="53" spans="20:52" ht="40" customHeight="1" x14ac:dyDescent="0.35">
      <c r="T53" s="207"/>
      <c r="U53" s="207"/>
      <c r="V53" s="207"/>
      <c r="W53" s="200"/>
      <c r="X53" s="200"/>
      <c r="Y53" s="208"/>
      <c r="Z53" s="200"/>
      <c r="AA53" s="207"/>
      <c r="AB53" s="207"/>
      <c r="AC53" s="207"/>
      <c r="AD53" s="207"/>
      <c r="AE53" s="207"/>
      <c r="AF53" s="165"/>
      <c r="AG53" s="165"/>
      <c r="AH53" s="165"/>
      <c r="AI53" s="165"/>
      <c r="AJ53" s="165"/>
      <c r="AK53" s="165"/>
      <c r="AL53" s="165"/>
      <c r="AM53" s="165"/>
      <c r="AN53" s="165"/>
      <c r="AO53" s="165"/>
      <c r="AP53" s="165"/>
      <c r="AQ53" s="165"/>
      <c r="AR53" s="165"/>
      <c r="AS53" s="165"/>
      <c r="AT53" s="165"/>
      <c r="AU53" s="165"/>
      <c r="AV53" s="165"/>
      <c r="AW53" s="165"/>
      <c r="AX53" s="165"/>
      <c r="AY53" s="165"/>
      <c r="AZ53" s="165"/>
    </row>
    <row r="54" spans="20:52" ht="40" customHeight="1" x14ac:dyDescent="0.35">
      <c r="T54" s="207"/>
      <c r="U54" s="207"/>
      <c r="V54" s="207"/>
      <c r="W54" s="200"/>
      <c r="X54" s="200"/>
      <c r="Y54" s="208"/>
      <c r="Z54" s="200"/>
      <c r="AA54" s="207"/>
      <c r="AB54" s="207"/>
      <c r="AC54" s="207"/>
      <c r="AD54" s="207"/>
      <c r="AE54" s="207"/>
      <c r="AF54" s="165"/>
      <c r="AG54" s="165"/>
      <c r="AH54" s="165"/>
      <c r="AI54" s="165"/>
      <c r="AJ54" s="165"/>
      <c r="AK54" s="165"/>
      <c r="AL54" s="165"/>
      <c r="AM54" s="165"/>
      <c r="AN54" s="165"/>
      <c r="AO54" s="165"/>
      <c r="AP54" s="165"/>
      <c r="AQ54" s="165"/>
      <c r="AR54" s="165"/>
      <c r="AS54" s="165"/>
      <c r="AT54" s="165"/>
      <c r="AU54" s="165"/>
      <c r="AV54" s="165"/>
      <c r="AW54" s="165"/>
      <c r="AX54" s="165"/>
      <c r="AY54" s="165"/>
      <c r="AZ54" s="165"/>
    </row>
    <row r="55" spans="20:52" ht="40" customHeight="1" x14ac:dyDescent="0.35">
      <c r="T55" s="207"/>
      <c r="U55" s="207"/>
      <c r="V55" s="207"/>
      <c r="W55" s="200"/>
      <c r="X55" s="200"/>
      <c r="Y55" s="208"/>
      <c r="Z55" s="200"/>
      <c r="AA55" s="207"/>
      <c r="AB55" s="207"/>
      <c r="AC55" s="207"/>
      <c r="AD55" s="207"/>
      <c r="AE55" s="207"/>
      <c r="AF55" s="165"/>
      <c r="AG55" s="165"/>
      <c r="AH55" s="165"/>
      <c r="AI55" s="165"/>
      <c r="AJ55" s="165"/>
      <c r="AK55" s="165"/>
      <c r="AL55" s="165"/>
      <c r="AM55" s="165"/>
      <c r="AN55" s="165"/>
      <c r="AO55" s="165"/>
      <c r="AP55" s="165"/>
      <c r="AQ55" s="165"/>
      <c r="AR55" s="165"/>
      <c r="AS55" s="165"/>
      <c r="AT55" s="165"/>
      <c r="AU55" s="165"/>
      <c r="AV55" s="165"/>
      <c r="AW55" s="165"/>
      <c r="AX55" s="165"/>
      <c r="AY55" s="165"/>
      <c r="AZ55" s="165"/>
    </row>
    <row r="56" spans="20:52" ht="40" customHeight="1" x14ac:dyDescent="0.35">
      <c r="T56" s="207"/>
      <c r="U56" s="207"/>
      <c r="V56" s="207"/>
      <c r="W56" s="200"/>
      <c r="X56" s="200"/>
      <c r="Y56" s="208"/>
      <c r="Z56" s="200"/>
      <c r="AA56" s="207"/>
      <c r="AB56" s="207"/>
      <c r="AC56" s="207"/>
      <c r="AD56" s="207"/>
      <c r="AE56" s="207"/>
      <c r="AF56" s="165"/>
      <c r="AG56" s="165"/>
      <c r="AH56" s="165"/>
      <c r="AI56" s="165"/>
      <c r="AJ56" s="165"/>
      <c r="AK56" s="165"/>
      <c r="AL56" s="165"/>
      <c r="AM56" s="165"/>
      <c r="AN56" s="165"/>
      <c r="AO56" s="165"/>
      <c r="AP56" s="165"/>
      <c r="AQ56" s="165"/>
      <c r="AR56" s="165"/>
      <c r="AS56" s="165"/>
      <c r="AT56" s="165"/>
      <c r="AU56" s="165"/>
      <c r="AV56" s="165"/>
      <c r="AW56" s="165"/>
      <c r="AX56" s="165"/>
      <c r="AY56" s="165"/>
      <c r="AZ56" s="165"/>
    </row>
    <row r="57" spans="20:52" ht="40" customHeight="1" x14ac:dyDescent="0.35">
      <c r="T57" s="207"/>
      <c r="U57" s="207"/>
      <c r="V57" s="207"/>
      <c r="W57" s="200"/>
      <c r="X57" s="200"/>
      <c r="Y57" s="208"/>
      <c r="Z57" s="200"/>
      <c r="AA57" s="207"/>
      <c r="AB57" s="207"/>
      <c r="AC57" s="207"/>
      <c r="AD57" s="207"/>
      <c r="AE57" s="207"/>
      <c r="AF57" s="165"/>
      <c r="AG57" s="165"/>
      <c r="AH57" s="165"/>
      <c r="AI57" s="165"/>
      <c r="AJ57" s="165"/>
      <c r="AK57" s="165"/>
      <c r="AL57" s="165"/>
      <c r="AM57" s="165"/>
      <c r="AN57" s="165"/>
      <c r="AO57" s="165"/>
      <c r="AP57" s="165"/>
      <c r="AQ57" s="165"/>
      <c r="AR57" s="165"/>
      <c r="AS57" s="165"/>
      <c r="AT57" s="165"/>
      <c r="AU57" s="165"/>
      <c r="AV57" s="165"/>
      <c r="AW57" s="165"/>
      <c r="AX57" s="165"/>
      <c r="AY57" s="165"/>
      <c r="AZ57" s="165"/>
    </row>
    <row r="58" spans="20:52" ht="40" customHeight="1" x14ac:dyDescent="0.35">
      <c r="T58" s="207"/>
      <c r="U58" s="207"/>
      <c r="V58" s="207"/>
      <c r="W58" s="200"/>
      <c r="X58" s="200"/>
      <c r="Y58" s="208"/>
      <c r="Z58" s="200"/>
      <c r="AA58" s="207"/>
      <c r="AB58" s="207"/>
      <c r="AC58" s="207"/>
      <c r="AD58" s="207"/>
      <c r="AE58" s="207"/>
      <c r="AF58" s="165"/>
      <c r="AG58" s="165"/>
      <c r="AH58" s="165"/>
      <c r="AI58" s="165"/>
      <c r="AJ58" s="165"/>
      <c r="AK58" s="165"/>
      <c r="AL58" s="165"/>
      <c r="AM58" s="165"/>
      <c r="AN58" s="165"/>
      <c r="AO58" s="165"/>
      <c r="AP58" s="165"/>
      <c r="AQ58" s="165"/>
      <c r="AR58" s="165"/>
      <c r="AS58" s="165"/>
      <c r="AT58" s="165"/>
      <c r="AU58" s="165"/>
      <c r="AV58" s="165"/>
      <c r="AW58" s="165"/>
      <c r="AX58" s="165"/>
      <c r="AY58" s="165"/>
      <c r="AZ58" s="165"/>
    </row>
    <row r="59" spans="20:52" ht="40" customHeight="1" x14ac:dyDescent="0.35">
      <c r="T59" s="200"/>
      <c r="U59" s="200"/>
      <c r="V59" s="200"/>
      <c r="W59" s="200"/>
      <c r="X59" s="200"/>
      <c r="Y59" s="200"/>
      <c r="Z59" s="200"/>
      <c r="AA59" s="200"/>
      <c r="AB59" s="200"/>
      <c r="AC59" s="200"/>
      <c r="AD59" s="200"/>
      <c r="AE59" s="200"/>
      <c r="AF59" s="165"/>
      <c r="AG59" s="165"/>
      <c r="AH59" s="165"/>
      <c r="AI59" s="165"/>
      <c r="AJ59" s="165"/>
      <c r="AK59" s="165"/>
      <c r="AL59" s="165"/>
      <c r="AM59" s="165"/>
      <c r="AN59" s="165"/>
      <c r="AO59" s="165"/>
      <c r="AP59" s="165"/>
      <c r="AQ59" s="165"/>
      <c r="AR59" s="165"/>
      <c r="AS59" s="165"/>
      <c r="AT59" s="165"/>
      <c r="AU59" s="165"/>
      <c r="AV59" s="165"/>
      <c r="AW59" s="165"/>
      <c r="AX59" s="165"/>
      <c r="AY59" s="165"/>
      <c r="AZ59" s="165"/>
    </row>
    <row r="60" spans="20:52" ht="40" customHeight="1" x14ac:dyDescent="0.35">
      <c r="T60" s="200"/>
      <c r="U60" s="200"/>
      <c r="V60" s="200"/>
      <c r="W60" s="200"/>
      <c r="X60" s="200"/>
      <c r="Y60" s="200"/>
      <c r="Z60" s="200"/>
      <c r="AA60" s="200"/>
      <c r="AB60" s="200"/>
      <c r="AC60" s="200"/>
      <c r="AD60" s="200"/>
      <c r="AE60" s="200"/>
      <c r="AF60" s="165"/>
      <c r="AG60" s="165"/>
      <c r="AH60" s="165"/>
      <c r="AI60" s="165"/>
      <c r="AJ60" s="165"/>
      <c r="AK60" s="165"/>
      <c r="AL60" s="165"/>
      <c r="AM60" s="165"/>
      <c r="AN60" s="165"/>
      <c r="AO60" s="165"/>
      <c r="AP60" s="165"/>
      <c r="AQ60" s="165"/>
      <c r="AR60" s="165"/>
      <c r="AS60" s="165"/>
      <c r="AT60" s="165"/>
      <c r="AU60" s="165"/>
      <c r="AV60" s="165"/>
      <c r="AW60" s="165"/>
      <c r="AX60" s="165"/>
      <c r="AY60" s="165"/>
      <c r="AZ60" s="165"/>
    </row>
    <row r="61" spans="20:52" ht="40" customHeight="1" x14ac:dyDescent="0.35">
      <c r="T61" s="200"/>
      <c r="U61" s="200"/>
      <c r="V61" s="200"/>
      <c r="W61" s="200"/>
      <c r="X61" s="200"/>
      <c r="Y61" s="200"/>
      <c r="Z61" s="200"/>
      <c r="AA61" s="200"/>
      <c r="AB61" s="200"/>
      <c r="AC61" s="200"/>
      <c r="AD61" s="200"/>
      <c r="AE61" s="200"/>
      <c r="AF61" s="165"/>
      <c r="AG61" s="165"/>
      <c r="AH61" s="165"/>
      <c r="AI61" s="165"/>
      <c r="AJ61" s="165"/>
      <c r="AK61" s="165"/>
      <c r="AL61" s="165"/>
      <c r="AM61" s="165"/>
      <c r="AN61" s="165"/>
      <c r="AO61" s="165"/>
      <c r="AP61" s="165"/>
      <c r="AQ61" s="165"/>
      <c r="AR61" s="165"/>
      <c r="AS61" s="165"/>
      <c r="AT61" s="165"/>
      <c r="AU61" s="165"/>
      <c r="AV61" s="165"/>
      <c r="AW61" s="165"/>
      <c r="AX61" s="165"/>
      <c r="AY61" s="165"/>
      <c r="AZ61" s="165"/>
    </row>
    <row r="62" spans="20:52" ht="40" customHeight="1" x14ac:dyDescent="0.35">
      <c r="T62" s="200"/>
      <c r="U62" s="200"/>
      <c r="V62" s="200"/>
      <c r="W62" s="200"/>
      <c r="X62" s="200"/>
      <c r="Y62" s="200"/>
      <c r="Z62" s="200"/>
      <c r="AA62" s="200"/>
      <c r="AB62" s="200"/>
      <c r="AC62" s="200"/>
      <c r="AD62" s="200"/>
      <c r="AE62" s="200"/>
      <c r="AF62" s="165"/>
      <c r="AG62" s="165"/>
      <c r="AH62" s="165"/>
      <c r="AI62" s="165"/>
      <c r="AJ62" s="165"/>
      <c r="AK62" s="165"/>
      <c r="AL62" s="165"/>
      <c r="AM62" s="165"/>
      <c r="AN62" s="165"/>
      <c r="AO62" s="165"/>
      <c r="AP62" s="165"/>
      <c r="AQ62" s="165"/>
      <c r="AR62" s="165"/>
      <c r="AS62" s="165"/>
      <c r="AT62" s="165"/>
      <c r="AU62" s="165"/>
      <c r="AV62" s="165"/>
      <c r="AW62" s="165"/>
      <c r="AX62" s="165"/>
      <c r="AY62" s="165"/>
      <c r="AZ62" s="165"/>
    </row>
    <row r="63" spans="20:52" ht="40" customHeight="1" x14ac:dyDescent="0.35">
      <c r="T63" s="200"/>
      <c r="U63" s="200"/>
      <c r="V63" s="200"/>
      <c r="W63" s="200"/>
      <c r="X63" s="200"/>
      <c r="Y63" s="200"/>
      <c r="Z63" s="200"/>
      <c r="AA63" s="200"/>
      <c r="AB63" s="200"/>
      <c r="AC63" s="200"/>
      <c r="AD63" s="200"/>
      <c r="AE63" s="200"/>
      <c r="AF63" s="165"/>
      <c r="AG63" s="165"/>
      <c r="AH63" s="165"/>
      <c r="AI63" s="165"/>
      <c r="AJ63" s="165"/>
      <c r="AK63" s="165"/>
      <c r="AL63" s="165"/>
      <c r="AM63" s="165"/>
      <c r="AN63" s="165"/>
      <c r="AO63" s="165"/>
      <c r="AP63" s="165"/>
      <c r="AQ63" s="165"/>
      <c r="AR63" s="165"/>
      <c r="AS63" s="165"/>
      <c r="AT63" s="165"/>
      <c r="AU63" s="165"/>
      <c r="AV63" s="165"/>
      <c r="AW63" s="165"/>
      <c r="AX63" s="165"/>
      <c r="AY63" s="165"/>
      <c r="AZ63" s="165"/>
    </row>
    <row r="64" spans="20:52" ht="40" customHeight="1" x14ac:dyDescent="0.35">
      <c r="T64" s="200"/>
      <c r="U64" s="200"/>
      <c r="V64" s="200"/>
      <c r="W64" s="200"/>
      <c r="X64" s="200"/>
      <c r="Y64" s="200"/>
      <c r="Z64" s="200"/>
      <c r="AA64" s="200"/>
      <c r="AB64" s="200"/>
      <c r="AC64" s="200"/>
      <c r="AD64" s="200"/>
      <c r="AE64" s="200"/>
      <c r="AF64" s="165"/>
      <c r="AG64" s="165"/>
      <c r="AH64" s="165"/>
      <c r="AI64" s="165"/>
      <c r="AJ64" s="165"/>
      <c r="AK64" s="165"/>
      <c r="AL64" s="165"/>
      <c r="AM64" s="165"/>
      <c r="AN64" s="165"/>
      <c r="AO64" s="165"/>
      <c r="AP64" s="165"/>
      <c r="AQ64" s="165"/>
      <c r="AR64" s="165"/>
      <c r="AS64" s="165"/>
      <c r="AT64" s="165"/>
      <c r="AU64" s="165"/>
      <c r="AV64" s="165"/>
      <c r="AW64" s="165"/>
      <c r="AX64" s="165"/>
      <c r="AY64" s="165"/>
      <c r="AZ64" s="165"/>
    </row>
    <row r="65" spans="20:52" ht="40" customHeight="1" x14ac:dyDescent="0.35">
      <c r="T65" s="200"/>
      <c r="U65" s="200"/>
      <c r="V65" s="200"/>
      <c r="W65" s="200"/>
      <c r="X65" s="200"/>
      <c r="Y65" s="200"/>
      <c r="Z65" s="200"/>
      <c r="AA65" s="200"/>
      <c r="AB65" s="200"/>
      <c r="AC65" s="200"/>
      <c r="AD65" s="200"/>
      <c r="AE65" s="200"/>
      <c r="AF65" s="165"/>
      <c r="AG65" s="165"/>
      <c r="AH65" s="165"/>
      <c r="AI65" s="165"/>
      <c r="AJ65" s="165"/>
      <c r="AK65" s="165"/>
      <c r="AL65" s="165"/>
      <c r="AM65" s="165"/>
      <c r="AN65" s="165"/>
      <c r="AO65" s="165"/>
      <c r="AP65" s="165"/>
      <c r="AQ65" s="165"/>
      <c r="AR65" s="165"/>
      <c r="AS65" s="165"/>
      <c r="AT65" s="165"/>
      <c r="AU65" s="165"/>
      <c r="AV65" s="165"/>
      <c r="AW65" s="165"/>
      <c r="AX65" s="165"/>
      <c r="AY65" s="165"/>
      <c r="AZ65" s="165"/>
    </row>
    <row r="66" spans="20:52" ht="40" customHeight="1" x14ac:dyDescent="0.35">
      <c r="T66" s="200"/>
      <c r="U66" s="200"/>
      <c r="V66" s="200"/>
      <c r="W66" s="200"/>
      <c r="X66" s="200"/>
      <c r="Y66" s="200"/>
      <c r="Z66" s="200"/>
      <c r="AA66" s="200"/>
      <c r="AB66" s="200"/>
      <c r="AC66" s="200"/>
      <c r="AD66" s="200"/>
      <c r="AE66" s="200"/>
      <c r="AF66" s="165"/>
      <c r="AG66" s="165"/>
      <c r="AH66" s="165"/>
      <c r="AI66" s="165"/>
      <c r="AJ66" s="165"/>
      <c r="AK66" s="165"/>
      <c r="AL66" s="165"/>
      <c r="AM66" s="165"/>
      <c r="AN66" s="165"/>
      <c r="AO66" s="165"/>
      <c r="AP66" s="165"/>
      <c r="AQ66" s="165"/>
      <c r="AR66" s="165"/>
      <c r="AS66" s="165"/>
      <c r="AT66" s="165"/>
      <c r="AU66" s="165"/>
      <c r="AV66" s="165"/>
      <c r="AW66" s="165"/>
      <c r="AX66" s="165"/>
      <c r="AY66" s="165"/>
      <c r="AZ66" s="165"/>
    </row>
    <row r="67" spans="20:52" ht="40" customHeight="1" x14ac:dyDescent="0.35">
      <c r="T67" s="200"/>
      <c r="U67" s="200"/>
      <c r="V67" s="200"/>
      <c r="W67" s="200"/>
      <c r="X67" s="200"/>
      <c r="Y67" s="200"/>
      <c r="Z67" s="200"/>
      <c r="AA67" s="200"/>
      <c r="AB67" s="200"/>
      <c r="AC67" s="200"/>
      <c r="AD67" s="200"/>
      <c r="AE67" s="200"/>
      <c r="AF67" s="165"/>
      <c r="AG67" s="165"/>
      <c r="AH67" s="165"/>
      <c r="AI67" s="165"/>
      <c r="AJ67" s="165"/>
      <c r="AK67" s="165"/>
      <c r="AL67" s="165"/>
      <c r="AM67" s="165"/>
      <c r="AN67" s="165"/>
      <c r="AO67" s="165"/>
      <c r="AP67" s="165"/>
      <c r="AQ67" s="165"/>
      <c r="AR67" s="165"/>
      <c r="AS67" s="165"/>
      <c r="AT67" s="165"/>
      <c r="AU67" s="165"/>
      <c r="AV67" s="165"/>
      <c r="AW67" s="165"/>
      <c r="AX67" s="165"/>
      <c r="AY67" s="165"/>
      <c r="AZ67" s="165"/>
    </row>
    <row r="68" spans="20:52" ht="40" customHeight="1" x14ac:dyDescent="0.35">
      <c r="T68" s="200"/>
      <c r="U68" s="200"/>
      <c r="V68" s="200"/>
      <c r="W68" s="200"/>
      <c r="X68" s="200"/>
      <c r="Y68" s="200"/>
      <c r="Z68" s="200"/>
      <c r="AA68" s="200"/>
      <c r="AB68" s="200"/>
      <c r="AC68" s="200"/>
      <c r="AD68" s="200"/>
      <c r="AE68" s="200"/>
      <c r="AF68" s="165"/>
      <c r="AG68" s="165"/>
      <c r="AH68" s="165"/>
      <c r="AI68" s="165"/>
      <c r="AJ68" s="165"/>
      <c r="AK68" s="165"/>
      <c r="AL68" s="165"/>
      <c r="AM68" s="165"/>
      <c r="AN68" s="165"/>
      <c r="AO68" s="165"/>
      <c r="AP68" s="165"/>
      <c r="AQ68" s="165"/>
      <c r="AR68" s="165"/>
      <c r="AS68" s="165"/>
      <c r="AT68" s="165"/>
      <c r="AU68" s="165"/>
      <c r="AV68" s="165"/>
      <c r="AW68" s="165"/>
      <c r="AX68" s="165"/>
      <c r="AY68" s="165"/>
      <c r="AZ68" s="165"/>
    </row>
    <row r="69" spans="20:52" ht="40" customHeight="1" x14ac:dyDescent="0.35">
      <c r="T69" s="200"/>
      <c r="U69" s="200"/>
      <c r="V69" s="200"/>
      <c r="W69" s="200"/>
      <c r="X69" s="200"/>
      <c r="Y69" s="200"/>
      <c r="Z69" s="200"/>
      <c r="AA69" s="200"/>
      <c r="AB69" s="200"/>
      <c r="AC69" s="200"/>
      <c r="AD69" s="200"/>
      <c r="AE69" s="200"/>
      <c r="AF69" s="165"/>
      <c r="AG69" s="165"/>
      <c r="AH69" s="165"/>
      <c r="AI69" s="165"/>
      <c r="AJ69" s="165"/>
      <c r="AK69" s="165"/>
      <c r="AL69" s="165"/>
      <c r="AM69" s="165"/>
      <c r="AN69" s="165"/>
      <c r="AO69" s="165"/>
      <c r="AP69" s="165"/>
      <c r="AQ69" s="165"/>
      <c r="AR69" s="165"/>
      <c r="AS69" s="165"/>
      <c r="AT69" s="165"/>
      <c r="AU69" s="165"/>
      <c r="AV69" s="165"/>
      <c r="AW69" s="165"/>
      <c r="AX69" s="165"/>
      <c r="AY69" s="165"/>
      <c r="AZ69" s="165"/>
    </row>
    <row r="70" spans="20:52" ht="40" customHeight="1" x14ac:dyDescent="0.35">
      <c r="T70" s="200"/>
      <c r="U70" s="200"/>
      <c r="V70" s="200"/>
      <c r="W70" s="200"/>
      <c r="X70" s="200"/>
      <c r="Y70" s="200"/>
      <c r="Z70" s="200"/>
      <c r="AA70" s="200"/>
      <c r="AB70" s="200"/>
      <c r="AC70" s="200"/>
      <c r="AD70" s="200"/>
      <c r="AE70" s="200"/>
      <c r="AF70" s="165"/>
      <c r="AG70" s="165"/>
      <c r="AH70" s="165"/>
      <c r="AI70" s="165"/>
      <c r="AJ70" s="165"/>
      <c r="AK70" s="165"/>
      <c r="AL70" s="165"/>
      <c r="AM70" s="165"/>
      <c r="AN70" s="165"/>
      <c r="AO70" s="165"/>
      <c r="AP70" s="165"/>
      <c r="AQ70" s="165"/>
      <c r="AR70" s="165"/>
      <c r="AS70" s="165"/>
      <c r="AT70" s="165"/>
      <c r="AU70" s="165"/>
      <c r="AV70" s="165"/>
      <c r="AW70" s="165"/>
      <c r="AX70" s="165"/>
      <c r="AY70" s="165"/>
      <c r="AZ70" s="165"/>
    </row>
    <row r="71" spans="20:52" ht="40" customHeight="1" x14ac:dyDescent="0.35">
      <c r="T71" s="200"/>
      <c r="U71" s="200"/>
      <c r="V71" s="200"/>
      <c r="W71" s="200"/>
      <c r="X71" s="200"/>
      <c r="Y71" s="200"/>
      <c r="Z71" s="200"/>
      <c r="AA71" s="200"/>
      <c r="AB71" s="200"/>
      <c r="AC71" s="200"/>
      <c r="AD71" s="200"/>
      <c r="AE71" s="200"/>
      <c r="AF71" s="165"/>
      <c r="AG71" s="165"/>
      <c r="AH71" s="165"/>
      <c r="AI71" s="165"/>
      <c r="AJ71" s="165"/>
      <c r="AK71" s="165"/>
      <c r="AL71" s="165"/>
      <c r="AM71" s="165"/>
      <c r="AN71" s="165"/>
      <c r="AO71" s="165"/>
      <c r="AP71" s="165"/>
      <c r="AQ71" s="165"/>
      <c r="AR71" s="165"/>
      <c r="AS71" s="165"/>
      <c r="AT71" s="165"/>
      <c r="AU71" s="165"/>
      <c r="AV71" s="165"/>
      <c r="AW71" s="165"/>
      <c r="AX71" s="165"/>
      <c r="AY71" s="165"/>
      <c r="AZ71" s="165"/>
    </row>
    <row r="72" spans="20:52" ht="40" customHeight="1" x14ac:dyDescent="0.35">
      <c r="T72" s="200"/>
      <c r="U72" s="200"/>
      <c r="V72" s="200"/>
      <c r="W72" s="200"/>
      <c r="X72" s="200"/>
      <c r="Y72" s="200"/>
      <c r="Z72" s="200"/>
      <c r="AA72" s="200"/>
      <c r="AB72" s="200"/>
      <c r="AC72" s="200"/>
      <c r="AD72" s="200"/>
      <c r="AE72" s="200"/>
      <c r="AF72" s="165"/>
      <c r="AG72" s="165"/>
      <c r="AH72" s="165"/>
      <c r="AI72" s="165"/>
      <c r="AJ72" s="165"/>
      <c r="AK72" s="165"/>
      <c r="AL72" s="165"/>
      <c r="AM72" s="165"/>
      <c r="AN72" s="165"/>
      <c r="AO72" s="165"/>
      <c r="AP72" s="165"/>
      <c r="AQ72" s="165"/>
      <c r="AR72" s="165"/>
      <c r="AS72" s="165"/>
      <c r="AT72" s="165"/>
      <c r="AU72" s="165"/>
      <c r="AV72" s="165"/>
      <c r="AW72" s="165"/>
      <c r="AX72" s="165"/>
      <c r="AY72" s="165"/>
      <c r="AZ72" s="165"/>
    </row>
    <row r="73" spans="20:52" ht="40" customHeight="1" x14ac:dyDescent="0.35">
      <c r="T73" s="200"/>
      <c r="U73" s="200"/>
      <c r="V73" s="200"/>
      <c r="W73" s="200"/>
      <c r="X73" s="200"/>
      <c r="Y73" s="200"/>
      <c r="Z73" s="200"/>
      <c r="AA73" s="200"/>
      <c r="AB73" s="200"/>
      <c r="AC73" s="200"/>
      <c r="AD73" s="200"/>
      <c r="AE73" s="200"/>
      <c r="AF73" s="165"/>
      <c r="AG73" s="165"/>
      <c r="AH73" s="165"/>
      <c r="AI73" s="165"/>
      <c r="AJ73" s="165"/>
      <c r="AK73" s="165"/>
      <c r="AL73" s="165"/>
      <c r="AM73" s="165"/>
      <c r="AN73" s="165"/>
      <c r="AO73" s="165"/>
      <c r="AP73" s="165"/>
      <c r="AQ73" s="165"/>
      <c r="AR73" s="165"/>
      <c r="AS73" s="165"/>
      <c r="AT73" s="165"/>
      <c r="AU73" s="165"/>
      <c r="AV73" s="165"/>
      <c r="AW73" s="165"/>
      <c r="AX73" s="165"/>
      <c r="AY73" s="165"/>
      <c r="AZ73" s="165"/>
    </row>
    <row r="74" spans="20:52" ht="40" customHeight="1" x14ac:dyDescent="0.35">
      <c r="T74" s="200"/>
      <c r="U74" s="200"/>
      <c r="V74" s="200"/>
      <c r="W74" s="200"/>
      <c r="X74" s="200"/>
      <c r="Y74" s="200"/>
      <c r="Z74" s="200"/>
      <c r="AA74" s="200"/>
      <c r="AB74" s="200"/>
      <c r="AC74" s="200"/>
      <c r="AD74" s="200"/>
      <c r="AE74" s="200"/>
      <c r="AF74" s="165"/>
      <c r="AG74" s="165"/>
      <c r="AH74" s="165"/>
      <c r="AI74" s="165"/>
      <c r="AJ74" s="165"/>
      <c r="AK74" s="165"/>
      <c r="AL74" s="165"/>
      <c r="AM74" s="165"/>
      <c r="AN74" s="165"/>
      <c r="AO74" s="165"/>
      <c r="AP74" s="165"/>
      <c r="AQ74" s="165"/>
      <c r="AR74" s="165"/>
      <c r="AS74" s="165"/>
      <c r="AT74" s="165"/>
      <c r="AU74" s="165"/>
      <c r="AV74" s="165"/>
      <c r="AW74" s="165"/>
      <c r="AX74" s="165"/>
      <c r="AY74" s="165"/>
      <c r="AZ74" s="165"/>
    </row>
    <row r="75" spans="20:52" ht="40" customHeight="1" x14ac:dyDescent="0.35">
      <c r="T75" s="200"/>
      <c r="U75" s="200"/>
      <c r="V75" s="200"/>
      <c r="W75" s="200"/>
      <c r="X75" s="200"/>
      <c r="Y75" s="200"/>
      <c r="Z75" s="200"/>
      <c r="AA75" s="200"/>
      <c r="AB75" s="200"/>
      <c r="AC75" s="200"/>
      <c r="AD75" s="200"/>
      <c r="AE75" s="200"/>
      <c r="AF75" s="165"/>
      <c r="AG75" s="165"/>
      <c r="AH75" s="165"/>
      <c r="AI75" s="165"/>
      <c r="AJ75" s="165"/>
      <c r="AK75" s="165"/>
      <c r="AL75" s="165"/>
      <c r="AM75" s="165"/>
      <c r="AN75" s="165"/>
      <c r="AO75" s="165"/>
      <c r="AP75" s="165"/>
      <c r="AQ75" s="165"/>
      <c r="AR75" s="165"/>
      <c r="AS75" s="165"/>
      <c r="AT75" s="165"/>
      <c r="AU75" s="165"/>
      <c r="AV75" s="165"/>
      <c r="AW75" s="165"/>
      <c r="AX75" s="165"/>
      <c r="AY75" s="165"/>
      <c r="AZ75" s="165"/>
    </row>
    <row r="76" spans="20:52" ht="40" customHeight="1" x14ac:dyDescent="0.35">
      <c r="T76" s="200"/>
      <c r="U76" s="200"/>
      <c r="V76" s="200"/>
      <c r="W76" s="200"/>
      <c r="X76" s="200"/>
      <c r="Y76" s="200"/>
      <c r="Z76" s="200"/>
      <c r="AA76" s="200"/>
      <c r="AB76" s="200"/>
      <c r="AC76" s="200"/>
      <c r="AD76" s="200"/>
      <c r="AE76" s="200"/>
      <c r="AF76" s="165"/>
      <c r="AG76" s="165"/>
      <c r="AH76" s="165"/>
      <c r="AI76" s="165"/>
      <c r="AJ76" s="165"/>
      <c r="AK76" s="165"/>
      <c r="AL76" s="165"/>
      <c r="AM76" s="165"/>
      <c r="AN76" s="165"/>
      <c r="AO76" s="165"/>
      <c r="AP76" s="165"/>
      <c r="AQ76" s="165"/>
      <c r="AR76" s="165"/>
      <c r="AS76" s="165"/>
      <c r="AT76" s="165"/>
      <c r="AU76" s="165"/>
      <c r="AV76" s="165"/>
      <c r="AW76" s="165"/>
      <c r="AX76" s="165"/>
      <c r="AY76" s="165"/>
      <c r="AZ76" s="165"/>
    </row>
    <row r="77" spans="20:52" ht="40" customHeight="1" x14ac:dyDescent="0.35">
      <c r="T77" s="200"/>
      <c r="U77" s="200"/>
      <c r="V77" s="200"/>
      <c r="W77" s="200"/>
      <c r="X77" s="200"/>
      <c r="Y77" s="200"/>
      <c r="Z77" s="200"/>
      <c r="AA77" s="200"/>
      <c r="AB77" s="200"/>
      <c r="AC77" s="200"/>
      <c r="AD77" s="200"/>
      <c r="AE77" s="200"/>
      <c r="AF77" s="165"/>
      <c r="AG77" s="165"/>
      <c r="AH77" s="165"/>
      <c r="AI77" s="165"/>
      <c r="AJ77" s="165"/>
      <c r="AK77" s="165"/>
      <c r="AL77" s="165"/>
      <c r="AM77" s="165"/>
      <c r="AN77" s="165"/>
      <c r="AO77" s="165"/>
      <c r="AP77" s="165"/>
      <c r="AQ77" s="165"/>
      <c r="AR77" s="165"/>
      <c r="AS77" s="165"/>
      <c r="AT77" s="165"/>
      <c r="AU77" s="165"/>
      <c r="AV77" s="165"/>
      <c r="AW77" s="165"/>
      <c r="AX77" s="165"/>
      <c r="AY77" s="165"/>
      <c r="AZ77" s="165"/>
    </row>
    <row r="78" spans="20:52" ht="40" customHeight="1" x14ac:dyDescent="0.35">
      <c r="T78" s="200"/>
      <c r="U78" s="200"/>
      <c r="V78" s="200"/>
      <c r="W78" s="200"/>
      <c r="X78" s="200"/>
      <c r="Y78" s="200"/>
      <c r="Z78" s="200"/>
      <c r="AA78" s="200"/>
      <c r="AB78" s="200"/>
      <c r="AC78" s="200"/>
      <c r="AD78" s="200"/>
      <c r="AE78" s="200"/>
      <c r="AF78" s="165"/>
      <c r="AG78" s="165"/>
      <c r="AH78" s="165"/>
      <c r="AI78" s="165"/>
      <c r="AJ78" s="165"/>
      <c r="AK78" s="165"/>
      <c r="AL78" s="165"/>
      <c r="AM78" s="165"/>
      <c r="AN78" s="165"/>
      <c r="AO78" s="165"/>
      <c r="AP78" s="165"/>
      <c r="AQ78" s="165"/>
      <c r="AR78" s="165"/>
      <c r="AS78" s="165"/>
      <c r="AT78" s="165"/>
      <c r="AU78" s="165"/>
      <c r="AV78" s="165"/>
      <c r="AW78" s="165"/>
      <c r="AX78" s="165"/>
      <c r="AY78" s="165"/>
      <c r="AZ78" s="165"/>
    </row>
    <row r="79" spans="20:52" ht="40" customHeight="1" x14ac:dyDescent="0.35">
      <c r="T79" s="200"/>
      <c r="U79" s="200"/>
      <c r="V79" s="200"/>
      <c r="W79" s="200"/>
      <c r="X79" s="200"/>
      <c r="Y79" s="200"/>
      <c r="Z79" s="200"/>
      <c r="AA79" s="200"/>
      <c r="AB79" s="200"/>
      <c r="AC79" s="200"/>
      <c r="AD79" s="200"/>
      <c r="AE79" s="200"/>
      <c r="AF79" s="165"/>
      <c r="AG79" s="165"/>
      <c r="AH79" s="165"/>
      <c r="AI79" s="165"/>
      <c r="AJ79" s="165"/>
      <c r="AK79" s="165"/>
      <c r="AL79" s="165"/>
      <c r="AM79" s="165"/>
      <c r="AN79" s="165"/>
      <c r="AO79" s="165"/>
      <c r="AP79" s="165"/>
      <c r="AQ79" s="165"/>
      <c r="AR79" s="165"/>
      <c r="AS79" s="165"/>
      <c r="AT79" s="165"/>
      <c r="AU79" s="165"/>
      <c r="AV79" s="165"/>
      <c r="AW79" s="165"/>
      <c r="AX79" s="165"/>
      <c r="AY79" s="165"/>
      <c r="AZ79" s="165"/>
    </row>
    <row r="80" spans="20:52" ht="40" customHeight="1" x14ac:dyDescent="0.35">
      <c r="T80" s="200"/>
      <c r="U80" s="200"/>
      <c r="V80" s="200"/>
      <c r="W80" s="200"/>
      <c r="X80" s="200"/>
      <c r="Y80" s="200"/>
      <c r="Z80" s="200"/>
      <c r="AA80" s="200"/>
      <c r="AB80" s="200"/>
      <c r="AC80" s="200"/>
      <c r="AD80" s="200"/>
      <c r="AE80" s="200"/>
      <c r="AF80" s="165"/>
      <c r="AG80" s="165"/>
      <c r="AH80" s="165"/>
      <c r="AI80" s="165"/>
      <c r="AJ80" s="165"/>
      <c r="AK80" s="165"/>
      <c r="AL80" s="165"/>
      <c r="AM80" s="165"/>
      <c r="AN80" s="165"/>
      <c r="AO80" s="165"/>
      <c r="AP80" s="165"/>
      <c r="AQ80" s="165"/>
      <c r="AR80" s="165"/>
      <c r="AS80" s="165"/>
      <c r="AT80" s="165"/>
      <c r="AU80" s="165"/>
      <c r="AV80" s="165"/>
      <c r="AW80" s="165"/>
      <c r="AX80" s="165"/>
      <c r="AY80" s="165"/>
      <c r="AZ80" s="165"/>
    </row>
    <row r="81" spans="20:52" ht="40" customHeight="1" x14ac:dyDescent="0.35">
      <c r="T81" s="200"/>
      <c r="U81" s="200"/>
      <c r="V81" s="200"/>
      <c r="W81" s="200"/>
      <c r="X81" s="200"/>
      <c r="Y81" s="200"/>
      <c r="Z81" s="200"/>
      <c r="AA81" s="200"/>
      <c r="AB81" s="200"/>
      <c r="AC81" s="200"/>
      <c r="AD81" s="200"/>
      <c r="AE81" s="200"/>
      <c r="AF81" s="165"/>
      <c r="AG81" s="165"/>
      <c r="AH81" s="165"/>
      <c r="AI81" s="165"/>
      <c r="AJ81" s="165"/>
      <c r="AK81" s="165"/>
      <c r="AL81" s="165"/>
      <c r="AM81" s="165"/>
      <c r="AN81" s="165"/>
      <c r="AO81" s="165"/>
      <c r="AP81" s="165"/>
      <c r="AQ81" s="165"/>
      <c r="AR81" s="165"/>
      <c r="AS81" s="165"/>
      <c r="AT81" s="165"/>
      <c r="AU81" s="165"/>
      <c r="AV81" s="165"/>
      <c r="AW81" s="165"/>
      <c r="AX81" s="165"/>
      <c r="AY81" s="165"/>
      <c r="AZ81" s="165"/>
    </row>
    <row r="82" spans="20:52" ht="40" customHeight="1" x14ac:dyDescent="0.35">
      <c r="T82" s="200"/>
      <c r="U82" s="200"/>
      <c r="V82" s="200"/>
      <c r="W82" s="200"/>
      <c r="X82" s="200"/>
      <c r="Y82" s="200"/>
      <c r="Z82" s="200"/>
      <c r="AA82" s="200"/>
      <c r="AB82" s="200"/>
      <c r="AC82" s="200"/>
      <c r="AD82" s="200"/>
      <c r="AE82" s="200"/>
      <c r="AF82" s="165"/>
      <c r="AG82" s="165"/>
      <c r="AH82" s="165"/>
      <c r="AI82" s="165"/>
      <c r="AJ82" s="165"/>
      <c r="AK82" s="165"/>
      <c r="AL82" s="165"/>
      <c r="AM82" s="165"/>
      <c r="AN82" s="165"/>
      <c r="AO82" s="165"/>
      <c r="AP82" s="165"/>
      <c r="AQ82" s="165"/>
      <c r="AR82" s="165"/>
      <c r="AS82" s="165"/>
      <c r="AT82" s="165"/>
      <c r="AU82" s="165"/>
      <c r="AV82" s="165"/>
      <c r="AW82" s="165"/>
      <c r="AX82" s="165"/>
      <c r="AY82" s="165"/>
      <c r="AZ82" s="165"/>
    </row>
    <row r="83" spans="20:52" ht="40" customHeight="1" x14ac:dyDescent="0.35">
      <c r="T83" s="200"/>
      <c r="U83" s="200"/>
      <c r="V83" s="200"/>
      <c r="W83" s="200"/>
      <c r="X83" s="200"/>
      <c r="Y83" s="200"/>
      <c r="Z83" s="200"/>
      <c r="AA83" s="200"/>
      <c r="AB83" s="200"/>
      <c r="AC83" s="200"/>
      <c r="AD83" s="200"/>
      <c r="AE83" s="200"/>
      <c r="AF83" s="165"/>
      <c r="AG83" s="165"/>
      <c r="AH83" s="165"/>
      <c r="AI83" s="165"/>
      <c r="AJ83" s="165"/>
      <c r="AK83" s="165"/>
      <c r="AL83" s="165"/>
      <c r="AM83" s="165"/>
      <c r="AN83" s="165"/>
      <c r="AO83" s="165"/>
      <c r="AP83" s="165"/>
      <c r="AQ83" s="165"/>
      <c r="AR83" s="165"/>
      <c r="AS83" s="165"/>
      <c r="AT83" s="165"/>
      <c r="AU83" s="165"/>
      <c r="AV83" s="165"/>
      <c r="AW83" s="165"/>
      <c r="AX83" s="165"/>
      <c r="AY83" s="165"/>
      <c r="AZ83" s="165"/>
    </row>
    <row r="84" spans="20:52" ht="40" customHeight="1" x14ac:dyDescent="0.35">
      <c r="T84" s="200"/>
      <c r="U84" s="200"/>
      <c r="V84" s="200"/>
      <c r="W84" s="200"/>
      <c r="X84" s="200"/>
      <c r="Y84" s="200"/>
      <c r="Z84" s="200"/>
      <c r="AA84" s="200"/>
      <c r="AB84" s="200"/>
      <c r="AC84" s="200"/>
      <c r="AD84" s="200"/>
      <c r="AE84" s="200"/>
      <c r="AF84" s="165"/>
      <c r="AG84" s="165"/>
      <c r="AH84" s="165"/>
      <c r="AI84" s="165"/>
      <c r="AJ84" s="165"/>
      <c r="AK84" s="165"/>
      <c r="AL84" s="165"/>
      <c r="AM84" s="165"/>
      <c r="AN84" s="165"/>
      <c r="AO84" s="165"/>
      <c r="AP84" s="165"/>
      <c r="AQ84" s="165"/>
      <c r="AR84" s="165"/>
      <c r="AS84" s="165"/>
      <c r="AT84" s="165"/>
      <c r="AU84" s="165"/>
      <c r="AV84" s="165"/>
      <c r="AW84" s="165"/>
      <c r="AX84" s="165"/>
      <c r="AY84" s="165"/>
      <c r="AZ84" s="165"/>
    </row>
    <row r="85" spans="20:52" ht="40" customHeight="1" x14ac:dyDescent="0.35">
      <c r="T85" s="200"/>
      <c r="U85" s="200"/>
      <c r="V85" s="200"/>
      <c r="W85" s="200"/>
      <c r="X85" s="200"/>
      <c r="Y85" s="200"/>
      <c r="Z85" s="200"/>
      <c r="AA85" s="200"/>
      <c r="AB85" s="200"/>
      <c r="AC85" s="200"/>
      <c r="AD85" s="200"/>
      <c r="AE85" s="200"/>
      <c r="AF85" s="165"/>
      <c r="AG85" s="165"/>
      <c r="AH85" s="165"/>
      <c r="AI85" s="165"/>
      <c r="AJ85" s="165"/>
      <c r="AK85" s="165"/>
      <c r="AL85" s="165"/>
      <c r="AM85" s="165"/>
      <c r="AN85" s="165"/>
      <c r="AO85" s="165"/>
      <c r="AP85" s="165"/>
      <c r="AQ85" s="165"/>
      <c r="AR85" s="165"/>
      <c r="AS85" s="165"/>
      <c r="AT85" s="165"/>
      <c r="AU85" s="165"/>
      <c r="AV85" s="165"/>
      <c r="AW85" s="165"/>
      <c r="AX85" s="165"/>
      <c r="AY85" s="165"/>
      <c r="AZ85" s="165"/>
    </row>
    <row r="86" spans="20:52" ht="40" customHeight="1" x14ac:dyDescent="0.35">
      <c r="T86" s="200"/>
      <c r="U86" s="200"/>
      <c r="V86" s="200"/>
      <c r="W86" s="200"/>
      <c r="X86" s="200"/>
      <c r="Y86" s="200"/>
      <c r="Z86" s="200"/>
      <c r="AA86" s="200"/>
      <c r="AB86" s="200"/>
      <c r="AC86" s="200"/>
      <c r="AD86" s="200"/>
      <c r="AE86" s="200"/>
      <c r="AF86" s="165"/>
      <c r="AG86" s="165"/>
      <c r="AH86" s="165"/>
      <c r="AI86" s="165"/>
      <c r="AJ86" s="165"/>
      <c r="AK86" s="165"/>
      <c r="AL86" s="165"/>
      <c r="AM86" s="165"/>
      <c r="AN86" s="165"/>
      <c r="AO86" s="165"/>
      <c r="AP86" s="165"/>
      <c r="AQ86" s="165"/>
      <c r="AR86" s="165"/>
      <c r="AS86" s="165"/>
      <c r="AT86" s="165"/>
      <c r="AU86" s="165"/>
      <c r="AV86" s="165"/>
      <c r="AW86" s="165"/>
      <c r="AX86" s="165"/>
      <c r="AY86" s="165"/>
      <c r="AZ86" s="165"/>
    </row>
    <row r="87" spans="20:52" ht="40" customHeight="1" x14ac:dyDescent="0.35">
      <c r="T87" s="200"/>
      <c r="U87" s="200"/>
      <c r="V87" s="200"/>
      <c r="W87" s="200"/>
      <c r="X87" s="200"/>
      <c r="Y87" s="200"/>
      <c r="Z87" s="200"/>
      <c r="AA87" s="200"/>
      <c r="AB87" s="200"/>
      <c r="AC87" s="200"/>
      <c r="AD87" s="200"/>
      <c r="AE87" s="200"/>
      <c r="AF87" s="165"/>
      <c r="AG87" s="165"/>
      <c r="AH87" s="165"/>
      <c r="AI87" s="165"/>
      <c r="AJ87" s="165"/>
      <c r="AK87" s="165"/>
      <c r="AL87" s="165"/>
      <c r="AM87" s="165"/>
      <c r="AN87" s="165"/>
      <c r="AO87" s="165"/>
      <c r="AP87" s="165"/>
      <c r="AQ87" s="165"/>
      <c r="AR87" s="165"/>
      <c r="AS87" s="165"/>
      <c r="AT87" s="165"/>
      <c r="AU87" s="165"/>
      <c r="AV87" s="165"/>
      <c r="AW87" s="165"/>
      <c r="AX87" s="165"/>
      <c r="AY87" s="165"/>
      <c r="AZ87" s="165"/>
    </row>
    <row r="88" spans="20:52" ht="40" customHeight="1" x14ac:dyDescent="0.35">
      <c r="T88" s="200"/>
      <c r="U88" s="200"/>
      <c r="V88" s="200"/>
      <c r="W88" s="200"/>
      <c r="X88" s="200"/>
      <c r="Y88" s="200"/>
      <c r="Z88" s="200"/>
      <c r="AA88" s="200"/>
      <c r="AB88" s="200"/>
      <c r="AC88" s="200"/>
      <c r="AD88" s="200"/>
      <c r="AE88" s="200"/>
      <c r="AF88" s="165"/>
      <c r="AG88" s="165"/>
      <c r="AH88" s="165"/>
      <c r="AI88" s="165"/>
      <c r="AJ88" s="165"/>
      <c r="AK88" s="165"/>
      <c r="AL88" s="165"/>
      <c r="AM88" s="165"/>
      <c r="AN88" s="165"/>
      <c r="AO88" s="165"/>
      <c r="AP88" s="165"/>
      <c r="AQ88" s="165"/>
      <c r="AR88" s="165"/>
      <c r="AS88" s="165"/>
      <c r="AT88" s="165"/>
      <c r="AU88" s="165"/>
      <c r="AV88" s="165"/>
      <c r="AW88" s="165"/>
      <c r="AX88" s="165"/>
      <c r="AY88" s="165"/>
      <c r="AZ88" s="165"/>
    </row>
    <row r="89" spans="20:52" ht="40" customHeight="1" x14ac:dyDescent="0.35">
      <c r="T89" s="200"/>
      <c r="U89" s="200"/>
      <c r="V89" s="200"/>
      <c r="W89" s="200"/>
      <c r="X89" s="200"/>
      <c r="Y89" s="200"/>
      <c r="Z89" s="200"/>
      <c r="AA89" s="200"/>
      <c r="AB89" s="200"/>
      <c r="AC89" s="200"/>
      <c r="AD89" s="200"/>
      <c r="AE89" s="200"/>
      <c r="AF89" s="165"/>
      <c r="AG89" s="165"/>
      <c r="AH89" s="165"/>
      <c r="AI89" s="165"/>
      <c r="AJ89" s="165"/>
      <c r="AK89" s="165"/>
      <c r="AL89" s="165"/>
      <c r="AM89" s="165"/>
      <c r="AN89" s="165"/>
      <c r="AO89" s="165"/>
      <c r="AP89" s="165"/>
      <c r="AQ89" s="165"/>
      <c r="AR89" s="165"/>
      <c r="AS89" s="165"/>
      <c r="AT89" s="165"/>
      <c r="AU89" s="165"/>
      <c r="AV89" s="165"/>
      <c r="AW89" s="165"/>
      <c r="AX89" s="165"/>
      <c r="AY89" s="165"/>
      <c r="AZ89" s="165"/>
    </row>
    <row r="90" spans="20:52" ht="40" customHeight="1" x14ac:dyDescent="0.35">
      <c r="T90" s="200"/>
      <c r="U90" s="200"/>
      <c r="V90" s="200"/>
      <c r="W90" s="200"/>
      <c r="X90" s="200"/>
      <c r="Y90" s="200"/>
      <c r="Z90" s="200"/>
      <c r="AA90" s="200"/>
      <c r="AB90" s="200"/>
      <c r="AC90" s="200"/>
      <c r="AD90" s="200"/>
      <c r="AE90" s="200"/>
      <c r="AF90" s="165"/>
      <c r="AG90" s="165"/>
      <c r="AH90" s="165"/>
      <c r="AI90" s="165"/>
      <c r="AJ90" s="165"/>
      <c r="AK90" s="165"/>
      <c r="AL90" s="165"/>
      <c r="AM90" s="165"/>
      <c r="AN90" s="165"/>
      <c r="AO90" s="165"/>
      <c r="AP90" s="165"/>
      <c r="AQ90" s="165"/>
      <c r="AR90" s="165"/>
      <c r="AS90" s="165"/>
      <c r="AT90" s="165"/>
      <c r="AU90" s="165"/>
      <c r="AV90" s="165"/>
      <c r="AW90" s="165"/>
      <c r="AX90" s="165"/>
      <c r="AY90" s="165"/>
      <c r="AZ90" s="165"/>
    </row>
    <row r="91" spans="20:52" ht="40" customHeight="1" x14ac:dyDescent="0.35">
      <c r="T91" s="200"/>
      <c r="U91" s="200"/>
      <c r="V91" s="200"/>
      <c r="W91" s="200"/>
      <c r="X91" s="200"/>
      <c r="Y91" s="200"/>
      <c r="Z91" s="200"/>
      <c r="AA91" s="200"/>
      <c r="AB91" s="200"/>
      <c r="AC91" s="200"/>
      <c r="AD91" s="200"/>
      <c r="AE91" s="200"/>
      <c r="AF91" s="165"/>
      <c r="AG91" s="165"/>
      <c r="AH91" s="165"/>
      <c r="AI91" s="165"/>
      <c r="AJ91" s="165"/>
      <c r="AK91" s="165"/>
      <c r="AL91" s="165"/>
      <c r="AM91" s="165"/>
      <c r="AN91" s="165"/>
      <c r="AO91" s="165"/>
      <c r="AP91" s="165"/>
      <c r="AQ91" s="165"/>
      <c r="AR91" s="165"/>
      <c r="AS91" s="165"/>
      <c r="AT91" s="165"/>
      <c r="AU91" s="165"/>
      <c r="AV91" s="165"/>
      <c r="AW91" s="165"/>
      <c r="AX91" s="165"/>
      <c r="AY91" s="165"/>
      <c r="AZ91" s="165"/>
    </row>
    <row r="92" spans="20:52" ht="40" customHeight="1" x14ac:dyDescent="0.35">
      <c r="T92" s="200"/>
      <c r="U92" s="200"/>
      <c r="V92" s="200"/>
      <c r="W92" s="200"/>
      <c r="X92" s="200"/>
      <c r="Y92" s="200"/>
      <c r="Z92" s="200"/>
      <c r="AA92" s="200"/>
      <c r="AB92" s="200"/>
      <c r="AC92" s="200"/>
      <c r="AD92" s="200"/>
      <c r="AE92" s="200"/>
      <c r="AF92" s="165"/>
      <c r="AG92" s="165"/>
      <c r="AH92" s="165"/>
      <c r="AI92" s="165"/>
      <c r="AJ92" s="165"/>
      <c r="AK92" s="165"/>
      <c r="AL92" s="165"/>
      <c r="AM92" s="165"/>
      <c r="AN92" s="165"/>
      <c r="AO92" s="165"/>
      <c r="AP92" s="165"/>
      <c r="AQ92" s="165"/>
      <c r="AR92" s="165"/>
      <c r="AS92" s="165"/>
      <c r="AT92" s="165"/>
      <c r="AU92" s="165"/>
      <c r="AV92" s="165"/>
      <c r="AW92" s="165"/>
      <c r="AX92" s="165"/>
      <c r="AY92" s="165"/>
      <c r="AZ92" s="165"/>
    </row>
    <row r="93" spans="20:52" ht="40" customHeight="1" x14ac:dyDescent="0.35">
      <c r="T93" s="200"/>
      <c r="U93" s="200"/>
      <c r="V93" s="200"/>
      <c r="W93" s="200"/>
      <c r="X93" s="200"/>
      <c r="Y93" s="200"/>
      <c r="Z93" s="200"/>
      <c r="AA93" s="200"/>
      <c r="AB93" s="200"/>
      <c r="AC93" s="200"/>
      <c r="AD93" s="200"/>
      <c r="AE93" s="200"/>
      <c r="AF93" s="165"/>
      <c r="AG93" s="165"/>
      <c r="AH93" s="165"/>
      <c r="AI93" s="165"/>
      <c r="AJ93" s="165"/>
      <c r="AK93" s="165"/>
      <c r="AL93" s="165"/>
      <c r="AM93" s="165"/>
      <c r="AN93" s="165"/>
      <c r="AO93" s="165"/>
      <c r="AP93" s="165"/>
      <c r="AQ93" s="165"/>
      <c r="AR93" s="165"/>
      <c r="AS93" s="165"/>
      <c r="AT93" s="165"/>
      <c r="AU93" s="165"/>
      <c r="AV93" s="165"/>
      <c r="AW93" s="165"/>
      <c r="AX93" s="165"/>
      <c r="AY93" s="165"/>
      <c r="AZ93" s="165"/>
    </row>
    <row r="94" spans="20:52" ht="40" customHeight="1" x14ac:dyDescent="0.35">
      <c r="T94" s="200"/>
      <c r="U94" s="200"/>
      <c r="V94" s="200"/>
      <c r="W94" s="200"/>
      <c r="X94" s="200"/>
      <c r="Y94" s="200"/>
      <c r="Z94" s="200"/>
      <c r="AA94" s="200"/>
      <c r="AB94" s="200"/>
      <c r="AC94" s="200"/>
      <c r="AD94" s="200"/>
      <c r="AE94" s="200"/>
      <c r="AF94" s="165"/>
      <c r="AG94" s="165"/>
      <c r="AH94" s="165"/>
      <c r="AI94" s="165"/>
      <c r="AJ94" s="165"/>
      <c r="AK94" s="165"/>
      <c r="AL94" s="165"/>
      <c r="AM94" s="165"/>
      <c r="AN94" s="165"/>
      <c r="AO94" s="165"/>
      <c r="AP94" s="165"/>
      <c r="AQ94" s="165"/>
      <c r="AR94" s="165"/>
      <c r="AS94" s="165"/>
      <c r="AT94" s="165"/>
      <c r="AU94" s="165"/>
      <c r="AV94" s="165"/>
      <c r="AW94" s="165"/>
      <c r="AX94" s="165"/>
      <c r="AY94" s="165"/>
      <c r="AZ94" s="165"/>
    </row>
    <row r="95" spans="20:52" ht="40" customHeight="1" x14ac:dyDescent="0.35">
      <c r="T95" s="200"/>
      <c r="U95" s="200"/>
      <c r="V95" s="200"/>
      <c r="W95" s="200"/>
      <c r="X95" s="200"/>
      <c r="Y95" s="200"/>
      <c r="Z95" s="200"/>
      <c r="AA95" s="200"/>
      <c r="AB95" s="200"/>
      <c r="AC95" s="200"/>
      <c r="AD95" s="200"/>
      <c r="AE95" s="200"/>
      <c r="AF95" s="165"/>
      <c r="AG95" s="165"/>
      <c r="AH95" s="165"/>
      <c r="AI95" s="165"/>
      <c r="AJ95" s="165"/>
      <c r="AK95" s="165"/>
      <c r="AL95" s="165"/>
      <c r="AM95" s="165"/>
      <c r="AN95" s="165"/>
      <c r="AO95" s="165"/>
      <c r="AP95" s="165"/>
      <c r="AQ95" s="165"/>
      <c r="AR95" s="165"/>
      <c r="AS95" s="165"/>
      <c r="AT95" s="165"/>
      <c r="AU95" s="165"/>
      <c r="AV95" s="165"/>
      <c r="AW95" s="165"/>
      <c r="AX95" s="165"/>
      <c r="AY95" s="165"/>
      <c r="AZ95" s="165"/>
    </row>
    <row r="96" spans="20:52" ht="40" customHeight="1" x14ac:dyDescent="0.35">
      <c r="T96" s="200"/>
      <c r="U96" s="200"/>
      <c r="V96" s="200"/>
      <c r="W96" s="200"/>
      <c r="X96" s="200"/>
      <c r="Y96" s="200"/>
      <c r="Z96" s="200"/>
      <c r="AA96" s="200"/>
      <c r="AB96" s="200"/>
      <c r="AC96" s="200"/>
      <c r="AD96" s="200"/>
      <c r="AE96" s="200"/>
      <c r="AF96" s="165"/>
      <c r="AG96" s="165"/>
      <c r="AH96" s="165"/>
      <c r="AI96" s="165"/>
      <c r="AJ96" s="165"/>
      <c r="AK96" s="165"/>
      <c r="AL96" s="165"/>
      <c r="AM96" s="165"/>
      <c r="AN96" s="165"/>
      <c r="AO96" s="165"/>
      <c r="AP96" s="165"/>
      <c r="AQ96" s="165"/>
      <c r="AR96" s="165"/>
      <c r="AS96" s="165"/>
      <c r="AT96" s="165"/>
      <c r="AU96" s="165"/>
      <c r="AV96" s="165"/>
      <c r="AW96" s="165"/>
      <c r="AX96" s="165"/>
      <c r="AY96" s="165"/>
      <c r="AZ96" s="165"/>
    </row>
    <row r="97" spans="20:52" ht="40" customHeight="1" x14ac:dyDescent="0.35">
      <c r="T97" s="200"/>
      <c r="U97" s="200"/>
      <c r="V97" s="200"/>
      <c r="W97" s="200"/>
      <c r="X97" s="200"/>
      <c r="Y97" s="200"/>
      <c r="Z97" s="200"/>
      <c r="AA97" s="200"/>
      <c r="AB97" s="200"/>
      <c r="AC97" s="200"/>
      <c r="AD97" s="200"/>
      <c r="AE97" s="200"/>
      <c r="AF97" s="165"/>
      <c r="AG97" s="165"/>
      <c r="AH97" s="165"/>
      <c r="AI97" s="165"/>
      <c r="AJ97" s="165"/>
      <c r="AK97" s="165"/>
      <c r="AL97" s="165"/>
      <c r="AM97" s="165"/>
      <c r="AN97" s="165"/>
      <c r="AO97" s="165"/>
      <c r="AP97" s="165"/>
      <c r="AQ97" s="165"/>
      <c r="AR97" s="165"/>
      <c r="AS97" s="165"/>
      <c r="AT97" s="165"/>
      <c r="AU97" s="165"/>
      <c r="AV97" s="165"/>
      <c r="AW97" s="165"/>
      <c r="AX97" s="165"/>
      <c r="AY97" s="165"/>
      <c r="AZ97" s="165"/>
    </row>
    <row r="98" spans="20:52" ht="40" customHeight="1" x14ac:dyDescent="0.35">
      <c r="T98" s="200"/>
      <c r="U98" s="200"/>
      <c r="V98" s="200"/>
      <c r="W98" s="200"/>
      <c r="X98" s="200"/>
      <c r="Y98" s="200"/>
      <c r="Z98" s="200"/>
      <c r="AA98" s="200"/>
      <c r="AB98" s="200"/>
      <c r="AC98" s="200"/>
      <c r="AD98" s="200"/>
      <c r="AE98" s="200"/>
      <c r="AF98" s="165"/>
      <c r="AG98" s="165"/>
      <c r="AH98" s="165"/>
      <c r="AI98" s="165"/>
      <c r="AJ98" s="165"/>
      <c r="AK98" s="165"/>
      <c r="AL98" s="165"/>
      <c r="AM98" s="165"/>
      <c r="AN98" s="165"/>
      <c r="AO98" s="165"/>
      <c r="AP98" s="165"/>
      <c r="AQ98" s="165"/>
      <c r="AR98" s="165"/>
      <c r="AS98" s="165"/>
      <c r="AT98" s="165"/>
      <c r="AU98" s="165"/>
      <c r="AV98" s="165"/>
      <c r="AW98" s="165"/>
      <c r="AX98" s="165"/>
      <c r="AY98" s="165"/>
      <c r="AZ98" s="165"/>
    </row>
    <row r="99" spans="20:52" ht="40" customHeight="1" x14ac:dyDescent="0.35">
      <c r="T99" s="200"/>
      <c r="U99" s="200"/>
      <c r="V99" s="200"/>
      <c r="W99" s="200"/>
      <c r="X99" s="200"/>
      <c r="Y99" s="200"/>
      <c r="Z99" s="200"/>
      <c r="AA99" s="200"/>
      <c r="AB99" s="200"/>
      <c r="AC99" s="200"/>
      <c r="AD99" s="200"/>
      <c r="AE99" s="200"/>
      <c r="AF99" s="165"/>
      <c r="AG99" s="165"/>
      <c r="AH99" s="165"/>
      <c r="AI99" s="165"/>
      <c r="AJ99" s="165"/>
      <c r="AK99" s="165"/>
      <c r="AL99" s="165"/>
      <c r="AM99" s="165"/>
      <c r="AN99" s="165"/>
      <c r="AO99" s="165"/>
      <c r="AP99" s="165"/>
      <c r="AQ99" s="165"/>
      <c r="AR99" s="165"/>
      <c r="AS99" s="165"/>
      <c r="AT99" s="165"/>
      <c r="AU99" s="165"/>
      <c r="AV99" s="165"/>
      <c r="AW99" s="165"/>
      <c r="AX99" s="165"/>
      <c r="AY99" s="165"/>
      <c r="AZ99" s="165"/>
    </row>
    <row r="100" spans="20:52" ht="40" customHeight="1" x14ac:dyDescent="0.35">
      <c r="T100" s="200"/>
      <c r="U100" s="200"/>
      <c r="V100" s="200"/>
      <c r="W100" s="200"/>
      <c r="X100" s="200"/>
      <c r="Y100" s="200"/>
      <c r="Z100" s="200"/>
      <c r="AA100" s="200"/>
      <c r="AB100" s="200"/>
      <c r="AC100" s="200"/>
      <c r="AD100" s="200"/>
      <c r="AE100" s="200"/>
      <c r="AF100" s="165"/>
      <c r="AG100" s="165"/>
      <c r="AH100" s="165"/>
      <c r="AI100" s="165"/>
      <c r="AJ100" s="165"/>
      <c r="AK100" s="165"/>
      <c r="AL100" s="165"/>
      <c r="AM100" s="165"/>
      <c r="AN100" s="165"/>
      <c r="AO100" s="165"/>
      <c r="AP100" s="165"/>
      <c r="AQ100" s="165"/>
      <c r="AR100" s="165"/>
      <c r="AS100" s="165"/>
      <c r="AT100" s="165"/>
      <c r="AU100" s="165"/>
      <c r="AV100" s="165"/>
      <c r="AW100" s="165"/>
      <c r="AX100" s="165"/>
      <c r="AY100" s="165"/>
      <c r="AZ100" s="165"/>
    </row>
    <row r="101" spans="20:52" ht="40" customHeight="1" x14ac:dyDescent="0.35">
      <c r="T101" s="200"/>
      <c r="U101" s="200"/>
      <c r="V101" s="200"/>
      <c r="W101" s="200"/>
      <c r="X101" s="200"/>
      <c r="Y101" s="200"/>
      <c r="Z101" s="200"/>
      <c r="AA101" s="200"/>
      <c r="AB101" s="200"/>
      <c r="AC101" s="200"/>
      <c r="AD101" s="200"/>
      <c r="AE101" s="200"/>
      <c r="AF101" s="165"/>
      <c r="AG101" s="165"/>
      <c r="AH101" s="165"/>
      <c r="AI101" s="165"/>
      <c r="AJ101" s="165"/>
      <c r="AK101" s="165"/>
      <c r="AL101" s="165"/>
      <c r="AM101" s="165"/>
      <c r="AN101" s="165"/>
      <c r="AO101" s="165"/>
      <c r="AP101" s="165"/>
      <c r="AQ101" s="165"/>
      <c r="AR101" s="165"/>
      <c r="AS101" s="165"/>
      <c r="AT101" s="165"/>
      <c r="AU101" s="165"/>
      <c r="AV101" s="165"/>
      <c r="AW101" s="165"/>
      <c r="AX101" s="165"/>
      <c r="AY101" s="165"/>
      <c r="AZ101" s="165"/>
    </row>
    <row r="102" spans="20:52" ht="40" customHeight="1" x14ac:dyDescent="0.35">
      <c r="T102" s="200"/>
      <c r="U102" s="200"/>
      <c r="V102" s="200"/>
      <c r="W102" s="200"/>
      <c r="X102" s="200"/>
      <c r="Y102" s="200"/>
      <c r="Z102" s="200"/>
      <c r="AA102" s="200"/>
      <c r="AB102" s="200"/>
      <c r="AC102" s="200"/>
      <c r="AD102" s="200"/>
      <c r="AE102" s="200"/>
      <c r="AF102" s="165"/>
      <c r="AG102" s="165"/>
      <c r="AH102" s="165"/>
      <c r="AI102" s="165"/>
      <c r="AJ102" s="165"/>
      <c r="AK102" s="165"/>
      <c r="AL102" s="165"/>
      <c r="AM102" s="165"/>
      <c r="AN102" s="165"/>
      <c r="AO102" s="165"/>
      <c r="AP102" s="165"/>
      <c r="AQ102" s="165"/>
      <c r="AR102" s="165"/>
      <c r="AS102" s="165"/>
      <c r="AT102" s="165"/>
      <c r="AU102" s="165"/>
      <c r="AV102" s="165"/>
      <c r="AW102" s="165"/>
      <c r="AX102" s="165"/>
      <c r="AY102" s="165"/>
      <c r="AZ102" s="165"/>
    </row>
    <row r="103" spans="20:52" ht="40" customHeight="1" x14ac:dyDescent="0.35">
      <c r="T103" s="200"/>
      <c r="U103" s="200"/>
      <c r="V103" s="200"/>
      <c r="W103" s="200"/>
      <c r="X103" s="200"/>
      <c r="Y103" s="200"/>
      <c r="Z103" s="200"/>
      <c r="AA103" s="200"/>
      <c r="AB103" s="200"/>
      <c r="AC103" s="200"/>
      <c r="AD103" s="200"/>
      <c r="AE103" s="200"/>
      <c r="AF103" s="165"/>
      <c r="AG103" s="165"/>
      <c r="AH103" s="165"/>
      <c r="AI103" s="165"/>
      <c r="AJ103" s="165"/>
      <c r="AK103" s="165"/>
      <c r="AL103" s="165"/>
      <c r="AM103" s="165"/>
      <c r="AN103" s="165"/>
      <c r="AO103" s="165"/>
      <c r="AP103" s="165"/>
      <c r="AQ103" s="165"/>
      <c r="AR103" s="165"/>
      <c r="AS103" s="165"/>
      <c r="AT103" s="165"/>
      <c r="AU103" s="165"/>
      <c r="AV103" s="165"/>
      <c r="AW103" s="165"/>
      <c r="AX103" s="165"/>
      <c r="AY103" s="165"/>
      <c r="AZ103" s="165"/>
    </row>
    <row r="104" spans="20:52" ht="40" customHeight="1" x14ac:dyDescent="0.35">
      <c r="T104" s="200"/>
      <c r="U104" s="200"/>
      <c r="V104" s="200"/>
      <c r="W104" s="200"/>
      <c r="X104" s="200"/>
      <c r="Y104" s="200"/>
      <c r="Z104" s="200"/>
      <c r="AA104" s="200"/>
      <c r="AB104" s="200"/>
      <c r="AC104" s="200"/>
      <c r="AD104" s="200"/>
      <c r="AE104" s="200"/>
      <c r="AF104" s="165"/>
      <c r="AG104" s="165"/>
      <c r="AH104" s="165"/>
      <c r="AI104" s="165"/>
      <c r="AJ104" s="165"/>
      <c r="AK104" s="165"/>
      <c r="AL104" s="165"/>
      <c r="AM104" s="165"/>
      <c r="AN104" s="165"/>
      <c r="AO104" s="165"/>
      <c r="AP104" s="165"/>
      <c r="AQ104" s="165"/>
      <c r="AR104" s="165"/>
      <c r="AS104" s="165"/>
      <c r="AT104" s="165"/>
      <c r="AU104" s="165"/>
      <c r="AV104" s="165"/>
      <c r="AW104" s="165"/>
      <c r="AX104" s="165"/>
      <c r="AY104" s="165"/>
      <c r="AZ104" s="165"/>
    </row>
    <row r="105" spans="20:52" ht="40" customHeight="1" x14ac:dyDescent="0.35">
      <c r="T105" s="200"/>
      <c r="U105" s="200"/>
      <c r="V105" s="200"/>
      <c r="W105" s="200"/>
      <c r="X105" s="200"/>
      <c r="Y105" s="200"/>
      <c r="Z105" s="200"/>
      <c r="AA105" s="200"/>
      <c r="AB105" s="200"/>
      <c r="AC105" s="200"/>
      <c r="AD105" s="200"/>
      <c r="AE105" s="200"/>
      <c r="AF105" s="165"/>
      <c r="AG105" s="165"/>
      <c r="AH105" s="165"/>
      <c r="AI105" s="165"/>
      <c r="AJ105" s="165"/>
      <c r="AK105" s="165"/>
      <c r="AL105" s="165"/>
      <c r="AM105" s="165"/>
      <c r="AN105" s="165"/>
      <c r="AO105" s="165"/>
      <c r="AP105" s="165"/>
      <c r="AQ105" s="165"/>
      <c r="AR105" s="165"/>
      <c r="AS105" s="165"/>
      <c r="AT105" s="165"/>
      <c r="AU105" s="165"/>
      <c r="AV105" s="165"/>
      <c r="AW105" s="165"/>
      <c r="AX105" s="165"/>
      <c r="AY105" s="165"/>
      <c r="AZ105" s="165"/>
    </row>
    <row r="106" spans="20:52" ht="40" customHeight="1" x14ac:dyDescent="0.35">
      <c r="T106" s="200"/>
      <c r="U106" s="200"/>
      <c r="V106" s="200"/>
      <c r="W106" s="200"/>
      <c r="X106" s="200"/>
      <c r="Y106" s="200"/>
      <c r="Z106" s="200"/>
      <c r="AA106" s="200"/>
      <c r="AB106" s="200"/>
      <c r="AC106" s="200"/>
      <c r="AD106" s="200"/>
      <c r="AE106" s="200"/>
      <c r="AF106" s="165"/>
      <c r="AG106" s="165"/>
      <c r="AH106" s="165"/>
      <c r="AI106" s="165"/>
      <c r="AJ106" s="165"/>
      <c r="AK106" s="165"/>
      <c r="AL106" s="165"/>
      <c r="AM106" s="165"/>
      <c r="AN106" s="165"/>
      <c r="AO106" s="165"/>
      <c r="AP106" s="165"/>
      <c r="AQ106" s="165"/>
      <c r="AR106" s="165"/>
      <c r="AS106" s="165"/>
      <c r="AT106" s="165"/>
      <c r="AU106" s="165"/>
      <c r="AV106" s="165"/>
      <c r="AW106" s="165"/>
      <c r="AX106" s="165"/>
      <c r="AY106" s="165"/>
      <c r="AZ106" s="165"/>
    </row>
    <row r="107" spans="20:52" ht="40" customHeight="1" x14ac:dyDescent="0.35">
      <c r="T107" s="200"/>
      <c r="U107" s="200"/>
      <c r="V107" s="200"/>
      <c r="W107" s="200"/>
      <c r="X107" s="200"/>
      <c r="Y107" s="200"/>
      <c r="Z107" s="200"/>
      <c r="AA107" s="200"/>
      <c r="AB107" s="200"/>
      <c r="AC107" s="200"/>
      <c r="AD107" s="200"/>
      <c r="AE107" s="200"/>
      <c r="AF107" s="165"/>
      <c r="AG107" s="165"/>
      <c r="AH107" s="165"/>
      <c r="AI107" s="165"/>
      <c r="AJ107" s="165"/>
      <c r="AK107" s="165"/>
      <c r="AL107" s="165"/>
      <c r="AM107" s="165"/>
      <c r="AN107" s="165"/>
      <c r="AO107" s="165"/>
      <c r="AP107" s="165"/>
      <c r="AQ107" s="165"/>
      <c r="AR107" s="165"/>
      <c r="AS107" s="165"/>
      <c r="AT107" s="165"/>
      <c r="AU107" s="165"/>
      <c r="AV107" s="165"/>
      <c r="AW107" s="165"/>
      <c r="AX107" s="165"/>
      <c r="AY107" s="165"/>
      <c r="AZ107" s="165"/>
    </row>
    <row r="108" spans="20:52" ht="40" customHeight="1" x14ac:dyDescent="0.35">
      <c r="T108" s="200"/>
      <c r="U108" s="200"/>
      <c r="V108" s="200"/>
      <c r="W108" s="200"/>
      <c r="X108" s="200"/>
      <c r="Y108" s="200"/>
      <c r="Z108" s="200"/>
      <c r="AA108" s="200"/>
      <c r="AB108" s="200"/>
      <c r="AC108" s="200"/>
      <c r="AD108" s="200"/>
      <c r="AE108" s="200"/>
      <c r="AF108" s="165"/>
      <c r="AG108" s="165"/>
      <c r="AH108" s="165"/>
      <c r="AI108" s="165"/>
      <c r="AJ108" s="165"/>
      <c r="AK108" s="165"/>
      <c r="AL108" s="165"/>
      <c r="AM108" s="165"/>
      <c r="AN108" s="165"/>
      <c r="AO108" s="165"/>
      <c r="AP108" s="165"/>
      <c r="AQ108" s="165"/>
      <c r="AR108" s="165"/>
      <c r="AS108" s="165"/>
      <c r="AT108" s="165"/>
      <c r="AU108" s="165"/>
      <c r="AV108" s="165"/>
      <c r="AW108" s="165"/>
      <c r="AX108" s="165"/>
      <c r="AY108" s="165"/>
      <c r="AZ108" s="165"/>
    </row>
    <row r="109" spans="20:52" ht="40" customHeight="1" x14ac:dyDescent="0.35">
      <c r="T109" s="200"/>
      <c r="U109" s="200"/>
      <c r="V109" s="200"/>
      <c r="W109" s="200"/>
      <c r="X109" s="200"/>
      <c r="Y109" s="200"/>
      <c r="Z109" s="200"/>
      <c r="AA109" s="200"/>
      <c r="AB109" s="200"/>
      <c r="AC109" s="200"/>
      <c r="AD109" s="200"/>
      <c r="AE109" s="200"/>
      <c r="AF109" s="165"/>
      <c r="AG109" s="165"/>
      <c r="AH109" s="165"/>
      <c r="AI109" s="165"/>
      <c r="AJ109" s="165"/>
      <c r="AK109" s="165"/>
      <c r="AL109" s="165"/>
      <c r="AM109" s="165"/>
      <c r="AN109" s="165"/>
      <c r="AO109" s="165"/>
      <c r="AP109" s="165"/>
      <c r="AQ109" s="165"/>
      <c r="AR109" s="165"/>
      <c r="AS109" s="165"/>
      <c r="AT109" s="165"/>
      <c r="AU109" s="165"/>
      <c r="AV109" s="165"/>
      <c r="AW109" s="165"/>
      <c r="AX109" s="165"/>
      <c r="AY109" s="165"/>
      <c r="AZ109" s="165"/>
    </row>
    <row r="110" spans="20:52" ht="40" customHeight="1" x14ac:dyDescent="0.35">
      <c r="T110" s="200"/>
      <c r="U110" s="200"/>
      <c r="V110" s="200"/>
      <c r="W110" s="200"/>
      <c r="X110" s="200"/>
      <c r="Y110" s="200"/>
      <c r="Z110" s="200"/>
      <c r="AA110" s="200"/>
      <c r="AB110" s="200"/>
      <c r="AC110" s="200"/>
      <c r="AD110" s="200"/>
      <c r="AE110" s="200"/>
      <c r="AF110" s="165"/>
      <c r="AG110" s="165"/>
      <c r="AH110" s="165"/>
      <c r="AI110" s="165"/>
      <c r="AJ110" s="165"/>
      <c r="AK110" s="165"/>
      <c r="AL110" s="165"/>
      <c r="AM110" s="165"/>
      <c r="AN110" s="165"/>
      <c r="AO110" s="165"/>
      <c r="AP110" s="165"/>
      <c r="AQ110" s="165"/>
      <c r="AR110" s="165"/>
      <c r="AS110" s="165"/>
      <c r="AT110" s="165"/>
      <c r="AU110" s="165"/>
      <c r="AV110" s="165"/>
      <c r="AW110" s="165"/>
      <c r="AX110" s="165"/>
      <c r="AY110" s="165"/>
      <c r="AZ110" s="165"/>
    </row>
    <row r="111" spans="20:52" ht="40" customHeight="1" x14ac:dyDescent="0.35">
      <c r="T111" s="200"/>
      <c r="U111" s="200"/>
      <c r="V111" s="200"/>
      <c r="W111" s="200"/>
      <c r="X111" s="200"/>
      <c r="Y111" s="200"/>
      <c r="Z111" s="200"/>
      <c r="AA111" s="200"/>
      <c r="AB111" s="200"/>
      <c r="AC111" s="200"/>
      <c r="AD111" s="200"/>
      <c r="AE111" s="200"/>
      <c r="AF111" s="165"/>
      <c r="AG111" s="165"/>
      <c r="AH111" s="165"/>
      <c r="AI111" s="165"/>
      <c r="AJ111" s="165"/>
      <c r="AK111" s="165"/>
      <c r="AL111" s="165"/>
      <c r="AM111" s="165"/>
      <c r="AN111" s="165"/>
      <c r="AO111" s="165"/>
      <c r="AP111" s="165"/>
      <c r="AQ111" s="165"/>
      <c r="AR111" s="165"/>
      <c r="AS111" s="165"/>
      <c r="AT111" s="165"/>
      <c r="AU111" s="165"/>
      <c r="AV111" s="165"/>
      <c r="AW111" s="165"/>
      <c r="AX111" s="165"/>
      <c r="AY111" s="165"/>
      <c r="AZ111" s="165"/>
    </row>
    <row r="112" spans="20:52" ht="40" customHeight="1" x14ac:dyDescent="0.35">
      <c r="T112" s="200"/>
      <c r="U112" s="200"/>
      <c r="V112" s="200"/>
      <c r="W112" s="200"/>
      <c r="X112" s="200"/>
      <c r="Y112" s="200"/>
      <c r="Z112" s="200"/>
      <c r="AA112" s="200"/>
      <c r="AB112" s="200"/>
      <c r="AC112" s="200"/>
      <c r="AD112" s="200"/>
      <c r="AE112" s="200"/>
      <c r="AF112" s="165"/>
      <c r="AG112" s="165"/>
      <c r="AH112" s="165"/>
      <c r="AI112" s="165"/>
      <c r="AJ112" s="165"/>
      <c r="AK112" s="165"/>
      <c r="AL112" s="165"/>
      <c r="AM112" s="165"/>
      <c r="AN112" s="165"/>
      <c r="AO112" s="165"/>
      <c r="AP112" s="165"/>
      <c r="AQ112" s="165"/>
      <c r="AR112" s="165"/>
      <c r="AS112" s="165"/>
      <c r="AT112" s="165"/>
      <c r="AU112" s="165"/>
      <c r="AV112" s="165"/>
      <c r="AW112" s="165"/>
      <c r="AX112" s="165"/>
      <c r="AY112" s="165"/>
      <c r="AZ112" s="165"/>
    </row>
    <row r="113" spans="20:52" ht="40" customHeight="1" x14ac:dyDescent="0.35">
      <c r="T113" s="200"/>
      <c r="U113" s="200"/>
      <c r="V113" s="200"/>
      <c r="W113" s="200"/>
      <c r="X113" s="200"/>
      <c r="Y113" s="200"/>
      <c r="Z113" s="200"/>
      <c r="AA113" s="200"/>
      <c r="AB113" s="200"/>
      <c r="AC113" s="200"/>
      <c r="AD113" s="200"/>
      <c r="AE113" s="200"/>
      <c r="AF113" s="165"/>
      <c r="AG113" s="165"/>
      <c r="AH113" s="165"/>
      <c r="AI113" s="165"/>
      <c r="AJ113" s="165"/>
      <c r="AK113" s="165"/>
      <c r="AL113" s="165"/>
      <c r="AM113" s="165"/>
      <c r="AN113" s="165"/>
      <c r="AO113" s="165"/>
      <c r="AP113" s="165"/>
      <c r="AQ113" s="165"/>
      <c r="AR113" s="165"/>
      <c r="AS113" s="165"/>
      <c r="AT113" s="165"/>
      <c r="AU113" s="165"/>
      <c r="AV113" s="165"/>
      <c r="AW113" s="165"/>
      <c r="AX113" s="165"/>
      <c r="AY113" s="165"/>
      <c r="AZ113" s="165"/>
    </row>
    <row r="114" spans="20:52" ht="40" customHeight="1" x14ac:dyDescent="0.35">
      <c r="T114" s="200"/>
      <c r="U114" s="200"/>
      <c r="V114" s="200"/>
      <c r="W114" s="200"/>
      <c r="X114" s="200"/>
      <c r="Y114" s="200"/>
      <c r="Z114" s="200"/>
      <c r="AA114" s="200"/>
      <c r="AB114" s="200"/>
      <c r="AC114" s="200"/>
      <c r="AD114" s="200"/>
      <c r="AE114" s="200"/>
      <c r="AF114" s="165"/>
      <c r="AG114" s="165"/>
      <c r="AH114" s="165"/>
      <c r="AI114" s="165"/>
      <c r="AJ114" s="165"/>
      <c r="AK114" s="165"/>
      <c r="AL114" s="165"/>
      <c r="AM114" s="165"/>
      <c r="AN114" s="165"/>
      <c r="AO114" s="165"/>
      <c r="AP114" s="165"/>
      <c r="AQ114" s="165"/>
      <c r="AR114" s="165"/>
      <c r="AS114" s="165"/>
      <c r="AT114" s="165"/>
      <c r="AU114" s="165"/>
      <c r="AV114" s="165"/>
      <c r="AW114" s="165"/>
      <c r="AX114" s="165"/>
      <c r="AY114" s="165"/>
      <c r="AZ114" s="165"/>
    </row>
    <row r="115" spans="20:52" ht="40" customHeight="1" x14ac:dyDescent="0.35">
      <c r="T115" s="200"/>
      <c r="U115" s="200"/>
      <c r="V115" s="200"/>
      <c r="W115" s="200"/>
      <c r="X115" s="200"/>
      <c r="Y115" s="200"/>
      <c r="Z115" s="200"/>
      <c r="AA115" s="200"/>
      <c r="AB115" s="200"/>
      <c r="AC115" s="200"/>
      <c r="AD115" s="200"/>
      <c r="AE115" s="200"/>
      <c r="AF115" s="165"/>
      <c r="AG115" s="165"/>
      <c r="AH115" s="165"/>
      <c r="AI115" s="165"/>
      <c r="AJ115" s="165"/>
      <c r="AK115" s="165"/>
      <c r="AL115" s="165"/>
      <c r="AM115" s="165"/>
      <c r="AN115" s="165"/>
      <c r="AO115" s="165"/>
      <c r="AP115" s="165"/>
      <c r="AQ115" s="165"/>
      <c r="AR115" s="165"/>
      <c r="AS115" s="165"/>
      <c r="AT115" s="165"/>
      <c r="AU115" s="165"/>
      <c r="AV115" s="165"/>
      <c r="AW115" s="165"/>
      <c r="AX115" s="165"/>
      <c r="AY115" s="165"/>
      <c r="AZ115" s="165"/>
    </row>
    <row r="116" spans="20:52" ht="40" customHeight="1" x14ac:dyDescent="0.35">
      <c r="T116" s="200"/>
      <c r="U116" s="200"/>
      <c r="V116" s="200"/>
      <c r="W116" s="200"/>
      <c r="X116" s="200"/>
      <c r="Y116" s="200"/>
      <c r="Z116" s="200"/>
      <c r="AA116" s="200"/>
      <c r="AB116" s="200"/>
      <c r="AC116" s="200"/>
      <c r="AD116" s="200"/>
      <c r="AE116" s="200"/>
      <c r="AF116" s="165"/>
      <c r="AG116" s="165"/>
      <c r="AH116" s="165"/>
      <c r="AI116" s="165"/>
      <c r="AJ116" s="165"/>
      <c r="AK116" s="165"/>
      <c r="AL116" s="165"/>
      <c r="AM116" s="165"/>
      <c r="AN116" s="165"/>
      <c r="AO116" s="165"/>
      <c r="AP116" s="165"/>
      <c r="AQ116" s="165"/>
      <c r="AR116" s="165"/>
      <c r="AS116" s="165"/>
      <c r="AT116" s="165"/>
      <c r="AU116" s="165"/>
      <c r="AV116" s="165"/>
      <c r="AW116" s="165"/>
      <c r="AX116" s="165"/>
      <c r="AY116" s="165"/>
      <c r="AZ116" s="165"/>
    </row>
    <row r="117" spans="20:52" ht="40" customHeight="1" x14ac:dyDescent="0.35">
      <c r="T117" s="200"/>
      <c r="U117" s="200"/>
      <c r="V117" s="200"/>
      <c r="W117" s="200"/>
      <c r="X117" s="200"/>
      <c r="Y117" s="200"/>
      <c r="Z117" s="200"/>
      <c r="AA117" s="200"/>
      <c r="AB117" s="200"/>
      <c r="AC117" s="200"/>
      <c r="AD117" s="200"/>
      <c r="AE117" s="200"/>
      <c r="AF117" s="165"/>
      <c r="AG117" s="165"/>
      <c r="AH117" s="165"/>
      <c r="AI117" s="165"/>
      <c r="AJ117" s="165"/>
      <c r="AK117" s="165"/>
      <c r="AL117" s="165"/>
      <c r="AM117" s="165"/>
      <c r="AN117" s="165"/>
      <c r="AO117" s="165"/>
      <c r="AP117" s="165"/>
      <c r="AQ117" s="165"/>
      <c r="AR117" s="165"/>
      <c r="AS117" s="165"/>
      <c r="AT117" s="165"/>
      <c r="AU117" s="165"/>
      <c r="AV117" s="165"/>
      <c r="AW117" s="165"/>
      <c r="AX117" s="165"/>
      <c r="AY117" s="165"/>
      <c r="AZ117" s="165"/>
    </row>
    <row r="118" spans="20:52" ht="40" customHeight="1" x14ac:dyDescent="0.35">
      <c r="T118" s="200"/>
      <c r="U118" s="200"/>
      <c r="V118" s="200"/>
      <c r="W118" s="200"/>
      <c r="X118" s="200"/>
      <c r="Y118" s="200"/>
      <c r="Z118" s="200"/>
      <c r="AA118" s="200"/>
      <c r="AB118" s="200"/>
      <c r="AC118" s="200"/>
      <c r="AD118" s="200"/>
      <c r="AE118" s="200"/>
      <c r="AF118" s="165"/>
      <c r="AG118" s="165"/>
      <c r="AH118" s="165"/>
      <c r="AI118" s="165"/>
      <c r="AJ118" s="165"/>
      <c r="AK118" s="165"/>
      <c r="AL118" s="165"/>
      <c r="AM118" s="165"/>
      <c r="AN118" s="165"/>
      <c r="AO118" s="165"/>
      <c r="AP118" s="165"/>
      <c r="AQ118" s="165"/>
      <c r="AR118" s="165"/>
      <c r="AS118" s="165"/>
      <c r="AT118" s="165"/>
      <c r="AU118" s="165"/>
      <c r="AV118" s="165"/>
      <c r="AW118" s="165"/>
      <c r="AX118" s="165"/>
      <c r="AY118" s="165"/>
      <c r="AZ118" s="165"/>
    </row>
    <row r="119" spans="20:52" ht="40" customHeight="1" x14ac:dyDescent="0.35">
      <c r="T119" s="200"/>
      <c r="U119" s="200"/>
      <c r="V119" s="200"/>
      <c r="W119" s="200"/>
      <c r="X119" s="200"/>
      <c r="Y119" s="200"/>
      <c r="Z119" s="200"/>
      <c r="AA119" s="200"/>
      <c r="AB119" s="200"/>
      <c r="AC119" s="200"/>
      <c r="AD119" s="200"/>
      <c r="AE119" s="200"/>
      <c r="AF119" s="165"/>
      <c r="AG119" s="165"/>
      <c r="AH119" s="165"/>
      <c r="AI119" s="165"/>
      <c r="AJ119" s="165"/>
      <c r="AK119" s="165"/>
      <c r="AL119" s="165"/>
      <c r="AM119" s="165"/>
      <c r="AN119" s="165"/>
      <c r="AO119" s="165"/>
      <c r="AP119" s="165"/>
      <c r="AQ119" s="165"/>
      <c r="AR119" s="165"/>
      <c r="AS119" s="165"/>
      <c r="AT119" s="165"/>
      <c r="AU119" s="165"/>
      <c r="AV119" s="165"/>
      <c r="AW119" s="165"/>
      <c r="AX119" s="165"/>
      <c r="AY119" s="165"/>
      <c r="AZ119" s="165"/>
    </row>
    <row r="120" spans="20:52" ht="40" customHeight="1" x14ac:dyDescent="0.35">
      <c r="T120" s="200"/>
      <c r="U120" s="200"/>
      <c r="V120" s="200"/>
      <c r="W120" s="200"/>
      <c r="X120" s="200"/>
      <c r="Y120" s="200"/>
      <c r="Z120" s="200"/>
      <c r="AA120" s="200"/>
      <c r="AB120" s="200"/>
      <c r="AC120" s="200"/>
      <c r="AD120" s="200"/>
      <c r="AE120" s="200"/>
      <c r="AF120" s="165"/>
      <c r="AG120" s="165"/>
      <c r="AH120" s="165"/>
      <c r="AI120" s="165"/>
      <c r="AJ120" s="165"/>
      <c r="AK120" s="165"/>
      <c r="AL120" s="165"/>
      <c r="AM120" s="165"/>
      <c r="AN120" s="165"/>
      <c r="AO120" s="165"/>
      <c r="AP120" s="165"/>
      <c r="AQ120" s="165"/>
      <c r="AR120" s="165"/>
      <c r="AS120" s="165"/>
      <c r="AT120" s="165"/>
      <c r="AU120" s="165"/>
      <c r="AV120" s="165"/>
      <c r="AW120" s="165"/>
      <c r="AX120" s="165"/>
      <c r="AY120" s="165"/>
      <c r="AZ120" s="165"/>
    </row>
    <row r="121" spans="20:52" ht="40" customHeight="1" x14ac:dyDescent="0.35">
      <c r="T121" s="200"/>
      <c r="U121" s="200"/>
      <c r="V121" s="200"/>
      <c r="W121" s="200"/>
      <c r="X121" s="200"/>
      <c r="Y121" s="200"/>
      <c r="Z121" s="200"/>
      <c r="AA121" s="200"/>
      <c r="AB121" s="200"/>
      <c r="AC121" s="200"/>
      <c r="AD121" s="200"/>
      <c r="AE121" s="200"/>
      <c r="AF121" s="165"/>
      <c r="AG121" s="165"/>
      <c r="AH121" s="165"/>
      <c r="AI121" s="165"/>
      <c r="AJ121" s="165"/>
      <c r="AK121" s="165"/>
      <c r="AL121" s="165"/>
      <c r="AM121" s="165"/>
      <c r="AN121" s="165"/>
      <c r="AO121" s="165"/>
      <c r="AP121" s="165"/>
      <c r="AQ121" s="165"/>
      <c r="AR121" s="165"/>
      <c r="AS121" s="165"/>
      <c r="AT121" s="165"/>
      <c r="AU121" s="165"/>
      <c r="AV121" s="165"/>
      <c r="AW121" s="165"/>
      <c r="AX121" s="165"/>
      <c r="AY121" s="165"/>
      <c r="AZ121" s="165"/>
    </row>
    <row r="122" spans="20:52" ht="40" customHeight="1" x14ac:dyDescent="0.35">
      <c r="T122" s="200"/>
      <c r="U122" s="200"/>
      <c r="V122" s="200"/>
      <c r="W122" s="200"/>
      <c r="X122" s="200"/>
      <c r="Y122" s="200"/>
      <c r="Z122" s="200"/>
      <c r="AA122" s="200"/>
      <c r="AB122" s="200"/>
      <c r="AC122" s="200"/>
      <c r="AD122" s="200"/>
      <c r="AE122" s="200"/>
      <c r="AF122" s="165"/>
      <c r="AG122" s="165"/>
      <c r="AH122" s="165"/>
      <c r="AI122" s="165"/>
      <c r="AJ122" s="165"/>
      <c r="AK122" s="165"/>
      <c r="AL122" s="165"/>
      <c r="AM122" s="165"/>
      <c r="AN122" s="165"/>
      <c r="AO122" s="165"/>
      <c r="AP122" s="165"/>
      <c r="AQ122" s="165"/>
      <c r="AR122" s="165"/>
      <c r="AS122" s="165"/>
      <c r="AT122" s="165"/>
      <c r="AU122" s="165"/>
      <c r="AV122" s="165"/>
      <c r="AW122" s="165"/>
      <c r="AX122" s="165"/>
      <c r="AY122" s="165"/>
      <c r="AZ122" s="165"/>
    </row>
    <row r="123" spans="20:52" ht="40" customHeight="1" x14ac:dyDescent="0.35">
      <c r="T123" s="200"/>
      <c r="U123" s="200"/>
      <c r="V123" s="200"/>
      <c r="W123" s="200"/>
      <c r="X123" s="200"/>
      <c r="Y123" s="200"/>
      <c r="Z123" s="200"/>
      <c r="AA123" s="200"/>
      <c r="AB123" s="200"/>
      <c r="AC123" s="200"/>
      <c r="AD123" s="200"/>
      <c r="AE123" s="200"/>
      <c r="AF123" s="165"/>
      <c r="AG123" s="165"/>
      <c r="AH123" s="165"/>
      <c r="AI123" s="165"/>
      <c r="AJ123" s="165"/>
      <c r="AK123" s="165"/>
      <c r="AL123" s="165"/>
      <c r="AM123" s="165"/>
      <c r="AN123" s="165"/>
      <c r="AO123" s="165"/>
      <c r="AP123" s="165"/>
      <c r="AQ123" s="165"/>
      <c r="AR123" s="165"/>
      <c r="AS123" s="165"/>
      <c r="AT123" s="165"/>
      <c r="AU123" s="165"/>
      <c r="AV123" s="165"/>
      <c r="AW123" s="165"/>
      <c r="AX123" s="165"/>
      <c r="AY123" s="165"/>
      <c r="AZ123" s="165"/>
    </row>
    <row r="124" spans="20:52" ht="40" customHeight="1" x14ac:dyDescent="0.35">
      <c r="T124" s="200"/>
      <c r="U124" s="200"/>
      <c r="V124" s="200"/>
      <c r="W124" s="200"/>
      <c r="X124" s="200"/>
      <c r="Y124" s="200"/>
      <c r="Z124" s="200"/>
      <c r="AA124" s="200"/>
      <c r="AB124" s="200"/>
      <c r="AC124" s="200"/>
      <c r="AD124" s="200"/>
      <c r="AE124" s="200"/>
      <c r="AF124" s="165"/>
      <c r="AG124" s="165"/>
      <c r="AH124" s="165"/>
      <c r="AI124" s="165"/>
      <c r="AJ124" s="165"/>
      <c r="AK124" s="165"/>
      <c r="AL124" s="165"/>
      <c r="AM124" s="165"/>
      <c r="AN124" s="165"/>
      <c r="AO124" s="165"/>
      <c r="AP124" s="165"/>
      <c r="AQ124" s="165"/>
      <c r="AR124" s="165"/>
      <c r="AS124" s="165"/>
      <c r="AT124" s="165"/>
      <c r="AU124" s="165"/>
      <c r="AV124" s="165"/>
      <c r="AW124" s="165"/>
      <c r="AX124" s="165"/>
      <c r="AY124" s="165"/>
      <c r="AZ124" s="165"/>
    </row>
    <row r="125" spans="20:52" ht="40" customHeight="1" x14ac:dyDescent="0.35">
      <c r="T125" s="200"/>
      <c r="U125" s="200"/>
      <c r="V125" s="200"/>
      <c r="W125" s="200"/>
      <c r="X125" s="200"/>
      <c r="Y125" s="200"/>
      <c r="Z125" s="200"/>
      <c r="AA125" s="200"/>
      <c r="AB125" s="200"/>
      <c r="AC125" s="200"/>
      <c r="AD125" s="200"/>
      <c r="AE125" s="200"/>
      <c r="AF125" s="165"/>
      <c r="AG125" s="165"/>
      <c r="AH125" s="165"/>
      <c r="AI125" s="165"/>
      <c r="AJ125" s="165"/>
      <c r="AK125" s="165"/>
      <c r="AL125" s="165"/>
      <c r="AM125" s="165"/>
      <c r="AN125" s="165"/>
      <c r="AO125" s="165"/>
      <c r="AP125" s="165"/>
      <c r="AQ125" s="165"/>
      <c r="AR125" s="165"/>
      <c r="AS125" s="165"/>
      <c r="AT125" s="165"/>
      <c r="AU125" s="165"/>
      <c r="AV125" s="165"/>
      <c r="AW125" s="165"/>
      <c r="AX125" s="165"/>
      <c r="AY125" s="165"/>
      <c r="AZ125" s="165"/>
    </row>
    <row r="126" spans="20:52" ht="40" customHeight="1" x14ac:dyDescent="0.35">
      <c r="T126" s="200"/>
      <c r="U126" s="200"/>
      <c r="V126" s="200"/>
      <c r="W126" s="200"/>
      <c r="X126" s="200"/>
      <c r="Y126" s="200"/>
      <c r="Z126" s="200"/>
      <c r="AA126" s="200"/>
      <c r="AB126" s="200"/>
      <c r="AC126" s="200"/>
      <c r="AD126" s="200"/>
      <c r="AE126" s="200"/>
      <c r="AF126" s="165"/>
      <c r="AG126" s="165"/>
      <c r="AH126" s="165"/>
      <c r="AI126" s="165"/>
      <c r="AJ126" s="165"/>
      <c r="AK126" s="165"/>
      <c r="AL126" s="165"/>
      <c r="AM126" s="165"/>
      <c r="AN126" s="165"/>
      <c r="AO126" s="165"/>
      <c r="AP126" s="165"/>
      <c r="AQ126" s="165"/>
      <c r="AR126" s="165"/>
      <c r="AS126" s="165"/>
      <c r="AT126" s="165"/>
      <c r="AU126" s="165"/>
      <c r="AV126" s="165"/>
      <c r="AW126" s="165"/>
      <c r="AX126" s="165"/>
      <c r="AY126" s="165"/>
      <c r="AZ126" s="165"/>
    </row>
    <row r="127" spans="20:52" ht="40" customHeight="1" x14ac:dyDescent="0.35">
      <c r="T127" s="200"/>
      <c r="U127" s="200"/>
      <c r="V127" s="200"/>
      <c r="W127" s="200"/>
      <c r="X127" s="200"/>
      <c r="Y127" s="200"/>
      <c r="Z127" s="200"/>
      <c r="AA127" s="200"/>
      <c r="AB127" s="200"/>
      <c r="AC127" s="200"/>
      <c r="AD127" s="200"/>
      <c r="AE127" s="200"/>
      <c r="AF127" s="165"/>
      <c r="AG127" s="165"/>
      <c r="AH127" s="165"/>
      <c r="AI127" s="165"/>
      <c r="AJ127" s="165"/>
      <c r="AK127" s="165"/>
      <c r="AL127" s="165"/>
      <c r="AM127" s="165"/>
      <c r="AN127" s="165"/>
      <c r="AO127" s="165"/>
      <c r="AP127" s="165"/>
      <c r="AQ127" s="165"/>
      <c r="AR127" s="165"/>
      <c r="AS127" s="165"/>
      <c r="AT127" s="165"/>
      <c r="AU127" s="165"/>
      <c r="AV127" s="165"/>
      <c r="AW127" s="165"/>
      <c r="AX127" s="165"/>
      <c r="AY127" s="165"/>
      <c r="AZ127" s="165"/>
    </row>
    <row r="128" spans="20:52" ht="40" customHeight="1" x14ac:dyDescent="0.35">
      <c r="T128" s="200"/>
      <c r="U128" s="200"/>
      <c r="V128" s="200"/>
      <c r="W128" s="200"/>
      <c r="X128" s="200"/>
      <c r="Y128" s="200"/>
      <c r="Z128" s="200"/>
      <c r="AA128" s="200"/>
      <c r="AB128" s="200"/>
      <c r="AC128" s="200"/>
      <c r="AD128" s="200"/>
      <c r="AE128" s="200"/>
      <c r="AF128" s="165"/>
      <c r="AG128" s="165"/>
      <c r="AH128" s="165"/>
      <c r="AI128" s="165"/>
      <c r="AJ128" s="165"/>
      <c r="AK128" s="165"/>
      <c r="AL128" s="165"/>
      <c r="AM128" s="165"/>
      <c r="AN128" s="165"/>
      <c r="AO128" s="165"/>
      <c r="AP128" s="165"/>
      <c r="AQ128" s="165"/>
      <c r="AR128" s="165"/>
      <c r="AS128" s="165"/>
      <c r="AT128" s="165"/>
      <c r="AU128" s="165"/>
      <c r="AV128" s="165"/>
      <c r="AW128" s="165"/>
      <c r="AX128" s="165"/>
      <c r="AY128" s="165"/>
      <c r="AZ128" s="165"/>
    </row>
    <row r="129" spans="20:52" ht="40" customHeight="1" x14ac:dyDescent="0.35">
      <c r="T129" s="200"/>
      <c r="U129" s="200"/>
      <c r="V129" s="200"/>
      <c r="W129" s="200"/>
      <c r="X129" s="200"/>
      <c r="Y129" s="200"/>
      <c r="Z129" s="200"/>
      <c r="AA129" s="200"/>
      <c r="AB129" s="200"/>
      <c r="AC129" s="200"/>
      <c r="AD129" s="200"/>
      <c r="AE129" s="200"/>
      <c r="AF129" s="165"/>
      <c r="AG129" s="165"/>
      <c r="AH129" s="165"/>
      <c r="AI129" s="165"/>
      <c r="AJ129" s="165"/>
      <c r="AK129" s="165"/>
      <c r="AL129" s="165"/>
      <c r="AM129" s="165"/>
      <c r="AN129" s="165"/>
      <c r="AO129" s="165"/>
      <c r="AP129" s="165"/>
      <c r="AQ129" s="165"/>
      <c r="AR129" s="165"/>
      <c r="AS129" s="165"/>
      <c r="AT129" s="165"/>
      <c r="AU129" s="165"/>
      <c r="AV129" s="165"/>
      <c r="AW129" s="165"/>
      <c r="AX129" s="165"/>
      <c r="AY129" s="165"/>
      <c r="AZ129" s="165"/>
    </row>
    <row r="130" spans="20:52" ht="40" customHeight="1" x14ac:dyDescent="0.35">
      <c r="T130" s="200"/>
      <c r="U130" s="200"/>
      <c r="V130" s="200"/>
      <c r="W130" s="200"/>
      <c r="X130" s="200"/>
      <c r="Y130" s="200"/>
      <c r="Z130" s="200"/>
      <c r="AA130" s="200"/>
      <c r="AB130" s="200"/>
      <c r="AC130" s="200"/>
      <c r="AD130" s="200"/>
      <c r="AE130" s="200"/>
      <c r="AF130" s="165"/>
      <c r="AG130" s="165"/>
      <c r="AH130" s="165"/>
      <c r="AI130" s="165"/>
      <c r="AJ130" s="165"/>
      <c r="AK130" s="165"/>
      <c r="AL130" s="165"/>
      <c r="AM130" s="165"/>
      <c r="AN130" s="165"/>
      <c r="AO130" s="165"/>
      <c r="AP130" s="165"/>
      <c r="AQ130" s="165"/>
      <c r="AR130" s="165"/>
      <c r="AS130" s="165"/>
      <c r="AT130" s="165"/>
      <c r="AU130" s="165"/>
      <c r="AV130" s="165"/>
      <c r="AW130" s="165"/>
      <c r="AX130" s="165"/>
      <c r="AY130" s="165"/>
      <c r="AZ130" s="165"/>
    </row>
    <row r="131" spans="20:52" ht="40" customHeight="1" x14ac:dyDescent="0.35">
      <c r="T131" s="200"/>
      <c r="U131" s="200"/>
      <c r="V131" s="200"/>
      <c r="W131" s="200"/>
      <c r="X131" s="200"/>
      <c r="Y131" s="200"/>
      <c r="Z131" s="200"/>
      <c r="AA131" s="200"/>
      <c r="AB131" s="200"/>
      <c r="AC131" s="200"/>
      <c r="AD131" s="200"/>
      <c r="AE131" s="200"/>
    </row>
    <row r="132" spans="20:52" ht="40" customHeight="1" x14ac:dyDescent="0.35">
      <c r="T132" s="200"/>
      <c r="U132" s="200"/>
      <c r="V132" s="200"/>
      <c r="W132" s="200"/>
      <c r="X132" s="200"/>
      <c r="Y132" s="200"/>
      <c r="Z132" s="200"/>
      <c r="AA132" s="200"/>
      <c r="AB132" s="200"/>
      <c r="AC132" s="200"/>
      <c r="AD132" s="200"/>
      <c r="AE132" s="200"/>
    </row>
    <row r="133" spans="20:52" ht="40" customHeight="1" x14ac:dyDescent="0.35">
      <c r="T133" s="200"/>
      <c r="U133" s="200"/>
      <c r="V133" s="200"/>
      <c r="W133" s="200"/>
      <c r="X133" s="200"/>
      <c r="Y133" s="200"/>
      <c r="Z133" s="200"/>
      <c r="AA133" s="200"/>
      <c r="AB133" s="200"/>
      <c r="AC133" s="200"/>
      <c r="AD133" s="200"/>
      <c r="AE133" s="200"/>
    </row>
    <row r="134" spans="20:52" ht="40" customHeight="1" x14ac:dyDescent="0.35">
      <c r="T134" s="200"/>
      <c r="U134" s="200"/>
      <c r="V134" s="200"/>
      <c r="W134" s="200"/>
      <c r="X134" s="200"/>
      <c r="Y134" s="200"/>
      <c r="Z134" s="200"/>
      <c r="AA134" s="200"/>
      <c r="AB134" s="200"/>
      <c r="AC134" s="200"/>
      <c r="AD134" s="200"/>
      <c r="AE134" s="200"/>
    </row>
    <row r="135" spans="20:52" ht="40" customHeight="1" x14ac:dyDescent="0.35">
      <c r="T135" s="200"/>
      <c r="U135" s="200"/>
      <c r="V135" s="200"/>
      <c r="W135" s="200"/>
      <c r="X135" s="200"/>
      <c r="Y135" s="200"/>
      <c r="Z135" s="200"/>
      <c r="AA135" s="200"/>
      <c r="AB135" s="200"/>
      <c r="AC135" s="200"/>
      <c r="AD135" s="200"/>
      <c r="AE135" s="200"/>
    </row>
    <row r="136" spans="20:52" ht="40" customHeight="1" x14ac:dyDescent="0.35">
      <c r="T136" s="200"/>
      <c r="U136" s="200"/>
      <c r="V136" s="200"/>
      <c r="W136" s="200"/>
      <c r="X136" s="200"/>
      <c r="Y136" s="200"/>
      <c r="Z136" s="200"/>
      <c r="AA136" s="200"/>
      <c r="AB136" s="200"/>
      <c r="AC136" s="200"/>
      <c r="AD136" s="200"/>
      <c r="AE136" s="200"/>
    </row>
    <row r="137" spans="20:52" ht="40" customHeight="1" x14ac:dyDescent="0.35">
      <c r="T137" s="200"/>
      <c r="U137" s="200"/>
      <c r="V137" s="200"/>
      <c r="W137" s="200"/>
      <c r="X137" s="200"/>
      <c r="Y137" s="200"/>
      <c r="Z137" s="200"/>
      <c r="AA137" s="200"/>
      <c r="AB137" s="200"/>
      <c r="AC137" s="200"/>
      <c r="AD137" s="200"/>
      <c r="AE137" s="200"/>
    </row>
    <row r="138" spans="20:52" ht="40" customHeight="1" x14ac:dyDescent="0.35">
      <c r="T138" s="200"/>
      <c r="U138" s="200"/>
      <c r="V138" s="200"/>
      <c r="W138" s="200"/>
      <c r="X138" s="200"/>
      <c r="Y138" s="200"/>
      <c r="Z138" s="200"/>
      <c r="AA138" s="200"/>
      <c r="AB138" s="200"/>
      <c r="AC138" s="200"/>
      <c r="AD138" s="200"/>
      <c r="AE138" s="200"/>
    </row>
    <row r="139" spans="20:52" ht="40" customHeight="1" x14ac:dyDescent="0.35">
      <c r="T139" s="200"/>
      <c r="U139" s="200"/>
      <c r="V139" s="200"/>
      <c r="W139" s="200"/>
      <c r="X139" s="200"/>
      <c r="Y139" s="200"/>
      <c r="Z139" s="200"/>
      <c r="AA139" s="200"/>
      <c r="AB139" s="200"/>
      <c r="AC139" s="200"/>
      <c r="AD139" s="200"/>
      <c r="AE139" s="200"/>
    </row>
    <row r="140" spans="20:52" ht="40" customHeight="1" x14ac:dyDescent="0.35">
      <c r="T140" s="200"/>
      <c r="U140" s="200"/>
      <c r="V140" s="200"/>
      <c r="W140" s="200"/>
      <c r="X140" s="200"/>
      <c r="Y140" s="200"/>
      <c r="Z140" s="200"/>
      <c r="AA140" s="200"/>
      <c r="AB140" s="200"/>
      <c r="AC140" s="200"/>
      <c r="AD140" s="200"/>
      <c r="AE140" s="200"/>
    </row>
    <row r="141" spans="20:52" ht="40" customHeight="1" x14ac:dyDescent="0.35">
      <c r="T141" s="200"/>
      <c r="U141" s="200"/>
      <c r="V141" s="200"/>
      <c r="W141" s="200"/>
      <c r="X141" s="200"/>
      <c r="Y141" s="200"/>
      <c r="Z141" s="200"/>
      <c r="AA141" s="200"/>
      <c r="AB141" s="200"/>
      <c r="AC141" s="200"/>
      <c r="AD141" s="200"/>
      <c r="AE141" s="200"/>
    </row>
    <row r="142" spans="20:52" ht="40" customHeight="1" x14ac:dyDescent="0.35">
      <c r="T142" s="200"/>
      <c r="U142" s="200"/>
      <c r="V142" s="200"/>
      <c r="W142" s="200"/>
      <c r="X142" s="200"/>
      <c r="Y142" s="200"/>
      <c r="Z142" s="200"/>
      <c r="AA142" s="200"/>
      <c r="AB142" s="200"/>
      <c r="AC142" s="200"/>
      <c r="AD142" s="200"/>
      <c r="AE142" s="200"/>
    </row>
    <row r="143" spans="20:52" ht="40" customHeight="1" x14ac:dyDescent="0.35">
      <c r="T143" s="200"/>
      <c r="U143" s="200"/>
      <c r="V143" s="200"/>
      <c r="W143" s="200"/>
      <c r="X143" s="200"/>
      <c r="Y143" s="200"/>
      <c r="Z143" s="200"/>
      <c r="AA143" s="200"/>
      <c r="AB143" s="200"/>
      <c r="AC143" s="200"/>
      <c r="AD143" s="200"/>
      <c r="AE143" s="200"/>
    </row>
    <row r="144" spans="20:52" ht="40" customHeight="1" x14ac:dyDescent="0.35">
      <c r="T144" s="200"/>
      <c r="U144" s="200"/>
      <c r="V144" s="200"/>
      <c r="W144" s="200"/>
      <c r="X144" s="200"/>
      <c r="Y144" s="200"/>
      <c r="Z144" s="200"/>
      <c r="AA144" s="200"/>
      <c r="AB144" s="200"/>
      <c r="AC144" s="200"/>
      <c r="AD144" s="200"/>
      <c r="AE144" s="200"/>
    </row>
    <row r="145" spans="20:31" ht="40" customHeight="1" x14ac:dyDescent="0.35">
      <c r="T145" s="200"/>
      <c r="U145" s="200"/>
      <c r="V145" s="200"/>
      <c r="W145" s="200"/>
      <c r="X145" s="200"/>
      <c r="Y145" s="200"/>
      <c r="Z145" s="200"/>
      <c r="AA145" s="200"/>
      <c r="AB145" s="200"/>
      <c r="AC145" s="200"/>
      <c r="AD145" s="200"/>
      <c r="AE145" s="200"/>
    </row>
    <row r="146" spans="20:31" ht="40" customHeight="1" x14ac:dyDescent="0.35">
      <c r="T146" s="200"/>
      <c r="U146" s="200"/>
      <c r="V146" s="200"/>
      <c r="W146" s="200"/>
      <c r="X146" s="200"/>
      <c r="Y146" s="200"/>
      <c r="Z146" s="200"/>
      <c r="AA146" s="200"/>
      <c r="AB146" s="200"/>
      <c r="AC146" s="200"/>
      <c r="AD146" s="200"/>
      <c r="AE146" s="200"/>
    </row>
    <row r="147" spans="20:31" ht="40" customHeight="1" x14ac:dyDescent="0.35">
      <c r="T147" s="200"/>
      <c r="U147" s="200"/>
      <c r="V147" s="200"/>
      <c r="W147" s="200"/>
      <c r="X147" s="200"/>
      <c r="Y147" s="200"/>
      <c r="Z147" s="200"/>
      <c r="AA147" s="200"/>
      <c r="AB147" s="200"/>
      <c r="AC147" s="200"/>
      <c r="AD147" s="200"/>
      <c r="AE147" s="200"/>
    </row>
    <row r="148" spans="20:31" ht="40" customHeight="1" x14ac:dyDescent="0.35">
      <c r="T148" s="200"/>
      <c r="U148" s="200"/>
      <c r="V148" s="200"/>
      <c r="W148" s="200"/>
      <c r="X148" s="200"/>
      <c r="Y148" s="200"/>
      <c r="Z148" s="200"/>
      <c r="AA148" s="200"/>
      <c r="AB148" s="200"/>
      <c r="AC148" s="200"/>
      <c r="AD148" s="200"/>
      <c r="AE148" s="200"/>
    </row>
    <row r="149" spans="20:31" ht="40" customHeight="1" x14ac:dyDescent="0.35">
      <c r="T149" s="200"/>
      <c r="U149" s="200"/>
      <c r="V149" s="200"/>
      <c r="W149" s="200"/>
      <c r="X149" s="200"/>
      <c r="Y149" s="200"/>
      <c r="Z149" s="200"/>
      <c r="AA149" s="200"/>
      <c r="AB149" s="200"/>
      <c r="AC149" s="200"/>
      <c r="AD149" s="200"/>
      <c r="AE149" s="200"/>
    </row>
    <row r="150" spans="20:31" ht="40" customHeight="1" x14ac:dyDescent="0.35">
      <c r="T150" s="200"/>
      <c r="U150" s="200"/>
      <c r="V150" s="200"/>
      <c r="W150" s="200"/>
      <c r="X150" s="200"/>
      <c r="Y150" s="200"/>
      <c r="Z150" s="200"/>
      <c r="AA150" s="200"/>
      <c r="AB150" s="200"/>
      <c r="AC150" s="200"/>
      <c r="AD150" s="200"/>
      <c r="AE150" s="200"/>
    </row>
    <row r="151" spans="20:31" ht="40" customHeight="1" x14ac:dyDescent="0.35">
      <c r="T151" s="200"/>
      <c r="U151" s="200"/>
      <c r="V151" s="200"/>
      <c r="W151" s="200"/>
      <c r="X151" s="200"/>
      <c r="Y151" s="200"/>
      <c r="Z151" s="200"/>
      <c r="AA151" s="200"/>
      <c r="AB151" s="200"/>
      <c r="AC151" s="200"/>
      <c r="AD151" s="200"/>
      <c r="AE151" s="200"/>
    </row>
    <row r="152" spans="20:31" ht="40" customHeight="1" x14ac:dyDescent="0.35">
      <c r="T152" s="200"/>
      <c r="U152" s="200"/>
      <c r="V152" s="200"/>
      <c r="W152" s="200"/>
      <c r="X152" s="200"/>
      <c r="Y152" s="200"/>
      <c r="Z152" s="200"/>
      <c r="AA152" s="200"/>
      <c r="AB152" s="200"/>
      <c r="AC152" s="200"/>
      <c r="AD152" s="200"/>
      <c r="AE152" s="200"/>
    </row>
    <row r="153" spans="20:31" ht="40" customHeight="1" x14ac:dyDescent="0.35">
      <c r="T153" s="200"/>
      <c r="U153" s="200"/>
      <c r="V153" s="200"/>
      <c r="W153" s="200"/>
      <c r="X153" s="200"/>
      <c r="Y153" s="200"/>
      <c r="Z153" s="200"/>
      <c r="AA153" s="200"/>
      <c r="AB153" s="200"/>
      <c r="AC153" s="200"/>
      <c r="AD153" s="200"/>
      <c r="AE153" s="200"/>
    </row>
    <row r="154" spans="20:31" ht="40" customHeight="1" x14ac:dyDescent="0.35">
      <c r="T154" s="200"/>
      <c r="U154" s="200"/>
      <c r="V154" s="200"/>
      <c r="W154" s="200"/>
      <c r="X154" s="200"/>
      <c r="Y154" s="200"/>
      <c r="Z154" s="200"/>
      <c r="AA154" s="200"/>
      <c r="AB154" s="200"/>
      <c r="AC154" s="200"/>
      <c r="AD154" s="200"/>
      <c r="AE154" s="200"/>
    </row>
    <row r="155" spans="20:31" ht="40" customHeight="1" x14ac:dyDescent="0.35">
      <c r="T155" s="200"/>
      <c r="U155" s="200"/>
      <c r="V155" s="200"/>
      <c r="W155" s="200"/>
      <c r="X155" s="200"/>
      <c r="Y155" s="200"/>
      <c r="Z155" s="200"/>
      <c r="AA155" s="200"/>
      <c r="AB155" s="200"/>
      <c r="AC155" s="200"/>
      <c r="AD155" s="200"/>
      <c r="AE155" s="200"/>
    </row>
    <row r="156" spans="20:31" ht="40" customHeight="1" x14ac:dyDescent="0.35">
      <c r="T156" s="200"/>
      <c r="U156" s="200"/>
      <c r="V156" s="200"/>
      <c r="W156" s="200"/>
      <c r="X156" s="200"/>
      <c r="Y156" s="200"/>
      <c r="Z156" s="200"/>
      <c r="AA156" s="200"/>
      <c r="AB156" s="200"/>
      <c r="AC156" s="200"/>
      <c r="AD156" s="200"/>
      <c r="AE156" s="200"/>
    </row>
    <row r="157" spans="20:31" ht="40" customHeight="1" x14ac:dyDescent="0.35">
      <c r="T157" s="200"/>
      <c r="U157" s="200"/>
      <c r="V157" s="200"/>
      <c r="W157" s="200"/>
      <c r="X157" s="200"/>
      <c r="Y157" s="200"/>
      <c r="Z157" s="200"/>
      <c r="AA157" s="200"/>
      <c r="AB157" s="200"/>
      <c r="AC157" s="200"/>
      <c r="AD157" s="200"/>
      <c r="AE157" s="200"/>
    </row>
    <row r="158" spans="20:31" ht="40" customHeight="1" x14ac:dyDescent="0.35">
      <c r="T158" s="200"/>
      <c r="U158" s="200"/>
      <c r="V158" s="200"/>
      <c r="W158" s="200"/>
      <c r="X158" s="200"/>
      <c r="Y158" s="200"/>
      <c r="Z158" s="200"/>
      <c r="AA158" s="200"/>
      <c r="AB158" s="200"/>
      <c r="AC158" s="200"/>
      <c r="AD158" s="200"/>
      <c r="AE158" s="200"/>
    </row>
    <row r="159" spans="20:31" ht="40" customHeight="1" x14ac:dyDescent="0.35">
      <c r="T159" s="200"/>
      <c r="U159" s="200"/>
      <c r="V159" s="200"/>
      <c r="W159" s="200"/>
      <c r="X159" s="200"/>
      <c r="Y159" s="200"/>
      <c r="Z159" s="200"/>
      <c r="AA159" s="200"/>
      <c r="AB159" s="200"/>
      <c r="AC159" s="200"/>
      <c r="AD159" s="200"/>
      <c r="AE159" s="200"/>
    </row>
    <row r="160" spans="20:31" ht="40" customHeight="1" x14ac:dyDescent="0.35">
      <c r="T160" s="200"/>
      <c r="U160" s="200"/>
      <c r="V160" s="200"/>
      <c r="W160" s="200"/>
      <c r="X160" s="200"/>
      <c r="Y160" s="200"/>
      <c r="Z160" s="200"/>
      <c r="AA160" s="200"/>
      <c r="AB160" s="200"/>
      <c r="AC160" s="200"/>
      <c r="AD160" s="200"/>
      <c r="AE160" s="200"/>
    </row>
    <row r="161" spans="20:31" ht="40" customHeight="1" x14ac:dyDescent="0.35">
      <c r="T161" s="200"/>
      <c r="U161" s="200"/>
      <c r="V161" s="200"/>
      <c r="W161" s="200"/>
      <c r="X161" s="200"/>
      <c r="Y161" s="200"/>
      <c r="Z161" s="200"/>
      <c r="AA161" s="200"/>
      <c r="AB161" s="200"/>
      <c r="AC161" s="200"/>
      <c r="AD161" s="200"/>
      <c r="AE161" s="200"/>
    </row>
    <row r="162" spans="20:31" ht="40" customHeight="1" x14ac:dyDescent="0.35">
      <c r="T162" s="200"/>
      <c r="U162" s="200"/>
      <c r="V162" s="200"/>
      <c r="W162" s="200"/>
      <c r="X162" s="200"/>
      <c r="Y162" s="200"/>
      <c r="Z162" s="200"/>
      <c r="AA162" s="200"/>
      <c r="AB162" s="200"/>
      <c r="AC162" s="200"/>
      <c r="AD162" s="200"/>
      <c r="AE162" s="200"/>
    </row>
    <row r="163" spans="20:31" ht="40" customHeight="1" x14ac:dyDescent="0.35">
      <c r="T163" s="200"/>
      <c r="U163" s="200"/>
      <c r="V163" s="200"/>
      <c r="W163" s="200"/>
      <c r="X163" s="200"/>
      <c r="Y163" s="200"/>
      <c r="Z163" s="200"/>
      <c r="AA163" s="200"/>
      <c r="AB163" s="200"/>
      <c r="AC163" s="200"/>
      <c r="AD163" s="200"/>
      <c r="AE163" s="200"/>
    </row>
    <row r="164" spans="20:31" ht="40" customHeight="1" x14ac:dyDescent="0.35">
      <c r="T164" s="200"/>
      <c r="U164" s="200"/>
      <c r="V164" s="200"/>
      <c r="W164" s="200"/>
      <c r="X164" s="200"/>
      <c r="Y164" s="200"/>
      <c r="Z164" s="200"/>
      <c r="AA164" s="200"/>
      <c r="AB164" s="200"/>
      <c r="AC164" s="200"/>
      <c r="AD164" s="200"/>
      <c r="AE164" s="200"/>
    </row>
    <row r="165" spans="20:31" ht="40" customHeight="1" x14ac:dyDescent="0.35">
      <c r="T165" s="200"/>
      <c r="U165" s="200"/>
      <c r="V165" s="200"/>
      <c r="W165" s="200"/>
      <c r="X165" s="200"/>
      <c r="Y165" s="200"/>
      <c r="Z165" s="200"/>
      <c r="AA165" s="200"/>
      <c r="AB165" s="200"/>
      <c r="AC165" s="200"/>
      <c r="AD165" s="200"/>
      <c r="AE165" s="200"/>
    </row>
    <row r="166" spans="20:31" ht="40" customHeight="1" x14ac:dyDescent="0.35">
      <c r="T166" s="200"/>
      <c r="U166" s="200"/>
      <c r="V166" s="200"/>
      <c r="W166" s="200"/>
      <c r="X166" s="200"/>
      <c r="Y166" s="200"/>
      <c r="Z166" s="200"/>
      <c r="AA166" s="200"/>
      <c r="AB166" s="200"/>
      <c r="AC166" s="200"/>
      <c r="AD166" s="200"/>
      <c r="AE166" s="200"/>
    </row>
    <row r="167" spans="20:31" ht="40" customHeight="1" x14ac:dyDescent="0.35">
      <c r="T167" s="200"/>
      <c r="U167" s="200"/>
      <c r="V167" s="200"/>
      <c r="W167" s="200"/>
      <c r="X167" s="200"/>
      <c r="Y167" s="200"/>
      <c r="Z167" s="200"/>
      <c r="AA167" s="200"/>
      <c r="AB167" s="200"/>
      <c r="AC167" s="200"/>
      <c r="AD167" s="200"/>
      <c r="AE167" s="200"/>
    </row>
    <row r="168" spans="20:31" ht="40" customHeight="1" x14ac:dyDescent="0.35">
      <c r="T168" s="200"/>
      <c r="U168" s="200"/>
      <c r="V168" s="200"/>
      <c r="W168" s="200"/>
      <c r="X168" s="200"/>
      <c r="Y168" s="200"/>
      <c r="Z168" s="200"/>
      <c r="AA168" s="200"/>
      <c r="AB168" s="200"/>
      <c r="AC168" s="200"/>
      <c r="AD168" s="200"/>
      <c r="AE168" s="200"/>
    </row>
    <row r="169" spans="20:31" ht="40" customHeight="1" x14ac:dyDescent="0.35">
      <c r="T169" s="200"/>
      <c r="U169" s="200"/>
      <c r="V169" s="200"/>
      <c r="W169" s="200"/>
      <c r="X169" s="200"/>
      <c r="Y169" s="200"/>
      <c r="Z169" s="200"/>
      <c r="AA169" s="200"/>
      <c r="AB169" s="200"/>
      <c r="AC169" s="200"/>
      <c r="AD169" s="200"/>
      <c r="AE169" s="200"/>
    </row>
    <row r="170" spans="20:31" ht="40" customHeight="1" x14ac:dyDescent="0.35">
      <c r="T170" s="200"/>
      <c r="U170" s="200"/>
      <c r="V170" s="200"/>
      <c r="W170" s="200"/>
      <c r="X170" s="200"/>
      <c r="Y170" s="200"/>
      <c r="Z170" s="200"/>
      <c r="AA170" s="200"/>
      <c r="AB170" s="200"/>
      <c r="AC170" s="200"/>
      <c r="AD170" s="200"/>
      <c r="AE170" s="200"/>
    </row>
    <row r="171" spans="20:31" ht="40" customHeight="1" x14ac:dyDescent="0.35">
      <c r="T171" s="200"/>
      <c r="U171" s="200"/>
      <c r="V171" s="200"/>
      <c r="W171" s="200"/>
      <c r="X171" s="200"/>
      <c r="Y171" s="200"/>
      <c r="Z171" s="200"/>
      <c r="AA171" s="200"/>
      <c r="AB171" s="200"/>
      <c r="AC171" s="200"/>
      <c r="AD171" s="200"/>
      <c r="AE171" s="200"/>
    </row>
    <row r="172" spans="20:31" ht="40" customHeight="1" x14ac:dyDescent="0.35">
      <c r="T172" s="200"/>
      <c r="U172" s="200"/>
      <c r="V172" s="200"/>
      <c r="W172" s="200"/>
      <c r="X172" s="200"/>
      <c r="Y172" s="200"/>
      <c r="Z172" s="200"/>
      <c r="AA172" s="200"/>
      <c r="AB172" s="200"/>
      <c r="AC172" s="200"/>
      <c r="AD172" s="200"/>
      <c r="AE172" s="200"/>
    </row>
    <row r="173" spans="20:31" ht="40" customHeight="1" x14ac:dyDescent="0.35">
      <c r="T173" s="200"/>
      <c r="U173" s="200"/>
      <c r="V173" s="200"/>
      <c r="W173" s="200"/>
      <c r="X173" s="200"/>
      <c r="Y173" s="200"/>
      <c r="Z173" s="200"/>
      <c r="AA173" s="200"/>
      <c r="AB173" s="200"/>
      <c r="AC173" s="200"/>
      <c r="AD173" s="200"/>
      <c r="AE173" s="200"/>
    </row>
    <row r="174" spans="20:31" ht="40" customHeight="1" x14ac:dyDescent="0.35">
      <c r="T174" s="200"/>
      <c r="U174" s="200"/>
      <c r="V174" s="200"/>
      <c r="W174" s="200"/>
      <c r="X174" s="200"/>
      <c r="Y174" s="200"/>
      <c r="Z174" s="200"/>
      <c r="AA174" s="200"/>
      <c r="AB174" s="200"/>
      <c r="AC174" s="200"/>
      <c r="AD174" s="200"/>
      <c r="AE174" s="200"/>
    </row>
    <row r="175" spans="20:31" ht="40" customHeight="1" x14ac:dyDescent="0.35">
      <c r="T175" s="200"/>
      <c r="U175" s="200"/>
      <c r="V175" s="200"/>
      <c r="W175" s="200"/>
      <c r="X175" s="200"/>
      <c r="Y175" s="200"/>
      <c r="Z175" s="200"/>
      <c r="AA175" s="200"/>
      <c r="AB175" s="200"/>
      <c r="AC175" s="200"/>
      <c r="AD175" s="200"/>
      <c r="AE175" s="200"/>
    </row>
    <row r="176" spans="20:31" ht="40" customHeight="1" x14ac:dyDescent="0.35">
      <c r="T176" s="200"/>
      <c r="U176" s="200"/>
      <c r="V176" s="200"/>
      <c r="W176" s="200"/>
      <c r="X176" s="200"/>
      <c r="Y176" s="200"/>
      <c r="Z176" s="200"/>
      <c r="AA176" s="200"/>
      <c r="AB176" s="200"/>
      <c r="AC176" s="200"/>
      <c r="AD176" s="200"/>
      <c r="AE176" s="200"/>
    </row>
    <row r="177" spans="20:31" ht="40" customHeight="1" x14ac:dyDescent="0.35">
      <c r="T177" s="200"/>
      <c r="U177" s="200"/>
      <c r="V177" s="200"/>
      <c r="W177" s="200"/>
      <c r="X177" s="200"/>
      <c r="Y177" s="200"/>
      <c r="Z177" s="200"/>
      <c r="AA177" s="200"/>
      <c r="AB177" s="200"/>
      <c r="AC177" s="200"/>
      <c r="AD177" s="200"/>
      <c r="AE177" s="200"/>
    </row>
    <row r="178" spans="20:31" ht="40" customHeight="1" x14ac:dyDescent="0.35">
      <c r="T178" s="200"/>
      <c r="U178" s="200"/>
      <c r="V178" s="200"/>
      <c r="W178" s="200"/>
      <c r="X178" s="200"/>
      <c r="Y178" s="200"/>
      <c r="Z178" s="200"/>
      <c r="AA178" s="200"/>
      <c r="AB178" s="200"/>
      <c r="AC178" s="200"/>
      <c r="AD178" s="200"/>
      <c r="AE178" s="200"/>
    </row>
    <row r="179" spans="20:31" ht="40" customHeight="1" x14ac:dyDescent="0.35">
      <c r="T179" s="200"/>
      <c r="U179" s="200"/>
      <c r="V179" s="200"/>
      <c r="W179" s="200"/>
      <c r="X179" s="200"/>
      <c r="Y179" s="200"/>
      <c r="Z179" s="200"/>
      <c r="AA179" s="200"/>
      <c r="AB179" s="200"/>
      <c r="AC179" s="200"/>
      <c r="AD179" s="200"/>
      <c r="AE179" s="200"/>
    </row>
    <row r="180" spans="20:31" ht="40" customHeight="1" x14ac:dyDescent="0.35">
      <c r="T180" s="200"/>
      <c r="U180" s="200"/>
      <c r="V180" s="200"/>
      <c r="W180" s="200"/>
      <c r="X180" s="200"/>
      <c r="Y180" s="200"/>
      <c r="Z180" s="200"/>
      <c r="AA180" s="200"/>
      <c r="AB180" s="200"/>
      <c r="AC180" s="200"/>
      <c r="AD180" s="200"/>
      <c r="AE180" s="200"/>
    </row>
    <row r="181" spans="20:31" ht="40" customHeight="1" x14ac:dyDescent="0.35">
      <c r="T181" s="200"/>
      <c r="U181" s="200"/>
      <c r="V181" s="200"/>
      <c r="W181" s="200"/>
      <c r="X181" s="200"/>
      <c r="Y181" s="200"/>
      <c r="Z181" s="200"/>
      <c r="AA181" s="200"/>
      <c r="AB181" s="200"/>
      <c r="AC181" s="200"/>
      <c r="AD181" s="200"/>
      <c r="AE181" s="200"/>
    </row>
    <row r="182" spans="20:31" ht="40" customHeight="1" x14ac:dyDescent="0.35">
      <c r="T182" s="200"/>
      <c r="U182" s="200"/>
      <c r="V182" s="200"/>
      <c r="W182" s="200"/>
      <c r="X182" s="200"/>
      <c r="Y182" s="200"/>
      <c r="Z182" s="200"/>
      <c r="AA182" s="200"/>
      <c r="AB182" s="200"/>
      <c r="AC182" s="200"/>
      <c r="AD182" s="200"/>
      <c r="AE182" s="200"/>
    </row>
    <row r="183" spans="20:31" ht="40" customHeight="1" x14ac:dyDescent="0.35">
      <c r="T183" s="200"/>
      <c r="U183" s="200"/>
      <c r="V183" s="200"/>
      <c r="W183" s="200"/>
      <c r="X183" s="200"/>
      <c r="Y183" s="200"/>
      <c r="Z183" s="200"/>
      <c r="AA183" s="200"/>
      <c r="AB183" s="200"/>
      <c r="AC183" s="200"/>
      <c r="AD183" s="200"/>
      <c r="AE183" s="200"/>
    </row>
    <row r="184" spans="20:31" ht="40" customHeight="1" x14ac:dyDescent="0.35">
      <c r="T184" s="200"/>
      <c r="U184" s="200"/>
      <c r="V184" s="200"/>
      <c r="W184" s="200"/>
      <c r="X184" s="200"/>
      <c r="Y184" s="200"/>
      <c r="Z184" s="200"/>
      <c r="AA184" s="200"/>
      <c r="AB184" s="200"/>
      <c r="AC184" s="200"/>
      <c r="AD184" s="200"/>
      <c r="AE184" s="200"/>
    </row>
    <row r="185" spans="20:31" ht="40" customHeight="1" x14ac:dyDescent="0.35">
      <c r="T185" s="200"/>
      <c r="U185" s="200"/>
      <c r="V185" s="200"/>
      <c r="W185" s="200"/>
      <c r="X185" s="200"/>
      <c r="Y185" s="200"/>
      <c r="Z185" s="200"/>
      <c r="AA185" s="200"/>
      <c r="AB185" s="200"/>
      <c r="AC185" s="200"/>
      <c r="AD185" s="200"/>
      <c r="AE185" s="200"/>
    </row>
    <row r="186" spans="20:31" ht="40" customHeight="1" x14ac:dyDescent="0.35">
      <c r="T186" s="200"/>
      <c r="U186" s="200"/>
      <c r="V186" s="200"/>
      <c r="W186" s="200"/>
      <c r="X186" s="200"/>
      <c r="Y186" s="200"/>
      <c r="Z186" s="200"/>
      <c r="AA186" s="200"/>
      <c r="AB186" s="200"/>
      <c r="AC186" s="200"/>
      <c r="AD186" s="200"/>
      <c r="AE186" s="200"/>
    </row>
    <row r="187" spans="20:31" ht="40" customHeight="1" x14ac:dyDescent="0.35">
      <c r="T187" s="200"/>
      <c r="U187" s="200"/>
      <c r="V187" s="200"/>
      <c r="W187" s="200"/>
      <c r="X187" s="200"/>
      <c r="Y187" s="200"/>
      <c r="Z187" s="200"/>
      <c r="AA187" s="200"/>
      <c r="AB187" s="200"/>
      <c r="AC187" s="200"/>
      <c r="AD187" s="200"/>
      <c r="AE187" s="200"/>
    </row>
    <row r="188" spans="20:31" ht="40" customHeight="1" x14ac:dyDescent="0.35">
      <c r="T188" s="200"/>
      <c r="U188" s="200"/>
      <c r="V188" s="200"/>
      <c r="W188" s="200"/>
      <c r="X188" s="200"/>
      <c r="Y188" s="200"/>
      <c r="Z188" s="200"/>
      <c r="AA188" s="200"/>
      <c r="AB188" s="200"/>
      <c r="AC188" s="200"/>
      <c r="AD188" s="200"/>
      <c r="AE188" s="200"/>
    </row>
    <row r="189" spans="20:31" ht="40" customHeight="1" x14ac:dyDescent="0.35">
      <c r="T189" s="200"/>
      <c r="U189" s="200"/>
      <c r="V189" s="200"/>
      <c r="W189" s="200"/>
      <c r="X189" s="200"/>
      <c r="Y189" s="200"/>
      <c r="Z189" s="200"/>
      <c r="AA189" s="200"/>
      <c r="AB189" s="200"/>
      <c r="AC189" s="200"/>
      <c r="AD189" s="200"/>
      <c r="AE189" s="200"/>
    </row>
    <row r="190" spans="20:31" ht="40" customHeight="1" x14ac:dyDescent="0.35">
      <c r="T190" s="200"/>
      <c r="U190" s="200"/>
      <c r="V190" s="200"/>
      <c r="W190" s="200"/>
      <c r="X190" s="200"/>
      <c r="Y190" s="200"/>
      <c r="Z190" s="200"/>
      <c r="AA190" s="200"/>
      <c r="AB190" s="200"/>
      <c r="AC190" s="200"/>
      <c r="AD190" s="200"/>
      <c r="AE190" s="200"/>
    </row>
    <row r="191" spans="20:31" ht="40" customHeight="1" x14ac:dyDescent="0.35">
      <c r="T191" s="200"/>
      <c r="U191" s="200"/>
      <c r="V191" s="200"/>
      <c r="W191" s="200"/>
      <c r="X191" s="200"/>
      <c r="Y191" s="200"/>
      <c r="Z191" s="200"/>
      <c r="AA191" s="200"/>
      <c r="AB191" s="200"/>
      <c r="AC191" s="200"/>
      <c r="AD191" s="200"/>
      <c r="AE191" s="200"/>
    </row>
    <row r="192" spans="20:31" ht="40" customHeight="1" x14ac:dyDescent="0.35">
      <c r="T192" s="200"/>
      <c r="U192" s="200"/>
      <c r="V192" s="200"/>
      <c r="W192" s="200"/>
      <c r="X192" s="200"/>
      <c r="Y192" s="200"/>
      <c r="Z192" s="200"/>
      <c r="AA192" s="200"/>
      <c r="AB192" s="200"/>
      <c r="AC192" s="200"/>
      <c r="AD192" s="200"/>
      <c r="AE192" s="200"/>
    </row>
    <row r="193" spans="20:31" ht="40" customHeight="1" x14ac:dyDescent="0.35">
      <c r="T193" s="200"/>
      <c r="U193" s="200"/>
      <c r="V193" s="200"/>
      <c r="W193" s="200"/>
      <c r="X193" s="200"/>
      <c r="Y193" s="200"/>
      <c r="Z193" s="200"/>
      <c r="AA193" s="200"/>
      <c r="AB193" s="200"/>
      <c r="AC193" s="200"/>
      <c r="AD193" s="200"/>
      <c r="AE193" s="200"/>
    </row>
    <row r="194" spans="20:31" ht="40" customHeight="1" x14ac:dyDescent="0.35">
      <c r="T194" s="200"/>
      <c r="U194" s="200"/>
      <c r="V194" s="200"/>
      <c r="W194" s="200"/>
      <c r="X194" s="200"/>
      <c r="Y194" s="200"/>
      <c r="Z194" s="200"/>
      <c r="AA194" s="200"/>
      <c r="AB194" s="200"/>
      <c r="AC194" s="200"/>
      <c r="AD194" s="200"/>
      <c r="AE194" s="200"/>
    </row>
    <row r="195" spans="20:31" ht="40" customHeight="1" x14ac:dyDescent="0.35">
      <c r="T195" s="200"/>
      <c r="U195" s="200"/>
      <c r="V195" s="200"/>
      <c r="W195" s="200"/>
      <c r="X195" s="200"/>
      <c r="Y195" s="200"/>
      <c r="Z195" s="200"/>
      <c r="AA195" s="200"/>
      <c r="AB195" s="200"/>
      <c r="AC195" s="200"/>
      <c r="AD195" s="200"/>
      <c r="AE195" s="200"/>
    </row>
    <row r="196" spans="20:31" ht="40" customHeight="1" x14ac:dyDescent="0.35">
      <c r="T196" s="200"/>
      <c r="U196" s="200"/>
      <c r="V196" s="200"/>
      <c r="W196" s="200"/>
      <c r="X196" s="200"/>
      <c r="Y196" s="200"/>
      <c r="Z196" s="200"/>
      <c r="AA196" s="200"/>
      <c r="AB196" s="200"/>
      <c r="AC196" s="200"/>
      <c r="AD196" s="200"/>
      <c r="AE196" s="200"/>
    </row>
    <row r="197" spans="20:31" ht="40" customHeight="1" x14ac:dyDescent="0.35">
      <c r="T197" s="200"/>
      <c r="U197" s="200"/>
      <c r="V197" s="200"/>
      <c r="W197" s="200"/>
      <c r="X197" s="200"/>
      <c r="Y197" s="200"/>
      <c r="Z197" s="200"/>
      <c r="AA197" s="200"/>
      <c r="AB197" s="200"/>
      <c r="AC197" s="200"/>
      <c r="AD197" s="200"/>
      <c r="AE197" s="200"/>
    </row>
    <row r="198" spans="20:31" ht="40" customHeight="1" x14ac:dyDescent="0.35">
      <c r="T198" s="200"/>
      <c r="U198" s="200"/>
      <c r="V198" s="200"/>
      <c r="W198" s="200"/>
      <c r="X198" s="200"/>
      <c r="Y198" s="200"/>
      <c r="Z198" s="200"/>
      <c r="AA198" s="200"/>
      <c r="AB198" s="200"/>
      <c r="AC198" s="200"/>
      <c r="AD198" s="200"/>
      <c r="AE198" s="200"/>
    </row>
    <row r="199" spans="20:31" ht="40" customHeight="1" x14ac:dyDescent="0.35">
      <c r="T199" s="200"/>
      <c r="U199" s="200"/>
      <c r="V199" s="200"/>
      <c r="W199" s="200"/>
      <c r="X199" s="200"/>
      <c r="Y199" s="200"/>
      <c r="Z199" s="200"/>
      <c r="AA199" s="200"/>
      <c r="AB199" s="200"/>
      <c r="AC199" s="200"/>
      <c r="AD199" s="200"/>
      <c r="AE199" s="200"/>
    </row>
    <row r="200" spans="20:31" ht="40" customHeight="1" x14ac:dyDescent="0.35">
      <c r="T200" s="200"/>
      <c r="U200" s="200"/>
      <c r="V200" s="200"/>
      <c r="W200" s="200"/>
      <c r="X200" s="200"/>
      <c r="Y200" s="200"/>
      <c r="Z200" s="200"/>
      <c r="AA200" s="200"/>
      <c r="AB200" s="200"/>
      <c r="AC200" s="200"/>
      <c r="AD200" s="200"/>
      <c r="AE200" s="200"/>
    </row>
    <row r="201" spans="20:31" ht="40" customHeight="1" x14ac:dyDescent="0.35">
      <c r="T201" s="200"/>
      <c r="U201" s="200"/>
      <c r="V201" s="200"/>
      <c r="W201" s="200"/>
      <c r="X201" s="200"/>
      <c r="Y201" s="200"/>
      <c r="Z201" s="200"/>
      <c r="AA201" s="200"/>
      <c r="AB201" s="200"/>
      <c r="AC201" s="200"/>
      <c r="AD201" s="200"/>
      <c r="AE201" s="200"/>
    </row>
    <row r="202" spans="20:31" ht="40" customHeight="1" x14ac:dyDescent="0.35">
      <c r="T202" s="200"/>
      <c r="U202" s="200"/>
      <c r="V202" s="200"/>
      <c r="W202" s="200"/>
      <c r="X202" s="200"/>
      <c r="Y202" s="200"/>
      <c r="Z202" s="200"/>
      <c r="AA202" s="200"/>
      <c r="AB202" s="200"/>
      <c r="AC202" s="200"/>
      <c r="AD202" s="200"/>
      <c r="AE202" s="200"/>
    </row>
    <row r="203" spans="20:31" ht="40" customHeight="1" x14ac:dyDescent="0.35">
      <c r="T203" s="200"/>
      <c r="U203" s="200"/>
      <c r="V203" s="200"/>
      <c r="W203" s="200"/>
      <c r="X203" s="200"/>
      <c r="Y203" s="200"/>
      <c r="Z203" s="200"/>
      <c r="AA203" s="200"/>
      <c r="AB203" s="200"/>
      <c r="AC203" s="200"/>
      <c r="AD203" s="200"/>
      <c r="AE203" s="200"/>
    </row>
    <row r="204" spans="20:31" ht="40" customHeight="1" x14ac:dyDescent="0.35">
      <c r="T204" s="200"/>
      <c r="U204" s="200"/>
      <c r="V204" s="200"/>
      <c r="W204" s="200"/>
      <c r="X204" s="200"/>
      <c r="Y204" s="200"/>
      <c r="Z204" s="200"/>
      <c r="AA204" s="200"/>
      <c r="AB204" s="200"/>
      <c r="AC204" s="200"/>
      <c r="AD204" s="200"/>
      <c r="AE204" s="200"/>
    </row>
    <row r="205" spans="20:31" ht="40" customHeight="1" x14ac:dyDescent="0.35">
      <c r="T205" s="200"/>
      <c r="U205" s="200"/>
      <c r="V205" s="200"/>
      <c r="W205" s="200"/>
      <c r="X205" s="200"/>
      <c r="Y205" s="200"/>
      <c r="Z205" s="200"/>
      <c r="AA205" s="200"/>
      <c r="AB205" s="200"/>
      <c r="AC205" s="200"/>
      <c r="AD205" s="200"/>
      <c r="AE205" s="200"/>
    </row>
    <row r="206" spans="20:31" ht="40" customHeight="1" x14ac:dyDescent="0.35">
      <c r="T206" s="200"/>
      <c r="U206" s="200"/>
      <c r="V206" s="200"/>
      <c r="W206" s="200"/>
      <c r="X206" s="200"/>
      <c r="Y206" s="200"/>
      <c r="Z206" s="200"/>
      <c r="AA206" s="200"/>
      <c r="AB206" s="200"/>
      <c r="AC206" s="200"/>
      <c r="AD206" s="200"/>
      <c r="AE206" s="200"/>
    </row>
    <row r="207" spans="20:31" ht="40" customHeight="1" x14ac:dyDescent="0.35">
      <c r="T207" s="200"/>
      <c r="U207" s="200"/>
      <c r="V207" s="200"/>
      <c r="W207" s="200"/>
      <c r="X207" s="200"/>
      <c r="Y207" s="200"/>
      <c r="Z207" s="200"/>
      <c r="AA207" s="200"/>
      <c r="AB207" s="200"/>
      <c r="AC207" s="200"/>
      <c r="AD207" s="200"/>
      <c r="AE207" s="200"/>
    </row>
    <row r="208" spans="20:31" ht="40" customHeight="1" x14ac:dyDescent="0.35">
      <c r="T208" s="200"/>
      <c r="U208" s="200"/>
      <c r="V208" s="200"/>
      <c r="W208" s="200"/>
      <c r="X208" s="200"/>
      <c r="Y208" s="200"/>
      <c r="Z208" s="200"/>
      <c r="AA208" s="200"/>
      <c r="AB208" s="200"/>
      <c r="AC208" s="200"/>
      <c r="AD208" s="200"/>
      <c r="AE208" s="200"/>
    </row>
    <row r="209" spans="20:31" ht="40" customHeight="1" x14ac:dyDescent="0.35">
      <c r="T209" s="200"/>
      <c r="U209" s="200"/>
      <c r="V209" s="200"/>
      <c r="W209" s="200"/>
      <c r="X209" s="200"/>
      <c r="Y209" s="200"/>
      <c r="Z209" s="200"/>
      <c r="AA209" s="200"/>
      <c r="AB209" s="200"/>
      <c r="AC209" s="200"/>
      <c r="AD209" s="200"/>
      <c r="AE209" s="200"/>
    </row>
    <row r="210" spans="20:31" ht="40" customHeight="1" x14ac:dyDescent="0.35">
      <c r="T210" s="200"/>
      <c r="U210" s="200"/>
      <c r="V210" s="200"/>
      <c r="W210" s="200"/>
      <c r="X210" s="200"/>
      <c r="Y210" s="200"/>
      <c r="Z210" s="200"/>
      <c r="AA210" s="200"/>
      <c r="AB210" s="200"/>
      <c r="AC210" s="200"/>
      <c r="AD210" s="200"/>
      <c r="AE210" s="200"/>
    </row>
    <row r="211" spans="20:31" ht="40" customHeight="1" x14ac:dyDescent="0.35">
      <c r="T211" s="200"/>
      <c r="U211" s="200"/>
      <c r="V211" s="200"/>
      <c r="W211" s="200"/>
      <c r="X211" s="200"/>
      <c r="Y211" s="200"/>
      <c r="Z211" s="200"/>
      <c r="AA211" s="200"/>
      <c r="AB211" s="200"/>
      <c r="AC211" s="200"/>
      <c r="AD211" s="200"/>
      <c r="AE211" s="200"/>
    </row>
    <row r="212" spans="20:31" ht="40" customHeight="1" x14ac:dyDescent="0.35">
      <c r="T212" s="200"/>
      <c r="U212" s="200"/>
      <c r="V212" s="200"/>
      <c r="W212" s="200"/>
      <c r="X212" s="200"/>
      <c r="Y212" s="200"/>
      <c r="Z212" s="200"/>
      <c r="AA212" s="200"/>
      <c r="AB212" s="200"/>
      <c r="AC212" s="200"/>
      <c r="AD212" s="200"/>
      <c r="AE212" s="200"/>
    </row>
    <row r="213" spans="20:31" ht="40" customHeight="1" x14ac:dyDescent="0.35">
      <c r="T213" s="200"/>
      <c r="U213" s="200"/>
      <c r="V213" s="200"/>
      <c r="W213" s="200"/>
      <c r="X213" s="200"/>
      <c r="Y213" s="200"/>
      <c r="Z213" s="200"/>
      <c r="AA213" s="200"/>
      <c r="AB213" s="200"/>
      <c r="AC213" s="200"/>
      <c r="AD213" s="200"/>
      <c r="AE213" s="200"/>
    </row>
    <row r="214" spans="20:31" ht="40" customHeight="1" x14ac:dyDescent="0.35">
      <c r="T214" s="200"/>
      <c r="U214" s="200"/>
      <c r="V214" s="200"/>
      <c r="W214" s="200"/>
      <c r="X214" s="200"/>
      <c r="Y214" s="200"/>
      <c r="Z214" s="200"/>
      <c r="AA214" s="200"/>
      <c r="AB214" s="200"/>
      <c r="AC214" s="200"/>
      <c r="AD214" s="200"/>
      <c r="AE214" s="200"/>
    </row>
    <row r="215" spans="20:31" ht="40" customHeight="1" x14ac:dyDescent="0.35">
      <c r="T215" s="200"/>
      <c r="U215" s="200"/>
      <c r="V215" s="200"/>
      <c r="W215" s="200"/>
      <c r="X215" s="200"/>
      <c r="Y215" s="200"/>
      <c r="Z215" s="200"/>
      <c r="AA215" s="200"/>
      <c r="AB215" s="200"/>
      <c r="AC215" s="200"/>
      <c r="AD215" s="200"/>
      <c r="AE215" s="200"/>
    </row>
    <row r="216" spans="20:31" ht="40" customHeight="1" x14ac:dyDescent="0.35">
      <c r="T216" s="200"/>
      <c r="U216" s="200"/>
      <c r="V216" s="200"/>
      <c r="W216" s="200"/>
      <c r="X216" s="200"/>
      <c r="Y216" s="200"/>
      <c r="Z216" s="200"/>
      <c r="AA216" s="200"/>
      <c r="AB216" s="200"/>
      <c r="AC216" s="200"/>
      <c r="AD216" s="200"/>
      <c r="AE216" s="200"/>
    </row>
    <row r="217" spans="20:31" ht="40" customHeight="1" x14ac:dyDescent="0.35">
      <c r="T217" s="200"/>
      <c r="U217" s="200"/>
      <c r="V217" s="200"/>
      <c r="W217" s="200"/>
      <c r="X217" s="200"/>
      <c r="Y217" s="200"/>
      <c r="Z217" s="200"/>
      <c r="AA217" s="200"/>
      <c r="AB217" s="200"/>
      <c r="AC217" s="200"/>
      <c r="AD217" s="200"/>
      <c r="AE217" s="200"/>
    </row>
    <row r="218" spans="20:31" ht="40" customHeight="1" x14ac:dyDescent="0.35">
      <c r="T218" s="200"/>
      <c r="U218" s="200"/>
      <c r="V218" s="200"/>
      <c r="W218" s="200"/>
      <c r="X218" s="200"/>
      <c r="Y218" s="200"/>
      <c r="Z218" s="200"/>
      <c r="AA218" s="200"/>
      <c r="AB218" s="200"/>
      <c r="AC218" s="200"/>
      <c r="AD218" s="200"/>
      <c r="AE218" s="200"/>
    </row>
    <row r="219" spans="20:31" ht="40" customHeight="1" x14ac:dyDescent="0.35">
      <c r="T219" s="200"/>
      <c r="U219" s="200"/>
      <c r="V219" s="200"/>
      <c r="W219" s="200"/>
      <c r="X219" s="200"/>
      <c r="Y219" s="200"/>
      <c r="Z219" s="200"/>
      <c r="AA219" s="200"/>
      <c r="AB219" s="200"/>
      <c r="AC219" s="200"/>
      <c r="AD219" s="200"/>
      <c r="AE219" s="200"/>
    </row>
    <row r="220" spans="20:31" ht="40" customHeight="1" x14ac:dyDescent="0.35">
      <c r="T220" s="200"/>
      <c r="U220" s="200"/>
      <c r="V220" s="200"/>
      <c r="W220" s="200"/>
      <c r="X220" s="200"/>
      <c r="Y220" s="200"/>
      <c r="Z220" s="200"/>
      <c r="AA220" s="200"/>
      <c r="AB220" s="200"/>
      <c r="AC220" s="200"/>
      <c r="AD220" s="200"/>
      <c r="AE220" s="200"/>
    </row>
    <row r="221" spans="20:31" ht="40" customHeight="1" x14ac:dyDescent="0.35">
      <c r="T221" s="200"/>
      <c r="U221" s="200"/>
      <c r="V221" s="200"/>
      <c r="W221" s="200"/>
      <c r="X221" s="200"/>
      <c r="Y221" s="200"/>
      <c r="Z221" s="200"/>
      <c r="AA221" s="200"/>
      <c r="AB221" s="200"/>
      <c r="AC221" s="200"/>
      <c r="AD221" s="200"/>
      <c r="AE221" s="200"/>
    </row>
    <row r="222" spans="20:31" ht="40" customHeight="1" x14ac:dyDescent="0.35">
      <c r="T222" s="200"/>
      <c r="U222" s="200"/>
      <c r="V222" s="200"/>
      <c r="W222" s="200"/>
      <c r="X222" s="200"/>
      <c r="Y222" s="200"/>
      <c r="Z222" s="200"/>
      <c r="AA222" s="200"/>
      <c r="AB222" s="200"/>
      <c r="AC222" s="200"/>
      <c r="AD222" s="200"/>
      <c r="AE222" s="200"/>
    </row>
    <row r="223" spans="20:31" ht="40" customHeight="1" x14ac:dyDescent="0.35">
      <c r="T223" s="200"/>
      <c r="U223" s="200"/>
      <c r="V223" s="200"/>
      <c r="W223" s="200"/>
      <c r="X223" s="200"/>
      <c r="Y223" s="200"/>
      <c r="Z223" s="200"/>
      <c r="AA223" s="200"/>
      <c r="AB223" s="200"/>
      <c r="AC223" s="200"/>
      <c r="AD223" s="200"/>
      <c r="AE223" s="200"/>
    </row>
    <row r="224" spans="20:31" ht="40" customHeight="1" x14ac:dyDescent="0.35">
      <c r="T224" s="200"/>
      <c r="U224" s="200"/>
      <c r="V224" s="200"/>
      <c r="W224" s="200"/>
      <c r="X224" s="200"/>
      <c r="Y224" s="200"/>
      <c r="Z224" s="200"/>
      <c r="AA224" s="200"/>
      <c r="AB224" s="200"/>
      <c r="AC224" s="200"/>
      <c r="AD224" s="200"/>
      <c r="AE224" s="200"/>
    </row>
    <row r="225" spans="20:31" ht="40" customHeight="1" x14ac:dyDescent="0.35">
      <c r="T225" s="200"/>
      <c r="U225" s="200"/>
      <c r="V225" s="200"/>
      <c r="W225" s="200"/>
      <c r="X225" s="200"/>
      <c r="Y225" s="200"/>
      <c r="Z225" s="200"/>
      <c r="AA225" s="200"/>
      <c r="AB225" s="200"/>
      <c r="AC225" s="200"/>
      <c r="AD225" s="200"/>
      <c r="AE225" s="200"/>
    </row>
    <row r="226" spans="20:31" ht="40" customHeight="1" x14ac:dyDescent="0.35">
      <c r="T226" s="200"/>
      <c r="U226" s="200"/>
      <c r="V226" s="200"/>
      <c r="W226" s="200"/>
      <c r="X226" s="200"/>
      <c r="Y226" s="200"/>
      <c r="Z226" s="200"/>
      <c r="AA226" s="200"/>
      <c r="AB226" s="200"/>
      <c r="AC226" s="200"/>
      <c r="AD226" s="200"/>
      <c r="AE226" s="200"/>
    </row>
    <row r="227" spans="20:31" ht="40" customHeight="1" x14ac:dyDescent="0.35">
      <c r="T227" s="200"/>
      <c r="U227" s="200"/>
      <c r="V227" s="200"/>
      <c r="W227" s="200"/>
      <c r="X227" s="200"/>
      <c r="Y227" s="200"/>
      <c r="Z227" s="200"/>
      <c r="AA227" s="200"/>
      <c r="AB227" s="200"/>
      <c r="AC227" s="200"/>
      <c r="AD227" s="200"/>
      <c r="AE227" s="200"/>
    </row>
    <row r="228" spans="20:31" ht="40" customHeight="1" x14ac:dyDescent="0.35">
      <c r="T228" s="200"/>
      <c r="U228" s="200"/>
      <c r="V228" s="200"/>
      <c r="W228" s="200"/>
      <c r="X228" s="200"/>
      <c r="Y228" s="200"/>
      <c r="Z228" s="200"/>
      <c r="AA228" s="200"/>
      <c r="AB228" s="200"/>
      <c r="AC228" s="200"/>
      <c r="AD228" s="200"/>
      <c r="AE228" s="200"/>
    </row>
    <row r="229" spans="20:31" ht="40" customHeight="1" x14ac:dyDescent="0.35">
      <c r="T229" s="200"/>
      <c r="U229" s="200"/>
      <c r="V229" s="200"/>
      <c r="W229" s="200"/>
      <c r="X229" s="200"/>
      <c r="Y229" s="200"/>
      <c r="Z229" s="200"/>
      <c r="AA229" s="200"/>
      <c r="AB229" s="200"/>
      <c r="AC229" s="200"/>
      <c r="AD229" s="200"/>
      <c r="AE229" s="200"/>
    </row>
    <row r="230" spans="20:31" ht="40" customHeight="1" x14ac:dyDescent="0.35">
      <c r="T230" s="200"/>
      <c r="U230" s="200"/>
      <c r="V230" s="200"/>
      <c r="W230" s="200"/>
      <c r="X230" s="200"/>
      <c r="Y230" s="200"/>
      <c r="Z230" s="200"/>
      <c r="AA230" s="200"/>
      <c r="AB230" s="200"/>
      <c r="AC230" s="200"/>
      <c r="AD230" s="200"/>
      <c r="AE230" s="200"/>
    </row>
    <row r="231" spans="20:31" ht="40" customHeight="1" x14ac:dyDescent="0.35">
      <c r="T231" s="200"/>
      <c r="U231" s="200"/>
      <c r="V231" s="200"/>
      <c r="W231" s="200"/>
      <c r="X231" s="200"/>
      <c r="Y231" s="200"/>
      <c r="Z231" s="200"/>
      <c r="AA231" s="200"/>
      <c r="AB231" s="200"/>
      <c r="AC231" s="200"/>
      <c r="AD231" s="200"/>
      <c r="AE231" s="200"/>
    </row>
    <row r="232" spans="20:31" ht="40" customHeight="1" x14ac:dyDescent="0.35">
      <c r="T232" s="200"/>
      <c r="U232" s="200"/>
      <c r="V232" s="200"/>
      <c r="W232" s="200"/>
      <c r="X232" s="200"/>
      <c r="Y232" s="200"/>
      <c r="Z232" s="200"/>
      <c r="AA232" s="200"/>
      <c r="AB232" s="200"/>
      <c r="AC232" s="200"/>
      <c r="AD232" s="200"/>
      <c r="AE232" s="200"/>
    </row>
    <row r="233" spans="20:31" ht="40" customHeight="1" x14ac:dyDescent="0.35">
      <c r="T233" s="200"/>
      <c r="U233" s="200"/>
      <c r="V233" s="200"/>
      <c r="W233" s="200"/>
      <c r="X233" s="200"/>
      <c r="Y233" s="200"/>
      <c r="Z233" s="200"/>
      <c r="AA233" s="200"/>
      <c r="AB233" s="200"/>
      <c r="AC233" s="200"/>
      <c r="AD233" s="200"/>
      <c r="AE233" s="200"/>
    </row>
    <row r="234" spans="20:31" ht="40" customHeight="1" x14ac:dyDescent="0.35">
      <c r="T234" s="200"/>
      <c r="U234" s="200"/>
      <c r="V234" s="200"/>
      <c r="W234" s="200"/>
      <c r="X234" s="200"/>
      <c r="Y234" s="200"/>
      <c r="Z234" s="200"/>
      <c r="AA234" s="200"/>
      <c r="AB234" s="200"/>
      <c r="AC234" s="200"/>
      <c r="AD234" s="200"/>
      <c r="AE234" s="200"/>
    </row>
    <row r="235" spans="20:31" ht="40" customHeight="1" x14ac:dyDescent="0.35">
      <c r="T235" s="200"/>
      <c r="U235" s="200"/>
      <c r="V235" s="200"/>
      <c r="W235" s="200"/>
      <c r="X235" s="200"/>
      <c r="Y235" s="200"/>
      <c r="Z235" s="200"/>
      <c r="AA235" s="200"/>
      <c r="AB235" s="200"/>
      <c r="AC235" s="200"/>
      <c r="AD235" s="200"/>
      <c r="AE235" s="200"/>
    </row>
    <row r="236" spans="20:31" ht="40" customHeight="1" x14ac:dyDescent="0.35">
      <c r="T236" s="200"/>
      <c r="U236" s="200"/>
      <c r="V236" s="200"/>
      <c r="W236" s="200"/>
      <c r="X236" s="200"/>
      <c r="Y236" s="200"/>
      <c r="Z236" s="200"/>
      <c r="AA236" s="200"/>
      <c r="AB236" s="200"/>
      <c r="AC236" s="200"/>
      <c r="AD236" s="200"/>
      <c r="AE236" s="200"/>
    </row>
    <row r="237" spans="20:31" ht="40" customHeight="1" x14ac:dyDescent="0.35">
      <c r="T237" s="200"/>
      <c r="U237" s="200"/>
      <c r="V237" s="200"/>
      <c r="W237" s="200"/>
      <c r="X237" s="200"/>
      <c r="Y237" s="200"/>
      <c r="Z237" s="200"/>
      <c r="AA237" s="200"/>
      <c r="AB237" s="200"/>
      <c r="AC237" s="200"/>
      <c r="AD237" s="200"/>
      <c r="AE237" s="200"/>
    </row>
    <row r="238" spans="20:31" ht="40" customHeight="1" x14ac:dyDescent="0.35">
      <c r="T238" s="200"/>
      <c r="U238" s="200"/>
      <c r="V238" s="200"/>
      <c r="W238" s="200"/>
      <c r="X238" s="200"/>
      <c r="Y238" s="200"/>
      <c r="Z238" s="200"/>
      <c r="AA238" s="200"/>
      <c r="AB238" s="200"/>
      <c r="AC238" s="200"/>
      <c r="AD238" s="200"/>
      <c r="AE238" s="200"/>
    </row>
    <row r="239" spans="20:31" ht="40" customHeight="1" x14ac:dyDescent="0.35">
      <c r="T239" s="200"/>
      <c r="U239" s="200"/>
      <c r="V239" s="200"/>
      <c r="W239" s="200"/>
      <c r="X239" s="200"/>
      <c r="Y239" s="200"/>
      <c r="Z239" s="200"/>
      <c r="AA239" s="200"/>
      <c r="AB239" s="200"/>
      <c r="AC239" s="200"/>
      <c r="AD239" s="200"/>
      <c r="AE239" s="200"/>
    </row>
    <row r="240" spans="20:31" ht="40" customHeight="1" x14ac:dyDescent="0.35">
      <c r="T240" s="200"/>
      <c r="U240" s="200"/>
      <c r="V240" s="200"/>
      <c r="W240" s="200"/>
      <c r="X240" s="200"/>
      <c r="Y240" s="200"/>
      <c r="Z240" s="200"/>
      <c r="AA240" s="200"/>
      <c r="AB240" s="200"/>
      <c r="AC240" s="200"/>
      <c r="AD240" s="200"/>
      <c r="AE240" s="200"/>
    </row>
    <row r="241" spans="20:31" ht="40" customHeight="1" x14ac:dyDescent="0.35">
      <c r="T241" s="200"/>
      <c r="U241" s="200"/>
      <c r="V241" s="200"/>
      <c r="W241" s="200"/>
      <c r="X241" s="200"/>
      <c r="Y241" s="200"/>
      <c r="Z241" s="200"/>
      <c r="AA241" s="200"/>
      <c r="AB241" s="200"/>
      <c r="AC241" s="200"/>
      <c r="AD241" s="200"/>
      <c r="AE241" s="200"/>
    </row>
    <row r="242" spans="20:31" ht="40" customHeight="1" x14ac:dyDescent="0.35">
      <c r="T242" s="200"/>
      <c r="U242" s="200"/>
      <c r="V242" s="200"/>
      <c r="W242" s="200"/>
      <c r="X242" s="200"/>
      <c r="Y242" s="200"/>
      <c r="Z242" s="200"/>
      <c r="AA242" s="200"/>
      <c r="AB242" s="200"/>
      <c r="AC242" s="200"/>
      <c r="AD242" s="200"/>
      <c r="AE242" s="200"/>
    </row>
    <row r="243" spans="20:31" ht="40" customHeight="1" x14ac:dyDescent="0.35">
      <c r="T243" s="200"/>
      <c r="U243" s="200"/>
      <c r="V243" s="200"/>
      <c r="W243" s="200"/>
      <c r="X243" s="200"/>
      <c r="Y243" s="200"/>
      <c r="Z243" s="200"/>
      <c r="AA243" s="200"/>
      <c r="AB243" s="200"/>
      <c r="AC243" s="200"/>
      <c r="AD243" s="200"/>
      <c r="AE243" s="200"/>
    </row>
    <row r="244" spans="20:31" ht="40" customHeight="1" x14ac:dyDescent="0.35">
      <c r="T244" s="200"/>
      <c r="U244" s="200"/>
      <c r="V244" s="200"/>
      <c r="W244" s="200"/>
      <c r="X244" s="200"/>
      <c r="Y244" s="200"/>
      <c r="Z244" s="200"/>
      <c r="AA244" s="200"/>
      <c r="AB244" s="200"/>
      <c r="AC244" s="200"/>
      <c r="AD244" s="200"/>
      <c r="AE244" s="200"/>
    </row>
    <row r="245" spans="20:31" ht="40" customHeight="1" x14ac:dyDescent="0.35">
      <c r="T245" s="200"/>
      <c r="U245" s="200"/>
      <c r="V245" s="200"/>
      <c r="W245" s="200"/>
      <c r="X245" s="200"/>
      <c r="Y245" s="200"/>
      <c r="Z245" s="200"/>
      <c r="AA245" s="200"/>
      <c r="AB245" s="200"/>
      <c r="AC245" s="200"/>
      <c r="AD245" s="200"/>
      <c r="AE245" s="200"/>
    </row>
    <row r="246" spans="20:31" ht="40" customHeight="1" x14ac:dyDescent="0.35">
      <c r="T246" s="200"/>
      <c r="U246" s="200"/>
      <c r="V246" s="200"/>
      <c r="W246" s="200"/>
      <c r="X246" s="200"/>
      <c r="Y246" s="200"/>
      <c r="Z246" s="200"/>
      <c r="AA246" s="200"/>
      <c r="AB246" s="200"/>
      <c r="AC246" s="200"/>
      <c r="AD246" s="200"/>
      <c r="AE246" s="200"/>
    </row>
    <row r="247" spans="20:31" ht="40" customHeight="1" x14ac:dyDescent="0.35">
      <c r="T247" s="200"/>
      <c r="U247" s="200"/>
      <c r="V247" s="200"/>
      <c r="W247" s="200"/>
      <c r="X247" s="200"/>
      <c r="Y247" s="200"/>
      <c r="Z247" s="200"/>
      <c r="AA247" s="200"/>
      <c r="AB247" s="200"/>
      <c r="AC247" s="200"/>
      <c r="AD247" s="200"/>
      <c r="AE247" s="200"/>
    </row>
    <row r="248" spans="20:31" ht="40" customHeight="1" x14ac:dyDescent="0.35">
      <c r="T248" s="200"/>
      <c r="U248" s="200"/>
      <c r="V248" s="200"/>
      <c r="W248" s="200"/>
      <c r="X248" s="200"/>
      <c r="Y248" s="200"/>
      <c r="Z248" s="200"/>
      <c r="AA248" s="200"/>
      <c r="AB248" s="200"/>
      <c r="AC248" s="200"/>
      <c r="AD248" s="200"/>
      <c r="AE248" s="200"/>
    </row>
    <row r="249" spans="20:31" ht="40" customHeight="1" x14ac:dyDescent="0.35">
      <c r="T249" s="200"/>
      <c r="U249" s="200"/>
      <c r="V249" s="200"/>
      <c r="W249" s="200"/>
      <c r="X249" s="200"/>
      <c r="Y249" s="200"/>
      <c r="Z249" s="200"/>
      <c r="AA249" s="200"/>
      <c r="AB249" s="200"/>
      <c r="AC249" s="200"/>
      <c r="AD249" s="200"/>
      <c r="AE249" s="200"/>
    </row>
    <row r="250" spans="20:31" ht="40" customHeight="1" x14ac:dyDescent="0.35">
      <c r="T250" s="200"/>
      <c r="U250" s="200"/>
      <c r="V250" s="200"/>
      <c r="W250" s="200"/>
      <c r="X250" s="200"/>
      <c r="Y250" s="200"/>
      <c r="Z250" s="200"/>
      <c r="AA250" s="200"/>
      <c r="AB250" s="200"/>
      <c r="AC250" s="200"/>
      <c r="AD250" s="200"/>
      <c r="AE250" s="200"/>
    </row>
    <row r="251" spans="20:31" ht="40" customHeight="1" x14ac:dyDescent="0.35">
      <c r="T251" s="200"/>
      <c r="U251" s="200"/>
      <c r="V251" s="200"/>
      <c r="W251" s="200"/>
      <c r="X251" s="200"/>
      <c r="Y251" s="200"/>
      <c r="Z251" s="200"/>
      <c r="AA251" s="200"/>
      <c r="AB251" s="200"/>
      <c r="AC251" s="200"/>
      <c r="AD251" s="200"/>
      <c r="AE251" s="200"/>
    </row>
    <row r="252" spans="20:31" ht="40" customHeight="1" x14ac:dyDescent="0.35">
      <c r="T252" s="200"/>
      <c r="U252" s="200"/>
      <c r="V252" s="200"/>
      <c r="W252" s="200"/>
      <c r="X252" s="200"/>
      <c r="Y252" s="200"/>
      <c r="Z252" s="200"/>
      <c r="AA252" s="200"/>
      <c r="AB252" s="200"/>
      <c r="AC252" s="200"/>
      <c r="AD252" s="200"/>
      <c r="AE252" s="200"/>
    </row>
    <row r="253" spans="20:31" ht="40" customHeight="1" x14ac:dyDescent="0.35">
      <c r="T253" s="200"/>
      <c r="U253" s="200"/>
      <c r="V253" s="200"/>
      <c r="W253" s="200"/>
      <c r="X253" s="200"/>
      <c r="Y253" s="200"/>
      <c r="Z253" s="200"/>
      <c r="AA253" s="200"/>
      <c r="AB253" s="200"/>
      <c r="AC253" s="200"/>
      <c r="AD253" s="200"/>
      <c r="AE253" s="200"/>
    </row>
    <row r="254" spans="20:31" ht="40" customHeight="1" x14ac:dyDescent="0.35">
      <c r="T254" s="200"/>
      <c r="U254" s="200"/>
      <c r="V254" s="200"/>
      <c r="W254" s="200"/>
      <c r="X254" s="200"/>
      <c r="Y254" s="200"/>
      <c r="Z254" s="200"/>
      <c r="AA254" s="200"/>
      <c r="AB254" s="200"/>
      <c r="AC254" s="200"/>
      <c r="AD254" s="200"/>
      <c r="AE254" s="200"/>
    </row>
    <row r="255" spans="20:31" ht="40" customHeight="1" x14ac:dyDescent="0.35">
      <c r="T255" s="200"/>
      <c r="U255" s="200"/>
      <c r="V255" s="200"/>
      <c r="W255" s="200"/>
      <c r="X255" s="200"/>
      <c r="Y255" s="200"/>
      <c r="Z255" s="200"/>
      <c r="AA255" s="200"/>
      <c r="AB255" s="200"/>
      <c r="AC255" s="200"/>
      <c r="AD255" s="200"/>
      <c r="AE255" s="200"/>
    </row>
    <row r="256" spans="20:31" ht="40" customHeight="1" x14ac:dyDescent="0.35">
      <c r="T256" s="200"/>
      <c r="U256" s="200"/>
      <c r="V256" s="200"/>
      <c r="W256" s="200"/>
      <c r="X256" s="200"/>
      <c r="Y256" s="200"/>
      <c r="Z256" s="200"/>
      <c r="AA256" s="200"/>
      <c r="AB256" s="200"/>
      <c r="AC256" s="200"/>
      <c r="AD256" s="200"/>
      <c r="AE256" s="200"/>
    </row>
    <row r="257" spans="20:31" ht="40" customHeight="1" x14ac:dyDescent="0.35">
      <c r="T257" s="200"/>
      <c r="U257" s="200"/>
      <c r="V257" s="200"/>
      <c r="W257" s="200"/>
      <c r="X257" s="200"/>
      <c r="Y257" s="200"/>
      <c r="Z257" s="200"/>
      <c r="AA257" s="200"/>
      <c r="AB257" s="200"/>
      <c r="AC257" s="200"/>
      <c r="AD257" s="200"/>
      <c r="AE257" s="200"/>
    </row>
    <row r="258" spans="20:31" ht="40" customHeight="1" x14ac:dyDescent="0.35">
      <c r="T258" s="200"/>
      <c r="U258" s="200"/>
      <c r="V258" s="200"/>
      <c r="W258" s="200"/>
      <c r="X258" s="200"/>
      <c r="Y258" s="200"/>
      <c r="Z258" s="200"/>
      <c r="AA258" s="200"/>
      <c r="AB258" s="200"/>
      <c r="AC258" s="200"/>
      <c r="AD258" s="200"/>
      <c r="AE258" s="200"/>
    </row>
    <row r="259" spans="20:31" ht="40" customHeight="1" x14ac:dyDescent="0.35">
      <c r="T259" s="200"/>
      <c r="U259" s="200"/>
      <c r="V259" s="200"/>
      <c r="W259" s="200"/>
      <c r="X259" s="200"/>
      <c r="Y259" s="200"/>
      <c r="Z259" s="200"/>
      <c r="AA259" s="200"/>
      <c r="AB259" s="200"/>
      <c r="AC259" s="200"/>
      <c r="AD259" s="200"/>
      <c r="AE259" s="200"/>
    </row>
    <row r="260" spans="20:31" ht="40" customHeight="1" x14ac:dyDescent="0.35">
      <c r="T260" s="200"/>
      <c r="U260" s="200"/>
      <c r="V260" s="200"/>
      <c r="W260" s="200"/>
      <c r="X260" s="200"/>
      <c r="Y260" s="200"/>
      <c r="Z260" s="200"/>
      <c r="AA260" s="200"/>
      <c r="AB260" s="200"/>
      <c r="AC260" s="200"/>
      <c r="AD260" s="200"/>
      <c r="AE260" s="200"/>
    </row>
    <row r="261" spans="20:31" ht="40" customHeight="1" x14ac:dyDescent="0.35">
      <c r="T261" s="200"/>
      <c r="U261" s="200"/>
      <c r="V261" s="200"/>
      <c r="W261" s="200"/>
      <c r="X261" s="200"/>
      <c r="Y261" s="200"/>
      <c r="Z261" s="200"/>
      <c r="AA261" s="200"/>
      <c r="AB261" s="200"/>
      <c r="AC261" s="200"/>
      <c r="AD261" s="200"/>
      <c r="AE261" s="200"/>
    </row>
    <row r="262" spans="20:31" ht="40" customHeight="1" x14ac:dyDescent="0.35">
      <c r="T262" s="200"/>
      <c r="U262" s="200"/>
      <c r="V262" s="200"/>
      <c r="W262" s="200"/>
      <c r="X262" s="200"/>
      <c r="Y262" s="200"/>
      <c r="Z262" s="200"/>
      <c r="AA262" s="200"/>
      <c r="AB262" s="200"/>
      <c r="AC262" s="200"/>
      <c r="AD262" s="200"/>
      <c r="AE262" s="200"/>
    </row>
    <row r="263" spans="20:31" ht="40" customHeight="1" x14ac:dyDescent="0.35">
      <c r="T263" s="200"/>
      <c r="U263" s="200"/>
      <c r="V263" s="200"/>
      <c r="W263" s="200"/>
      <c r="X263" s="200"/>
      <c r="Y263" s="200"/>
      <c r="Z263" s="200"/>
      <c r="AA263" s="200"/>
      <c r="AB263" s="200"/>
      <c r="AC263" s="200"/>
      <c r="AD263" s="200"/>
      <c r="AE263" s="200"/>
    </row>
    <row r="264" spans="20:31" ht="40" customHeight="1" x14ac:dyDescent="0.35">
      <c r="T264" s="200"/>
      <c r="U264" s="200"/>
      <c r="V264" s="200"/>
      <c r="W264" s="200"/>
      <c r="X264" s="200"/>
      <c r="Y264" s="200"/>
      <c r="Z264" s="200"/>
      <c r="AA264" s="200"/>
      <c r="AB264" s="200"/>
      <c r="AC264" s="200"/>
      <c r="AD264" s="200"/>
      <c r="AE264" s="200"/>
    </row>
    <row r="265" spans="20:31" ht="40" customHeight="1" x14ac:dyDescent="0.35">
      <c r="T265" s="200"/>
      <c r="U265" s="200"/>
      <c r="V265" s="200"/>
      <c r="W265" s="200"/>
      <c r="X265" s="200"/>
      <c r="Y265" s="200"/>
      <c r="Z265" s="200"/>
      <c r="AA265" s="200"/>
      <c r="AB265" s="200"/>
      <c r="AC265" s="200"/>
      <c r="AD265" s="200"/>
      <c r="AE265" s="200"/>
    </row>
    <row r="266" spans="20:31" ht="40" customHeight="1" x14ac:dyDescent="0.35">
      <c r="T266" s="200"/>
      <c r="U266" s="200"/>
      <c r="V266" s="200"/>
      <c r="W266" s="200"/>
      <c r="X266" s="200"/>
      <c r="Y266" s="200"/>
      <c r="Z266" s="200"/>
      <c r="AA266" s="200"/>
      <c r="AB266" s="200"/>
      <c r="AC266" s="200"/>
      <c r="AD266" s="200"/>
      <c r="AE266" s="200"/>
    </row>
    <row r="267" spans="20:31" ht="40" customHeight="1" x14ac:dyDescent="0.35">
      <c r="T267" s="200"/>
      <c r="U267" s="200"/>
      <c r="V267" s="200"/>
      <c r="W267" s="200"/>
      <c r="X267" s="200"/>
      <c r="Y267" s="200"/>
      <c r="Z267" s="200"/>
      <c r="AA267" s="200"/>
      <c r="AB267" s="200"/>
      <c r="AC267" s="200"/>
      <c r="AD267" s="200"/>
      <c r="AE267" s="200"/>
    </row>
    <row r="268" spans="20:31" ht="40" customHeight="1" x14ac:dyDescent="0.35">
      <c r="T268" s="200"/>
      <c r="U268" s="200"/>
      <c r="V268" s="200"/>
      <c r="W268" s="200"/>
      <c r="X268" s="200"/>
      <c r="Y268" s="200"/>
      <c r="Z268" s="200"/>
      <c r="AA268" s="200"/>
      <c r="AB268" s="200"/>
      <c r="AC268" s="200"/>
      <c r="AD268" s="200"/>
      <c r="AE268" s="200"/>
    </row>
    <row r="269" spans="20:31" ht="40" customHeight="1" x14ac:dyDescent="0.35">
      <c r="T269" s="200"/>
      <c r="U269" s="200"/>
      <c r="V269" s="200"/>
      <c r="W269" s="200"/>
      <c r="X269" s="200"/>
      <c r="Y269" s="200"/>
      <c r="Z269" s="200"/>
      <c r="AA269" s="200"/>
      <c r="AB269" s="200"/>
      <c r="AC269" s="200"/>
      <c r="AD269" s="200"/>
      <c r="AE269" s="200"/>
    </row>
    <row r="270" spans="20:31" ht="40" customHeight="1" x14ac:dyDescent="0.35">
      <c r="T270" s="200"/>
      <c r="U270" s="200"/>
      <c r="V270" s="200"/>
      <c r="W270" s="200"/>
      <c r="X270" s="200"/>
      <c r="Y270" s="200"/>
      <c r="Z270" s="200"/>
      <c r="AA270" s="200"/>
      <c r="AB270" s="200"/>
      <c r="AC270" s="200"/>
      <c r="AD270" s="200"/>
      <c r="AE270" s="200"/>
    </row>
    <row r="271" spans="20:31" ht="40" customHeight="1" x14ac:dyDescent="0.35">
      <c r="T271" s="200"/>
      <c r="U271" s="200"/>
      <c r="V271" s="200"/>
      <c r="W271" s="200"/>
      <c r="X271" s="200"/>
      <c r="Y271" s="200"/>
      <c r="Z271" s="200"/>
      <c r="AA271" s="200"/>
      <c r="AB271" s="200"/>
      <c r="AC271" s="200"/>
      <c r="AD271" s="200"/>
      <c r="AE271" s="200"/>
    </row>
    <row r="272" spans="20:31" ht="40" customHeight="1" x14ac:dyDescent="0.35">
      <c r="T272" s="200"/>
      <c r="U272" s="200"/>
      <c r="V272" s="200"/>
      <c r="W272" s="200"/>
      <c r="X272" s="200"/>
      <c r="Y272" s="200"/>
      <c r="Z272" s="200"/>
      <c r="AA272" s="200"/>
      <c r="AB272" s="200"/>
      <c r="AC272" s="200"/>
      <c r="AD272" s="200"/>
      <c r="AE272" s="200"/>
    </row>
    <row r="273" spans="20:31" ht="40" customHeight="1" x14ac:dyDescent="0.35">
      <c r="T273" s="200"/>
      <c r="U273" s="200"/>
      <c r="V273" s="200"/>
      <c r="W273" s="200"/>
      <c r="X273" s="200"/>
      <c r="Y273" s="200"/>
      <c r="Z273" s="200"/>
      <c r="AA273" s="200"/>
      <c r="AB273" s="200"/>
      <c r="AC273" s="200"/>
      <c r="AD273" s="200"/>
      <c r="AE273" s="200"/>
    </row>
    <row r="274" spans="20:31" ht="40" customHeight="1" x14ac:dyDescent="0.35">
      <c r="T274" s="200"/>
      <c r="U274" s="200"/>
      <c r="V274" s="200"/>
      <c r="W274" s="200"/>
      <c r="X274" s="200"/>
      <c r="Y274" s="200"/>
      <c r="Z274" s="200"/>
      <c r="AA274" s="200"/>
      <c r="AB274" s="200"/>
      <c r="AC274" s="200"/>
      <c r="AD274" s="200"/>
      <c r="AE274" s="200"/>
    </row>
    <row r="275" spans="20:31" ht="40" customHeight="1" x14ac:dyDescent="0.35">
      <c r="T275" s="200"/>
      <c r="U275" s="200"/>
      <c r="V275" s="200"/>
      <c r="W275" s="200"/>
      <c r="X275" s="200"/>
      <c r="Y275" s="200"/>
      <c r="Z275" s="200"/>
      <c r="AA275" s="200"/>
      <c r="AB275" s="200"/>
      <c r="AC275" s="200"/>
      <c r="AD275" s="200"/>
      <c r="AE275" s="200"/>
    </row>
    <row r="276" spans="20:31" ht="40" customHeight="1" x14ac:dyDescent="0.35">
      <c r="T276" s="200"/>
      <c r="U276" s="200"/>
      <c r="V276" s="200"/>
      <c r="W276" s="200"/>
      <c r="X276" s="200"/>
      <c r="Y276" s="200"/>
      <c r="Z276" s="200"/>
      <c r="AA276" s="200"/>
      <c r="AB276" s="200"/>
      <c r="AC276" s="200"/>
      <c r="AD276" s="200"/>
      <c r="AE276" s="200"/>
    </row>
    <row r="277" spans="20:31" ht="40" customHeight="1" x14ac:dyDescent="0.35">
      <c r="T277" s="200"/>
      <c r="U277" s="200"/>
      <c r="V277" s="200"/>
      <c r="W277" s="200"/>
      <c r="X277" s="200"/>
      <c r="Y277" s="200"/>
      <c r="Z277" s="200"/>
      <c r="AA277" s="200"/>
      <c r="AB277" s="200"/>
      <c r="AC277" s="200"/>
      <c r="AD277" s="200"/>
      <c r="AE277" s="200"/>
    </row>
    <row r="278" spans="20:31" ht="40" customHeight="1" x14ac:dyDescent="0.35">
      <c r="T278" s="200"/>
      <c r="U278" s="200"/>
      <c r="V278" s="200"/>
      <c r="W278" s="200"/>
      <c r="X278" s="200"/>
      <c r="Y278" s="200"/>
      <c r="Z278" s="200"/>
      <c r="AA278" s="200"/>
      <c r="AB278" s="200"/>
      <c r="AC278" s="200"/>
      <c r="AD278" s="200"/>
      <c r="AE278" s="200"/>
    </row>
    <row r="279" spans="20:31" ht="40" customHeight="1" x14ac:dyDescent="0.35">
      <c r="T279" s="200"/>
      <c r="U279" s="200"/>
      <c r="V279" s="200"/>
      <c r="W279" s="200"/>
      <c r="X279" s="200"/>
      <c r="Y279" s="200"/>
      <c r="Z279" s="200"/>
      <c r="AA279" s="200"/>
      <c r="AB279" s="200"/>
      <c r="AC279" s="200"/>
      <c r="AD279" s="200"/>
      <c r="AE279" s="200"/>
    </row>
    <row r="280" spans="20:31" ht="40" customHeight="1" x14ac:dyDescent="0.35">
      <c r="T280" s="200"/>
      <c r="U280" s="200"/>
      <c r="V280" s="200"/>
      <c r="W280" s="200"/>
      <c r="X280" s="200"/>
      <c r="Y280" s="200"/>
      <c r="Z280" s="200"/>
      <c r="AA280" s="200"/>
      <c r="AB280" s="200"/>
      <c r="AC280" s="200"/>
      <c r="AD280" s="200"/>
      <c r="AE280" s="200"/>
    </row>
    <row r="281" spans="20:31" ht="40" customHeight="1" x14ac:dyDescent="0.35">
      <c r="T281" s="200"/>
      <c r="U281" s="200"/>
      <c r="V281" s="200"/>
      <c r="W281" s="200"/>
      <c r="X281" s="200"/>
      <c r="Y281" s="200"/>
      <c r="Z281" s="200"/>
      <c r="AA281" s="200"/>
      <c r="AB281" s="200"/>
      <c r="AC281" s="200"/>
      <c r="AD281" s="200"/>
      <c r="AE281" s="200"/>
    </row>
    <row r="282" spans="20:31" ht="40" customHeight="1" x14ac:dyDescent="0.35">
      <c r="T282" s="200"/>
      <c r="U282" s="200"/>
      <c r="V282" s="200"/>
      <c r="W282" s="200"/>
      <c r="X282" s="200"/>
      <c r="Y282" s="200"/>
      <c r="Z282" s="200"/>
      <c r="AA282" s="200"/>
      <c r="AB282" s="200"/>
      <c r="AC282" s="200"/>
      <c r="AD282" s="200"/>
      <c r="AE282" s="200"/>
    </row>
    <row r="283" spans="20:31" ht="40" customHeight="1" x14ac:dyDescent="0.35">
      <c r="T283" s="200"/>
      <c r="U283" s="200"/>
      <c r="V283" s="200"/>
      <c r="W283" s="200"/>
      <c r="X283" s="200"/>
      <c r="Y283" s="200"/>
      <c r="Z283" s="200"/>
      <c r="AA283" s="200"/>
      <c r="AB283" s="200"/>
      <c r="AC283" s="200"/>
      <c r="AD283" s="200"/>
      <c r="AE283" s="200"/>
    </row>
    <row r="284" spans="20:31" ht="40" customHeight="1" x14ac:dyDescent="0.35">
      <c r="T284" s="200"/>
      <c r="U284" s="200"/>
      <c r="V284" s="200"/>
      <c r="W284" s="200"/>
      <c r="X284" s="200"/>
      <c r="Y284" s="200"/>
      <c r="Z284" s="200"/>
      <c r="AA284" s="200"/>
      <c r="AB284" s="200"/>
      <c r="AC284" s="200"/>
      <c r="AD284" s="200"/>
      <c r="AE284" s="200"/>
    </row>
    <row r="285" spans="20:31" ht="40" customHeight="1" x14ac:dyDescent="0.35">
      <c r="T285" s="200"/>
      <c r="U285" s="200"/>
      <c r="V285" s="200"/>
      <c r="W285" s="200"/>
      <c r="X285" s="200"/>
      <c r="Y285" s="200"/>
      <c r="Z285" s="200"/>
      <c r="AA285" s="200"/>
      <c r="AB285" s="200"/>
      <c r="AC285" s="200"/>
      <c r="AD285" s="200"/>
      <c r="AE285" s="200"/>
    </row>
    <row r="286" spans="20:31" ht="40" customHeight="1" x14ac:dyDescent="0.35">
      <c r="T286" s="200"/>
      <c r="U286" s="200"/>
      <c r="V286" s="200"/>
      <c r="W286" s="200"/>
      <c r="X286" s="200"/>
      <c r="Y286" s="200"/>
      <c r="Z286" s="200"/>
      <c r="AA286" s="200"/>
      <c r="AB286" s="200"/>
      <c r="AC286" s="200"/>
      <c r="AD286" s="200"/>
      <c r="AE286" s="200"/>
    </row>
    <row r="287" spans="20:31" ht="40" customHeight="1" x14ac:dyDescent="0.35">
      <c r="T287" s="200"/>
      <c r="U287" s="200"/>
      <c r="V287" s="200"/>
      <c r="W287" s="200"/>
      <c r="X287" s="200"/>
      <c r="Y287" s="200"/>
      <c r="Z287" s="200"/>
      <c r="AA287" s="200"/>
      <c r="AB287" s="200"/>
      <c r="AC287" s="200"/>
      <c r="AD287" s="200"/>
      <c r="AE287" s="200"/>
    </row>
    <row r="288" spans="20:31" ht="40" customHeight="1" x14ac:dyDescent="0.35">
      <c r="T288" s="200"/>
      <c r="U288" s="200"/>
      <c r="V288" s="200"/>
      <c r="W288" s="200"/>
      <c r="X288" s="200"/>
      <c r="Y288" s="200"/>
      <c r="Z288" s="200"/>
      <c r="AA288" s="200"/>
      <c r="AB288" s="200"/>
      <c r="AC288" s="200"/>
      <c r="AD288" s="200"/>
      <c r="AE288" s="200"/>
    </row>
    <row r="289" spans="20:31" ht="40" customHeight="1" x14ac:dyDescent="0.35">
      <c r="T289" s="200"/>
      <c r="U289" s="200"/>
      <c r="V289" s="200"/>
      <c r="W289" s="200"/>
      <c r="X289" s="200"/>
      <c r="Y289" s="200"/>
      <c r="Z289" s="200"/>
      <c r="AA289" s="200"/>
      <c r="AB289" s="200"/>
      <c r="AC289" s="200"/>
      <c r="AD289" s="200"/>
      <c r="AE289" s="200"/>
    </row>
    <row r="290" spans="20:31" ht="40" customHeight="1" x14ac:dyDescent="0.35">
      <c r="T290" s="200"/>
      <c r="U290" s="200"/>
      <c r="V290" s="200"/>
      <c r="W290" s="200"/>
      <c r="X290" s="200"/>
      <c r="Y290" s="200"/>
      <c r="Z290" s="200"/>
      <c r="AA290" s="200"/>
      <c r="AB290" s="200"/>
      <c r="AC290" s="200"/>
      <c r="AD290" s="200"/>
      <c r="AE290" s="200"/>
    </row>
    <row r="291" spans="20:31" ht="40" customHeight="1" x14ac:dyDescent="0.35">
      <c r="T291" s="200"/>
      <c r="U291" s="200"/>
      <c r="V291" s="200"/>
      <c r="W291" s="200"/>
      <c r="X291" s="200"/>
      <c r="Y291" s="200"/>
      <c r="Z291" s="200"/>
      <c r="AA291" s="200"/>
      <c r="AB291" s="200"/>
      <c r="AC291" s="200"/>
      <c r="AD291" s="200"/>
      <c r="AE291" s="200"/>
    </row>
    <row r="292" spans="20:31" ht="40" customHeight="1" x14ac:dyDescent="0.35">
      <c r="T292" s="200"/>
      <c r="U292" s="200"/>
      <c r="V292" s="200"/>
      <c r="W292" s="200"/>
      <c r="X292" s="200"/>
      <c r="Y292" s="200"/>
      <c r="Z292" s="200"/>
      <c r="AA292" s="200"/>
      <c r="AB292" s="200"/>
      <c r="AC292" s="200"/>
      <c r="AD292" s="200"/>
      <c r="AE292" s="200"/>
    </row>
    <row r="293" spans="20:31" ht="40" customHeight="1" x14ac:dyDescent="0.35">
      <c r="T293" s="200"/>
      <c r="U293" s="200"/>
      <c r="V293" s="200"/>
      <c r="W293" s="200"/>
      <c r="X293" s="200"/>
      <c r="Y293" s="200"/>
      <c r="Z293" s="200"/>
      <c r="AA293" s="200"/>
      <c r="AB293" s="200"/>
      <c r="AC293" s="200"/>
      <c r="AD293" s="200"/>
      <c r="AE293" s="200"/>
    </row>
    <row r="294" spans="20:31" ht="40" customHeight="1" x14ac:dyDescent="0.35">
      <c r="T294" s="200"/>
      <c r="U294" s="200"/>
      <c r="V294" s="200"/>
      <c r="W294" s="200"/>
      <c r="X294" s="200"/>
      <c r="Y294" s="200"/>
      <c r="Z294" s="200"/>
      <c r="AA294" s="200"/>
      <c r="AB294" s="200"/>
      <c r="AC294" s="200"/>
      <c r="AD294" s="200"/>
      <c r="AE294" s="200"/>
    </row>
    <row r="295" spans="20:31" ht="40" customHeight="1" x14ac:dyDescent="0.35">
      <c r="T295" s="200"/>
      <c r="U295" s="200"/>
      <c r="V295" s="200"/>
      <c r="W295" s="200"/>
      <c r="X295" s="200"/>
      <c r="Y295" s="200"/>
      <c r="Z295" s="200"/>
      <c r="AA295" s="200"/>
      <c r="AB295" s="200"/>
      <c r="AC295" s="200"/>
      <c r="AD295" s="200"/>
      <c r="AE295" s="200"/>
    </row>
    <row r="296" spans="20:31" ht="40" customHeight="1" x14ac:dyDescent="0.35">
      <c r="T296" s="200"/>
      <c r="U296" s="200"/>
      <c r="V296" s="200"/>
      <c r="W296" s="200"/>
      <c r="X296" s="200"/>
      <c r="Y296" s="200"/>
      <c r="Z296" s="200"/>
      <c r="AA296" s="200"/>
      <c r="AB296" s="200"/>
      <c r="AC296" s="200"/>
      <c r="AD296" s="200"/>
      <c r="AE296" s="200"/>
    </row>
    <row r="297" spans="20:31" ht="40" customHeight="1" x14ac:dyDescent="0.35">
      <c r="T297" s="200"/>
      <c r="U297" s="200"/>
      <c r="V297" s="200"/>
      <c r="W297" s="200"/>
      <c r="X297" s="200"/>
      <c r="Y297" s="200"/>
      <c r="Z297" s="200"/>
      <c r="AA297" s="200"/>
      <c r="AB297" s="200"/>
      <c r="AC297" s="200"/>
      <c r="AD297" s="200"/>
      <c r="AE297" s="200"/>
    </row>
    <row r="298" spans="20:31" ht="40" customHeight="1" x14ac:dyDescent="0.35">
      <c r="T298" s="200"/>
      <c r="U298" s="200"/>
      <c r="V298" s="200"/>
      <c r="W298" s="200"/>
      <c r="X298" s="200"/>
      <c r="Y298" s="200"/>
      <c r="Z298" s="200"/>
      <c r="AA298" s="200"/>
      <c r="AB298" s="200"/>
      <c r="AC298" s="200"/>
      <c r="AD298" s="200"/>
      <c r="AE298" s="200"/>
    </row>
    <row r="299" spans="20:31" ht="40" customHeight="1" x14ac:dyDescent="0.35">
      <c r="T299" s="200"/>
      <c r="U299" s="200"/>
      <c r="V299" s="200"/>
      <c r="W299" s="200"/>
      <c r="X299" s="200"/>
      <c r="Y299" s="200"/>
      <c r="Z299" s="200"/>
      <c r="AA299" s="200"/>
      <c r="AB299" s="200"/>
      <c r="AC299" s="200"/>
      <c r="AD299" s="200"/>
      <c r="AE299" s="200"/>
    </row>
    <row r="300" spans="20:31" ht="40" customHeight="1" x14ac:dyDescent="0.35">
      <c r="T300" s="200"/>
      <c r="U300" s="200"/>
      <c r="V300" s="200"/>
      <c r="W300" s="200"/>
      <c r="X300" s="200"/>
      <c r="Y300" s="200"/>
      <c r="Z300" s="200"/>
      <c r="AA300" s="200"/>
      <c r="AB300" s="200"/>
      <c r="AC300" s="200"/>
      <c r="AD300" s="200"/>
      <c r="AE300" s="200"/>
    </row>
    <row r="301" spans="20:31" ht="40" customHeight="1" x14ac:dyDescent="0.35">
      <c r="T301" s="200"/>
      <c r="U301" s="200"/>
      <c r="V301" s="200"/>
      <c r="W301" s="200"/>
      <c r="X301" s="200"/>
      <c r="Y301" s="200"/>
      <c r="Z301" s="200"/>
      <c r="AA301" s="200"/>
      <c r="AB301" s="200"/>
      <c r="AC301" s="200"/>
      <c r="AD301" s="200"/>
      <c r="AE301" s="200"/>
    </row>
    <row r="302" spans="20:31" ht="40" customHeight="1" x14ac:dyDescent="0.35">
      <c r="T302" s="200"/>
      <c r="U302" s="200"/>
      <c r="V302" s="200"/>
      <c r="W302" s="200"/>
      <c r="X302" s="200"/>
      <c r="Y302" s="200"/>
      <c r="Z302" s="200"/>
      <c r="AA302" s="200"/>
      <c r="AB302" s="200"/>
      <c r="AC302" s="200"/>
      <c r="AD302" s="200"/>
      <c r="AE302" s="200"/>
    </row>
    <row r="303" spans="20:31" ht="40" customHeight="1" x14ac:dyDescent="0.35">
      <c r="T303" s="200"/>
      <c r="U303" s="200"/>
      <c r="V303" s="200"/>
      <c r="W303" s="200"/>
      <c r="X303" s="200"/>
      <c r="Y303" s="200"/>
      <c r="Z303" s="200"/>
      <c r="AA303" s="200"/>
      <c r="AB303" s="200"/>
      <c r="AC303" s="200"/>
      <c r="AD303" s="200"/>
      <c r="AE303" s="200"/>
    </row>
    <row r="304" spans="20:31" ht="40" customHeight="1" x14ac:dyDescent="0.35">
      <c r="T304" s="200"/>
      <c r="U304" s="200"/>
      <c r="V304" s="200"/>
      <c r="W304" s="200"/>
      <c r="X304" s="200"/>
      <c r="Y304" s="200"/>
      <c r="Z304" s="200"/>
      <c r="AA304" s="200"/>
      <c r="AB304" s="200"/>
      <c r="AC304" s="200"/>
      <c r="AD304" s="200"/>
      <c r="AE304" s="200"/>
    </row>
    <row r="305" spans="20:31" ht="40" customHeight="1" x14ac:dyDescent="0.35">
      <c r="T305" s="200"/>
      <c r="U305" s="200"/>
      <c r="V305" s="200"/>
      <c r="W305" s="200"/>
      <c r="X305" s="200"/>
      <c r="Y305" s="200"/>
      <c r="Z305" s="200"/>
      <c r="AA305" s="200"/>
      <c r="AB305" s="200"/>
      <c r="AC305" s="200"/>
      <c r="AD305" s="200"/>
      <c r="AE305" s="200"/>
    </row>
    <row r="306" spans="20:31" ht="40" customHeight="1" x14ac:dyDescent="0.35">
      <c r="T306" s="200"/>
      <c r="U306" s="200"/>
      <c r="V306" s="200"/>
      <c r="W306" s="200"/>
      <c r="X306" s="200"/>
      <c r="Y306" s="200"/>
      <c r="Z306" s="200"/>
      <c r="AA306" s="200"/>
      <c r="AB306" s="200"/>
      <c r="AC306" s="200"/>
      <c r="AD306" s="200"/>
      <c r="AE306" s="200"/>
    </row>
    <row r="307" spans="20:31" ht="40" customHeight="1" x14ac:dyDescent="0.35">
      <c r="T307" s="200"/>
      <c r="U307" s="200"/>
      <c r="V307" s="200"/>
      <c r="W307" s="200"/>
      <c r="X307" s="200"/>
      <c r="Y307" s="200"/>
      <c r="Z307" s="200"/>
      <c r="AA307" s="200"/>
      <c r="AB307" s="200"/>
      <c r="AC307" s="200"/>
      <c r="AD307" s="200"/>
      <c r="AE307" s="200"/>
    </row>
    <row r="308" spans="20:31" ht="40" customHeight="1" x14ac:dyDescent="0.35">
      <c r="T308" s="200"/>
      <c r="U308" s="200"/>
      <c r="V308" s="200"/>
      <c r="W308" s="200"/>
      <c r="X308" s="200"/>
      <c r="Y308" s="200"/>
      <c r="Z308" s="200"/>
      <c r="AA308" s="200"/>
      <c r="AB308" s="200"/>
      <c r="AC308" s="200"/>
      <c r="AD308" s="200"/>
      <c r="AE308" s="200"/>
    </row>
    <row r="309" spans="20:31" ht="40" customHeight="1" x14ac:dyDescent="0.35">
      <c r="T309" s="200"/>
      <c r="U309" s="200"/>
      <c r="V309" s="200"/>
      <c r="W309" s="200"/>
      <c r="X309" s="200"/>
      <c r="Y309" s="200"/>
      <c r="Z309" s="200"/>
      <c r="AA309" s="200"/>
      <c r="AB309" s="200"/>
      <c r="AC309" s="200"/>
      <c r="AD309" s="200"/>
      <c r="AE309" s="200"/>
    </row>
    <row r="310" spans="20:31" ht="40" customHeight="1" x14ac:dyDescent="0.35">
      <c r="T310" s="200"/>
      <c r="U310" s="200"/>
      <c r="V310" s="200"/>
      <c r="W310" s="200"/>
      <c r="X310" s="200"/>
      <c r="Y310" s="200"/>
      <c r="Z310" s="200"/>
      <c r="AA310" s="200"/>
      <c r="AB310" s="200"/>
      <c r="AC310" s="200"/>
      <c r="AD310" s="200"/>
      <c r="AE310" s="200"/>
    </row>
    <row r="311" spans="20:31" ht="40" customHeight="1" x14ac:dyDescent="0.35">
      <c r="T311" s="200"/>
      <c r="U311" s="200"/>
      <c r="V311" s="200"/>
      <c r="W311" s="200"/>
      <c r="X311" s="200"/>
      <c r="Y311" s="200"/>
      <c r="Z311" s="200"/>
      <c r="AA311" s="200"/>
      <c r="AB311" s="200"/>
      <c r="AC311" s="200"/>
      <c r="AD311" s="200"/>
      <c r="AE311" s="200"/>
    </row>
    <row r="312" spans="20:31" ht="40" customHeight="1" x14ac:dyDescent="0.35">
      <c r="T312" s="200"/>
      <c r="U312" s="200"/>
      <c r="V312" s="200"/>
      <c r="W312" s="200"/>
      <c r="X312" s="200"/>
      <c r="Y312" s="200"/>
      <c r="Z312" s="200"/>
      <c r="AA312" s="200"/>
      <c r="AB312" s="200"/>
      <c r="AC312" s="200"/>
      <c r="AD312" s="200"/>
      <c r="AE312" s="200"/>
    </row>
    <row r="313" spans="20:31" ht="40" customHeight="1" x14ac:dyDescent="0.35">
      <c r="T313" s="200"/>
      <c r="U313" s="200"/>
      <c r="V313" s="200"/>
      <c r="W313" s="200"/>
      <c r="X313" s="200"/>
      <c r="Y313" s="200"/>
      <c r="Z313" s="200"/>
      <c r="AA313" s="200"/>
      <c r="AB313" s="200"/>
      <c r="AC313" s="200"/>
      <c r="AD313" s="200"/>
      <c r="AE313" s="200"/>
    </row>
    <row r="314" spans="20:31" ht="40" customHeight="1" x14ac:dyDescent="0.35">
      <c r="T314" s="200"/>
      <c r="U314" s="200"/>
      <c r="V314" s="200"/>
      <c r="W314" s="200"/>
      <c r="X314" s="200"/>
      <c r="Y314" s="200"/>
      <c r="Z314" s="200"/>
      <c r="AA314" s="200"/>
      <c r="AB314" s="200"/>
      <c r="AC314" s="200"/>
      <c r="AD314" s="200"/>
      <c r="AE314" s="200"/>
    </row>
    <row r="315" spans="20:31" ht="40" customHeight="1" x14ac:dyDescent="0.35">
      <c r="T315" s="200"/>
      <c r="U315" s="200"/>
      <c r="V315" s="200"/>
      <c r="W315" s="200"/>
      <c r="X315" s="200"/>
      <c r="Y315" s="200"/>
      <c r="Z315" s="200"/>
      <c r="AA315" s="200"/>
      <c r="AB315" s="200"/>
      <c r="AC315" s="200"/>
      <c r="AD315" s="200"/>
      <c r="AE315" s="200"/>
    </row>
    <row r="316" spans="20:31" ht="40" customHeight="1" x14ac:dyDescent="0.35">
      <c r="T316" s="200"/>
      <c r="U316" s="200"/>
      <c r="V316" s="200"/>
      <c r="W316" s="200"/>
      <c r="X316" s="200"/>
      <c r="Y316" s="200"/>
      <c r="Z316" s="200"/>
      <c r="AA316" s="200"/>
      <c r="AB316" s="200"/>
      <c r="AC316" s="200"/>
      <c r="AD316" s="200"/>
      <c r="AE316" s="200"/>
    </row>
    <row r="317" spans="20:31" ht="40" customHeight="1" x14ac:dyDescent="0.35">
      <c r="T317" s="200"/>
      <c r="U317" s="200"/>
      <c r="V317" s="200"/>
      <c r="W317" s="200"/>
      <c r="X317" s="200"/>
      <c r="Y317" s="200"/>
      <c r="Z317" s="200"/>
      <c r="AA317" s="200"/>
      <c r="AB317" s="200"/>
      <c r="AC317" s="200"/>
      <c r="AD317" s="200"/>
      <c r="AE317" s="200"/>
    </row>
    <row r="318" spans="20:31" ht="40" customHeight="1" x14ac:dyDescent="0.35">
      <c r="T318" s="200"/>
      <c r="U318" s="200"/>
      <c r="V318" s="200"/>
      <c r="W318" s="200"/>
      <c r="X318" s="200"/>
      <c r="Y318" s="200"/>
      <c r="Z318" s="200"/>
      <c r="AA318" s="200"/>
      <c r="AB318" s="200"/>
      <c r="AC318" s="200"/>
      <c r="AD318" s="200"/>
      <c r="AE318" s="200"/>
    </row>
    <row r="319" spans="20:31" ht="40" customHeight="1" x14ac:dyDescent="0.35">
      <c r="T319" s="200"/>
      <c r="U319" s="200"/>
      <c r="V319" s="200"/>
      <c r="W319" s="200"/>
      <c r="X319" s="200"/>
      <c r="Y319" s="200"/>
      <c r="Z319" s="200"/>
      <c r="AA319" s="200"/>
      <c r="AB319" s="200"/>
      <c r="AC319" s="200"/>
      <c r="AD319" s="200"/>
      <c r="AE319" s="200"/>
    </row>
    <row r="320" spans="20:31" ht="40" customHeight="1" x14ac:dyDescent="0.35">
      <c r="T320" s="200"/>
      <c r="U320" s="200"/>
      <c r="V320" s="200"/>
      <c r="W320" s="200"/>
      <c r="X320" s="200"/>
      <c r="Y320" s="200"/>
      <c r="Z320" s="200"/>
      <c r="AA320" s="200"/>
      <c r="AB320" s="200"/>
      <c r="AC320" s="200"/>
      <c r="AD320" s="200"/>
      <c r="AE320" s="200"/>
    </row>
    <row r="321" spans="20:31" ht="40" customHeight="1" x14ac:dyDescent="0.35">
      <c r="T321" s="200"/>
      <c r="U321" s="200"/>
      <c r="V321" s="200"/>
      <c r="W321" s="200"/>
      <c r="X321" s="200"/>
      <c r="Y321" s="200"/>
      <c r="Z321" s="200"/>
      <c r="AA321" s="200"/>
      <c r="AB321" s="200"/>
      <c r="AC321" s="200"/>
      <c r="AD321" s="200"/>
      <c r="AE321" s="200"/>
    </row>
    <row r="322" spans="20:31" ht="40" customHeight="1" x14ac:dyDescent="0.35">
      <c r="T322" s="200"/>
      <c r="U322" s="200"/>
      <c r="V322" s="200"/>
      <c r="W322" s="200"/>
      <c r="X322" s="200"/>
      <c r="Y322" s="200"/>
      <c r="Z322" s="200"/>
      <c r="AA322" s="200"/>
      <c r="AB322" s="200"/>
      <c r="AC322" s="200"/>
      <c r="AD322" s="200"/>
      <c r="AE322" s="200"/>
    </row>
    <row r="323" spans="20:31" ht="40" customHeight="1" x14ac:dyDescent="0.35">
      <c r="T323" s="200"/>
      <c r="U323" s="200"/>
      <c r="V323" s="200"/>
      <c r="W323" s="200"/>
      <c r="X323" s="200"/>
      <c r="Y323" s="200"/>
      <c r="Z323" s="200"/>
      <c r="AA323" s="200"/>
      <c r="AB323" s="200"/>
      <c r="AC323" s="200"/>
      <c r="AD323" s="200"/>
      <c r="AE323" s="200"/>
    </row>
    <row r="324" spans="20:31" ht="40" customHeight="1" x14ac:dyDescent="0.35">
      <c r="T324" s="200"/>
      <c r="U324" s="200"/>
      <c r="V324" s="200"/>
      <c r="W324" s="200"/>
      <c r="X324" s="200"/>
      <c r="Y324" s="200"/>
      <c r="Z324" s="200"/>
      <c r="AA324" s="200"/>
      <c r="AB324" s="200"/>
      <c r="AC324" s="200"/>
      <c r="AD324" s="200"/>
      <c r="AE324" s="200"/>
    </row>
    <row r="325" spans="20:31" ht="40" customHeight="1" x14ac:dyDescent="0.35">
      <c r="T325" s="200"/>
      <c r="U325" s="200"/>
      <c r="V325" s="200"/>
      <c r="W325" s="200"/>
      <c r="X325" s="200"/>
      <c r="Y325" s="200"/>
      <c r="Z325" s="200"/>
      <c r="AA325" s="200"/>
      <c r="AB325" s="200"/>
      <c r="AC325" s="200"/>
      <c r="AD325" s="200"/>
      <c r="AE325" s="200"/>
    </row>
    <row r="326" spans="20:31" ht="40" customHeight="1" x14ac:dyDescent="0.35">
      <c r="T326" s="200"/>
      <c r="U326" s="200"/>
      <c r="V326" s="200"/>
      <c r="W326" s="200"/>
      <c r="X326" s="200"/>
      <c r="Y326" s="200"/>
      <c r="Z326" s="200"/>
      <c r="AA326" s="200"/>
      <c r="AB326" s="200"/>
      <c r="AC326" s="200"/>
      <c r="AD326" s="200"/>
      <c r="AE326" s="200"/>
    </row>
    <row r="327" spans="20:31" ht="40" customHeight="1" x14ac:dyDescent="0.35">
      <c r="T327" s="200"/>
      <c r="U327" s="200"/>
      <c r="V327" s="200"/>
      <c r="W327" s="200"/>
      <c r="X327" s="200"/>
      <c r="Y327" s="200"/>
      <c r="Z327" s="200"/>
      <c r="AA327" s="200"/>
      <c r="AB327" s="200"/>
      <c r="AC327" s="200"/>
      <c r="AD327" s="200"/>
      <c r="AE327" s="200"/>
    </row>
    <row r="328" spans="20:31" ht="40" customHeight="1" x14ac:dyDescent="0.35">
      <c r="T328" s="200"/>
      <c r="U328" s="200"/>
      <c r="V328" s="200"/>
      <c r="W328" s="200"/>
      <c r="X328" s="200"/>
      <c r="Y328" s="200"/>
      <c r="Z328" s="200"/>
      <c r="AA328" s="200"/>
      <c r="AB328" s="200"/>
      <c r="AC328" s="200"/>
      <c r="AD328" s="200"/>
      <c r="AE328" s="200"/>
    </row>
    <row r="329" spans="20:31" ht="40" customHeight="1" x14ac:dyDescent="0.35">
      <c r="T329" s="200"/>
      <c r="U329" s="200"/>
      <c r="V329" s="200"/>
      <c r="W329" s="200"/>
      <c r="X329" s="200"/>
      <c r="Y329" s="200"/>
      <c r="Z329" s="200"/>
      <c r="AA329" s="200"/>
      <c r="AB329" s="200"/>
      <c r="AC329" s="200"/>
      <c r="AD329" s="200"/>
      <c r="AE329" s="200"/>
    </row>
    <row r="330" spans="20:31" ht="40" customHeight="1" x14ac:dyDescent="0.35">
      <c r="T330" s="200"/>
      <c r="U330" s="200"/>
      <c r="V330" s="200"/>
      <c r="W330" s="200"/>
      <c r="X330" s="200"/>
      <c r="Y330" s="200"/>
      <c r="Z330" s="200"/>
      <c r="AA330" s="200"/>
      <c r="AB330" s="200"/>
      <c r="AC330" s="200"/>
      <c r="AD330" s="200"/>
      <c r="AE330" s="200"/>
    </row>
    <row r="331" spans="20:31" ht="40" customHeight="1" x14ac:dyDescent="0.35">
      <c r="T331" s="200"/>
      <c r="U331" s="200"/>
      <c r="V331" s="200"/>
      <c r="W331" s="200"/>
      <c r="X331" s="200"/>
      <c r="Y331" s="200"/>
      <c r="Z331" s="200"/>
      <c r="AA331" s="200"/>
      <c r="AB331" s="200"/>
      <c r="AC331" s="200"/>
      <c r="AD331" s="200"/>
      <c r="AE331" s="200"/>
    </row>
    <row r="332" spans="20:31" ht="40" customHeight="1" x14ac:dyDescent="0.35">
      <c r="T332" s="200"/>
      <c r="U332" s="200"/>
      <c r="V332" s="200"/>
      <c r="W332" s="200"/>
      <c r="X332" s="200"/>
      <c r="Y332" s="200"/>
      <c r="Z332" s="200"/>
      <c r="AA332" s="200"/>
      <c r="AB332" s="200"/>
      <c r="AC332" s="200"/>
      <c r="AD332" s="200"/>
      <c r="AE332" s="200"/>
    </row>
    <row r="333" spans="20:31" ht="40" customHeight="1" x14ac:dyDescent="0.35">
      <c r="T333" s="200"/>
      <c r="U333" s="200"/>
      <c r="V333" s="200"/>
      <c r="W333" s="200"/>
      <c r="X333" s="200"/>
      <c r="Y333" s="200"/>
      <c r="Z333" s="200"/>
      <c r="AA333" s="200"/>
      <c r="AB333" s="200"/>
      <c r="AC333" s="200"/>
      <c r="AD333" s="200"/>
      <c r="AE333" s="200"/>
    </row>
    <row r="334" spans="20:31" ht="40" customHeight="1" x14ac:dyDescent="0.35">
      <c r="T334" s="200"/>
      <c r="U334" s="200"/>
      <c r="V334" s="200"/>
      <c r="W334" s="200"/>
      <c r="X334" s="200"/>
      <c r="Y334" s="200"/>
      <c r="Z334" s="200"/>
      <c r="AA334" s="200"/>
      <c r="AB334" s="200"/>
      <c r="AC334" s="200"/>
      <c r="AD334" s="200"/>
      <c r="AE334" s="200"/>
    </row>
    <row r="335" spans="20:31" ht="40" customHeight="1" x14ac:dyDescent="0.35">
      <c r="T335" s="200"/>
      <c r="U335" s="200"/>
      <c r="V335" s="200"/>
      <c r="W335" s="200"/>
      <c r="X335" s="200"/>
      <c r="Y335" s="200"/>
      <c r="Z335" s="200"/>
      <c r="AA335" s="200"/>
      <c r="AB335" s="200"/>
      <c r="AC335" s="200"/>
      <c r="AD335" s="200"/>
      <c r="AE335" s="200"/>
    </row>
    <row r="336" spans="20:31" ht="40" customHeight="1" x14ac:dyDescent="0.35">
      <c r="T336" s="200"/>
      <c r="U336" s="200"/>
      <c r="V336" s="200"/>
      <c r="W336" s="200"/>
      <c r="X336" s="200"/>
      <c r="Y336" s="200"/>
      <c r="Z336" s="200"/>
      <c r="AA336" s="200"/>
      <c r="AB336" s="200"/>
      <c r="AC336" s="200"/>
      <c r="AD336" s="200"/>
      <c r="AE336" s="200"/>
    </row>
    <row r="337" spans="20:31" ht="40" customHeight="1" x14ac:dyDescent="0.35">
      <c r="T337" s="200"/>
      <c r="U337" s="200"/>
      <c r="V337" s="200"/>
      <c r="W337" s="200"/>
      <c r="X337" s="200"/>
      <c r="Y337" s="200"/>
      <c r="Z337" s="200"/>
      <c r="AA337" s="200"/>
      <c r="AB337" s="200"/>
      <c r="AC337" s="200"/>
      <c r="AD337" s="200"/>
      <c r="AE337" s="200"/>
    </row>
    <row r="338" spans="20:31" ht="40" customHeight="1" x14ac:dyDescent="0.35">
      <c r="T338" s="200"/>
      <c r="U338" s="200"/>
      <c r="V338" s="200"/>
      <c r="W338" s="200"/>
      <c r="X338" s="200"/>
      <c r="Y338" s="200"/>
      <c r="Z338" s="200"/>
      <c r="AA338" s="200"/>
      <c r="AB338" s="200"/>
      <c r="AC338" s="200"/>
      <c r="AD338" s="200"/>
      <c r="AE338" s="200"/>
    </row>
    <row r="339" spans="20:31" ht="40" customHeight="1" x14ac:dyDescent="0.35">
      <c r="T339" s="200"/>
      <c r="U339" s="200"/>
      <c r="V339" s="200"/>
      <c r="W339" s="200"/>
      <c r="X339" s="200"/>
      <c r="Y339" s="200"/>
      <c r="Z339" s="200"/>
      <c r="AA339" s="200"/>
      <c r="AB339" s="200"/>
      <c r="AC339" s="200"/>
      <c r="AD339" s="200"/>
      <c r="AE339" s="200"/>
    </row>
    <row r="340" spans="20:31" ht="40" customHeight="1" x14ac:dyDescent="0.35">
      <c r="T340" s="200"/>
      <c r="U340" s="200"/>
      <c r="V340" s="200"/>
      <c r="W340" s="200"/>
      <c r="X340" s="200"/>
      <c r="Y340" s="200"/>
      <c r="Z340" s="200"/>
      <c r="AA340" s="200"/>
      <c r="AB340" s="200"/>
      <c r="AC340" s="200"/>
      <c r="AD340" s="200"/>
      <c r="AE340" s="200"/>
    </row>
    <row r="341" spans="20:31" ht="40" customHeight="1" x14ac:dyDescent="0.35">
      <c r="T341" s="200"/>
      <c r="U341" s="200"/>
      <c r="V341" s="200"/>
      <c r="W341" s="200"/>
      <c r="X341" s="200"/>
      <c r="Y341" s="200"/>
      <c r="Z341" s="200"/>
      <c r="AA341" s="200"/>
      <c r="AB341" s="200"/>
      <c r="AC341" s="200"/>
      <c r="AD341" s="200"/>
      <c r="AE341" s="200"/>
    </row>
    <row r="342" spans="20:31" ht="40" customHeight="1" x14ac:dyDescent="0.35">
      <c r="T342" s="200"/>
      <c r="U342" s="200"/>
      <c r="V342" s="200"/>
      <c r="W342" s="200"/>
      <c r="X342" s="200"/>
      <c r="Y342" s="200"/>
      <c r="Z342" s="200"/>
      <c r="AA342" s="200"/>
      <c r="AB342" s="200"/>
      <c r="AC342" s="200"/>
      <c r="AD342" s="200"/>
      <c r="AE342" s="200"/>
    </row>
    <row r="343" spans="20:31" ht="40" customHeight="1" x14ac:dyDescent="0.35">
      <c r="T343" s="200"/>
      <c r="U343" s="200"/>
      <c r="V343" s="200"/>
      <c r="W343" s="200"/>
      <c r="X343" s="200"/>
      <c r="Y343" s="200"/>
      <c r="Z343" s="200"/>
      <c r="AA343" s="200"/>
      <c r="AB343" s="200"/>
      <c r="AC343" s="200"/>
      <c r="AD343" s="200"/>
      <c r="AE343" s="200"/>
    </row>
    <row r="344" spans="20:31" ht="40" customHeight="1" x14ac:dyDescent="0.35">
      <c r="T344" s="200"/>
      <c r="U344" s="200"/>
      <c r="V344" s="200"/>
      <c r="W344" s="200"/>
      <c r="X344" s="200"/>
      <c r="Y344" s="200"/>
      <c r="Z344" s="200"/>
      <c r="AA344" s="200"/>
      <c r="AB344" s="200"/>
      <c r="AC344" s="200"/>
      <c r="AD344" s="200"/>
      <c r="AE344" s="200"/>
    </row>
    <row r="345" spans="20:31" ht="40" customHeight="1" x14ac:dyDescent="0.35">
      <c r="T345" s="200"/>
      <c r="U345" s="200"/>
      <c r="V345" s="200"/>
      <c r="W345" s="200"/>
      <c r="X345" s="200"/>
      <c r="Y345" s="200"/>
      <c r="Z345" s="200"/>
      <c r="AA345" s="200"/>
      <c r="AB345" s="200"/>
      <c r="AC345" s="200"/>
      <c r="AD345" s="200"/>
      <c r="AE345" s="200"/>
    </row>
    <row r="346" spans="20:31" ht="40" customHeight="1" x14ac:dyDescent="0.35">
      <c r="T346" s="200"/>
      <c r="U346" s="200"/>
      <c r="V346" s="200"/>
      <c r="W346" s="200"/>
      <c r="X346" s="200"/>
      <c r="Y346" s="200"/>
      <c r="Z346" s="200"/>
      <c r="AA346" s="200"/>
      <c r="AB346" s="200"/>
      <c r="AC346" s="200"/>
      <c r="AD346" s="200"/>
      <c r="AE346" s="200"/>
    </row>
    <row r="347" spans="20:31" ht="40" customHeight="1" x14ac:dyDescent="0.35">
      <c r="T347" s="200"/>
      <c r="U347" s="200"/>
      <c r="V347" s="200"/>
      <c r="W347" s="200"/>
      <c r="X347" s="200"/>
      <c r="Y347" s="200"/>
      <c r="Z347" s="200"/>
      <c r="AA347" s="200"/>
      <c r="AB347" s="200"/>
      <c r="AC347" s="200"/>
      <c r="AD347" s="200"/>
      <c r="AE347" s="200"/>
    </row>
    <row r="348" spans="20:31" ht="40" customHeight="1" x14ac:dyDescent="0.35">
      <c r="T348" s="200"/>
      <c r="U348" s="200"/>
      <c r="V348" s="200"/>
      <c r="W348" s="200"/>
      <c r="X348" s="200"/>
      <c r="Y348" s="200"/>
      <c r="Z348" s="200"/>
      <c r="AA348" s="200"/>
      <c r="AB348" s="200"/>
      <c r="AC348" s="200"/>
      <c r="AD348" s="200"/>
      <c r="AE348" s="200"/>
    </row>
    <row r="349" spans="20:31" ht="40" customHeight="1" x14ac:dyDescent="0.35">
      <c r="T349" s="200"/>
      <c r="U349" s="200"/>
      <c r="V349" s="200"/>
      <c r="W349" s="200"/>
      <c r="X349" s="200"/>
      <c r="Y349" s="200"/>
      <c r="Z349" s="200"/>
      <c r="AA349" s="200"/>
      <c r="AB349" s="200"/>
      <c r="AC349" s="200"/>
      <c r="AD349" s="200"/>
      <c r="AE349" s="200"/>
    </row>
    <row r="350" spans="20:31" ht="40" customHeight="1" x14ac:dyDescent="0.35">
      <c r="T350" s="200"/>
      <c r="U350" s="200"/>
      <c r="V350" s="200"/>
      <c r="W350" s="200"/>
      <c r="X350" s="200"/>
      <c r="Y350" s="200"/>
      <c r="Z350" s="200"/>
      <c r="AA350" s="200"/>
      <c r="AB350" s="200"/>
      <c r="AC350" s="200"/>
      <c r="AD350" s="200"/>
      <c r="AE350" s="200"/>
    </row>
    <row r="351" spans="20:31" ht="40" customHeight="1" x14ac:dyDescent="0.35">
      <c r="T351" s="200"/>
      <c r="U351" s="200"/>
      <c r="V351" s="200"/>
      <c r="W351" s="200"/>
      <c r="X351" s="200"/>
      <c r="Y351" s="200"/>
      <c r="Z351" s="200"/>
      <c r="AA351" s="200"/>
      <c r="AB351" s="200"/>
      <c r="AC351" s="200"/>
      <c r="AD351" s="200"/>
      <c r="AE351" s="200"/>
    </row>
    <row r="352" spans="20:31" ht="40" customHeight="1" x14ac:dyDescent="0.35">
      <c r="T352" s="200"/>
      <c r="U352" s="200"/>
      <c r="V352" s="200"/>
      <c r="W352" s="200"/>
      <c r="X352" s="200"/>
      <c r="Y352" s="200"/>
      <c r="Z352" s="200"/>
      <c r="AA352" s="200"/>
      <c r="AB352" s="200"/>
      <c r="AC352" s="200"/>
      <c r="AD352" s="200"/>
      <c r="AE352" s="200"/>
    </row>
    <row r="353" spans="20:31" ht="40" customHeight="1" x14ac:dyDescent="0.35">
      <c r="T353" s="200"/>
      <c r="U353" s="200"/>
      <c r="V353" s="200"/>
      <c r="W353" s="200"/>
      <c r="X353" s="200"/>
      <c r="Y353" s="200"/>
      <c r="Z353" s="200"/>
      <c r="AA353" s="200"/>
      <c r="AB353" s="200"/>
      <c r="AC353" s="200"/>
      <c r="AD353" s="200"/>
      <c r="AE353" s="200"/>
    </row>
    <row r="354" spans="20:31" ht="40" customHeight="1" x14ac:dyDescent="0.35">
      <c r="T354" s="200"/>
      <c r="U354" s="200"/>
      <c r="V354" s="200"/>
      <c r="W354" s="200"/>
      <c r="X354" s="200"/>
      <c r="Y354" s="200"/>
      <c r="Z354" s="200"/>
      <c r="AA354" s="200"/>
      <c r="AB354" s="200"/>
      <c r="AC354" s="200"/>
      <c r="AD354" s="200"/>
      <c r="AE354" s="200"/>
    </row>
    <row r="355" spans="20:31" ht="40" customHeight="1" x14ac:dyDescent="0.35">
      <c r="T355" s="200"/>
      <c r="U355" s="200"/>
      <c r="V355" s="200"/>
      <c r="W355" s="200"/>
      <c r="X355" s="200"/>
      <c r="Y355" s="200"/>
      <c r="Z355" s="200"/>
      <c r="AA355" s="200"/>
      <c r="AB355" s="200"/>
      <c r="AC355" s="200"/>
      <c r="AD355" s="200"/>
      <c r="AE355" s="200"/>
    </row>
    <row r="356" spans="20:31" ht="40" customHeight="1" x14ac:dyDescent="0.35">
      <c r="T356" s="200"/>
      <c r="U356" s="200"/>
      <c r="V356" s="200"/>
      <c r="W356" s="200"/>
      <c r="X356" s="200"/>
      <c r="Y356" s="200"/>
      <c r="Z356" s="200"/>
      <c r="AA356" s="200"/>
      <c r="AB356" s="200"/>
      <c r="AC356" s="200"/>
      <c r="AD356" s="200"/>
      <c r="AE356" s="200"/>
    </row>
    <row r="357" spans="20:31" ht="40" customHeight="1" x14ac:dyDescent="0.35">
      <c r="T357" s="200"/>
      <c r="U357" s="200"/>
      <c r="V357" s="200"/>
      <c r="W357" s="200"/>
      <c r="X357" s="200"/>
      <c r="Y357" s="200"/>
      <c r="Z357" s="200"/>
      <c r="AA357" s="200"/>
      <c r="AB357" s="200"/>
      <c r="AC357" s="200"/>
      <c r="AD357" s="200"/>
      <c r="AE357" s="200"/>
    </row>
    <row r="358" spans="20:31" ht="40" customHeight="1" x14ac:dyDescent="0.35">
      <c r="T358" s="200"/>
      <c r="U358" s="200"/>
      <c r="V358" s="200"/>
      <c r="W358" s="200"/>
      <c r="X358" s="200"/>
      <c r="Y358" s="200"/>
      <c r="Z358" s="200"/>
      <c r="AA358" s="200"/>
      <c r="AB358" s="200"/>
      <c r="AC358" s="200"/>
      <c r="AD358" s="200"/>
      <c r="AE358" s="200"/>
    </row>
    <row r="359" spans="20:31" ht="40" customHeight="1" x14ac:dyDescent="0.35">
      <c r="T359" s="200"/>
      <c r="U359" s="200"/>
      <c r="V359" s="200"/>
      <c r="W359" s="200"/>
      <c r="X359" s="200"/>
      <c r="Y359" s="200"/>
      <c r="Z359" s="200"/>
      <c r="AA359" s="200"/>
      <c r="AB359" s="200"/>
      <c r="AC359" s="200"/>
      <c r="AD359" s="200"/>
      <c r="AE359" s="200"/>
    </row>
    <row r="360" spans="20:31" ht="40" customHeight="1" x14ac:dyDescent="0.35">
      <c r="T360" s="200"/>
      <c r="U360" s="200"/>
      <c r="V360" s="200"/>
      <c r="W360" s="200"/>
      <c r="X360" s="200"/>
      <c r="Y360" s="200"/>
      <c r="Z360" s="200"/>
      <c r="AA360" s="200"/>
      <c r="AB360" s="200"/>
      <c r="AC360" s="200"/>
      <c r="AD360" s="200"/>
      <c r="AE360" s="200"/>
    </row>
    <row r="361" spans="20:31" ht="40" customHeight="1" x14ac:dyDescent="0.35">
      <c r="T361" s="200"/>
      <c r="U361" s="200"/>
      <c r="V361" s="200"/>
      <c r="W361" s="200"/>
      <c r="X361" s="200"/>
      <c r="Y361" s="200"/>
      <c r="Z361" s="200"/>
      <c r="AA361" s="200"/>
      <c r="AB361" s="200"/>
      <c r="AC361" s="200"/>
      <c r="AD361" s="200"/>
      <c r="AE361" s="200"/>
    </row>
    <row r="362" spans="20:31" ht="40" customHeight="1" x14ac:dyDescent="0.35">
      <c r="T362" s="200"/>
      <c r="U362" s="200"/>
      <c r="V362" s="200"/>
      <c r="W362" s="200"/>
      <c r="X362" s="200"/>
      <c r="Y362" s="200"/>
      <c r="Z362" s="200"/>
      <c r="AA362" s="200"/>
      <c r="AB362" s="200"/>
      <c r="AC362" s="200"/>
      <c r="AD362" s="200"/>
      <c r="AE362" s="200"/>
    </row>
    <row r="363" spans="20:31" ht="40" customHeight="1" x14ac:dyDescent="0.35">
      <c r="T363" s="200"/>
      <c r="U363" s="200"/>
      <c r="V363" s="200"/>
      <c r="W363" s="200"/>
      <c r="X363" s="200"/>
      <c r="Y363" s="200"/>
      <c r="Z363" s="200"/>
      <c r="AA363" s="200"/>
      <c r="AB363" s="200"/>
      <c r="AC363" s="200"/>
      <c r="AD363" s="200"/>
      <c r="AE363" s="200"/>
    </row>
    <row r="364" spans="20:31" ht="40" customHeight="1" x14ac:dyDescent="0.35">
      <c r="T364" s="200"/>
      <c r="U364" s="200"/>
      <c r="V364" s="200"/>
      <c r="W364" s="200"/>
      <c r="X364" s="200"/>
      <c r="Y364" s="200"/>
      <c r="Z364" s="200"/>
      <c r="AA364" s="200"/>
      <c r="AB364" s="200"/>
      <c r="AC364" s="200"/>
      <c r="AD364" s="200"/>
      <c r="AE364" s="200"/>
    </row>
    <row r="365" spans="20:31" ht="40" customHeight="1" x14ac:dyDescent="0.35">
      <c r="T365" s="200"/>
      <c r="U365" s="200"/>
      <c r="V365" s="200"/>
      <c r="W365" s="200"/>
      <c r="X365" s="200"/>
      <c r="Y365" s="200"/>
      <c r="Z365" s="200"/>
      <c r="AA365" s="200"/>
      <c r="AB365" s="200"/>
      <c r="AC365" s="200"/>
      <c r="AD365" s="200"/>
      <c r="AE365" s="200"/>
    </row>
    <row r="366" spans="20:31" ht="40" customHeight="1" x14ac:dyDescent="0.35">
      <c r="T366" s="200"/>
      <c r="U366" s="200"/>
      <c r="V366" s="200"/>
      <c r="W366" s="200"/>
      <c r="X366" s="200"/>
      <c r="Y366" s="200"/>
      <c r="Z366" s="200"/>
      <c r="AA366" s="200"/>
      <c r="AB366" s="200"/>
      <c r="AC366" s="200"/>
      <c r="AD366" s="200"/>
      <c r="AE366" s="200"/>
    </row>
    <row r="367" spans="20:31" ht="40" customHeight="1" x14ac:dyDescent="0.35">
      <c r="T367" s="200"/>
      <c r="U367" s="200"/>
      <c r="V367" s="200"/>
      <c r="W367" s="200"/>
      <c r="X367" s="200"/>
      <c r="Y367" s="200"/>
      <c r="Z367" s="200"/>
      <c r="AA367" s="200"/>
      <c r="AB367" s="200"/>
      <c r="AC367" s="200"/>
      <c r="AD367" s="200"/>
      <c r="AE367" s="200"/>
    </row>
    <row r="368" spans="20:31" ht="40" customHeight="1" x14ac:dyDescent="0.35">
      <c r="T368" s="200"/>
      <c r="U368" s="200"/>
      <c r="V368" s="200"/>
      <c r="W368" s="200"/>
      <c r="X368" s="200"/>
      <c r="Y368" s="200"/>
      <c r="Z368" s="200"/>
      <c r="AA368" s="200"/>
      <c r="AB368" s="200"/>
      <c r="AC368" s="200"/>
      <c r="AD368" s="200"/>
      <c r="AE368" s="200"/>
    </row>
    <row r="369" spans="20:31" ht="40" customHeight="1" x14ac:dyDescent="0.35">
      <c r="T369" s="200"/>
      <c r="U369" s="200"/>
      <c r="V369" s="200"/>
      <c r="W369" s="200"/>
      <c r="X369" s="200"/>
      <c r="Y369" s="200"/>
      <c r="Z369" s="200"/>
      <c r="AA369" s="200"/>
      <c r="AB369" s="200"/>
      <c r="AC369" s="200"/>
      <c r="AD369" s="200"/>
      <c r="AE369" s="200"/>
    </row>
    <row r="370" spans="20:31" ht="40" customHeight="1" x14ac:dyDescent="0.35">
      <c r="T370" s="200"/>
      <c r="U370" s="200"/>
      <c r="V370" s="200"/>
      <c r="W370" s="200"/>
      <c r="X370" s="200"/>
      <c r="Y370" s="200"/>
      <c r="Z370" s="200"/>
      <c r="AA370" s="200"/>
      <c r="AB370" s="200"/>
      <c r="AC370" s="200"/>
      <c r="AD370" s="200"/>
      <c r="AE370" s="200"/>
    </row>
    <row r="371" spans="20:31" ht="40" customHeight="1" x14ac:dyDescent="0.35">
      <c r="T371" s="200"/>
      <c r="U371" s="200"/>
      <c r="V371" s="200"/>
      <c r="W371" s="200"/>
      <c r="X371" s="200"/>
      <c r="Y371" s="200"/>
      <c r="Z371" s="200"/>
      <c r="AA371" s="200"/>
      <c r="AB371" s="200"/>
      <c r="AC371" s="200"/>
      <c r="AD371" s="200"/>
      <c r="AE371" s="200"/>
    </row>
    <row r="372" spans="20:31" ht="40" customHeight="1" x14ac:dyDescent="0.35">
      <c r="T372" s="200"/>
      <c r="U372" s="200"/>
      <c r="V372" s="200"/>
      <c r="W372" s="200"/>
      <c r="X372" s="200"/>
      <c r="Y372" s="200"/>
      <c r="Z372" s="200"/>
      <c r="AA372" s="200"/>
      <c r="AB372" s="200"/>
      <c r="AC372" s="200"/>
      <c r="AD372" s="200"/>
      <c r="AE372" s="200"/>
    </row>
    <row r="373" spans="20:31" ht="40" customHeight="1" x14ac:dyDescent="0.35">
      <c r="T373" s="200"/>
      <c r="U373" s="200"/>
      <c r="V373" s="200"/>
      <c r="W373" s="200"/>
      <c r="X373" s="200"/>
      <c r="Y373" s="200"/>
      <c r="Z373" s="200"/>
      <c r="AA373" s="200"/>
      <c r="AB373" s="200"/>
      <c r="AC373" s="200"/>
      <c r="AD373" s="200"/>
      <c r="AE373" s="200"/>
    </row>
    <row r="374" spans="20:31" ht="40" customHeight="1" x14ac:dyDescent="0.35">
      <c r="T374" s="200"/>
      <c r="U374" s="200"/>
      <c r="V374" s="200"/>
      <c r="W374" s="200"/>
      <c r="X374" s="200"/>
      <c r="Y374" s="200"/>
      <c r="Z374" s="200"/>
      <c r="AA374" s="200"/>
      <c r="AB374" s="200"/>
      <c r="AC374" s="200"/>
      <c r="AD374" s="200"/>
      <c r="AE374" s="200"/>
    </row>
    <row r="375" spans="20:31" ht="40" customHeight="1" x14ac:dyDescent="0.35">
      <c r="T375" s="200"/>
      <c r="U375" s="200"/>
      <c r="V375" s="200"/>
      <c r="W375" s="200"/>
      <c r="X375" s="200"/>
      <c r="Y375" s="200"/>
      <c r="Z375" s="200"/>
      <c r="AA375" s="200"/>
      <c r="AB375" s="200"/>
      <c r="AC375" s="200"/>
      <c r="AD375" s="200"/>
      <c r="AE375" s="200"/>
    </row>
    <row r="376" spans="20:31" ht="40" customHeight="1" x14ac:dyDescent="0.35">
      <c r="T376" s="200"/>
      <c r="U376" s="200"/>
      <c r="V376" s="200"/>
      <c r="W376" s="200"/>
      <c r="X376" s="200"/>
      <c r="Y376" s="200"/>
      <c r="Z376" s="200"/>
      <c r="AA376" s="200"/>
      <c r="AB376" s="200"/>
      <c r="AC376" s="200"/>
      <c r="AD376" s="200"/>
      <c r="AE376" s="200"/>
    </row>
    <row r="377" spans="20:31" ht="40" customHeight="1" x14ac:dyDescent="0.35">
      <c r="T377" s="200"/>
      <c r="U377" s="200"/>
      <c r="V377" s="200"/>
      <c r="W377" s="200"/>
      <c r="X377" s="200"/>
      <c r="Y377" s="200"/>
      <c r="Z377" s="200"/>
      <c r="AA377" s="200"/>
      <c r="AB377" s="200"/>
      <c r="AC377" s="200"/>
      <c r="AD377" s="200"/>
      <c r="AE377" s="200"/>
    </row>
    <row r="378" spans="20:31" ht="40" customHeight="1" x14ac:dyDescent="0.35">
      <c r="T378" s="200"/>
      <c r="U378" s="200"/>
      <c r="V378" s="200"/>
      <c r="W378" s="200"/>
      <c r="X378" s="200"/>
      <c r="Y378" s="200"/>
      <c r="Z378" s="200"/>
      <c r="AA378" s="200"/>
      <c r="AB378" s="200"/>
      <c r="AC378" s="200"/>
      <c r="AD378" s="200"/>
      <c r="AE378" s="200"/>
    </row>
    <row r="379" spans="20:31" ht="40" customHeight="1" x14ac:dyDescent="0.35">
      <c r="T379" s="200"/>
      <c r="U379" s="200"/>
      <c r="V379" s="200"/>
      <c r="W379" s="200"/>
      <c r="X379" s="200"/>
      <c r="Y379" s="200"/>
      <c r="Z379" s="200"/>
      <c r="AA379" s="200"/>
      <c r="AB379" s="200"/>
      <c r="AC379" s="200"/>
      <c r="AD379" s="200"/>
      <c r="AE379" s="200"/>
    </row>
    <row r="380" spans="20:31" ht="40" customHeight="1" x14ac:dyDescent="0.35">
      <c r="T380" s="200"/>
      <c r="U380" s="200"/>
      <c r="V380" s="200"/>
      <c r="W380" s="200"/>
      <c r="X380" s="200"/>
      <c r="Y380" s="200"/>
      <c r="Z380" s="200"/>
      <c r="AA380" s="200"/>
      <c r="AB380" s="200"/>
      <c r="AC380" s="200"/>
      <c r="AD380" s="200"/>
      <c r="AE380" s="200"/>
    </row>
    <row r="381" spans="20:31" ht="40" customHeight="1" x14ac:dyDescent="0.35">
      <c r="T381" s="200"/>
      <c r="U381" s="200"/>
      <c r="V381" s="200"/>
      <c r="W381" s="200"/>
      <c r="X381" s="200"/>
      <c r="Y381" s="200"/>
      <c r="Z381" s="200"/>
      <c r="AA381" s="200"/>
      <c r="AB381" s="200"/>
      <c r="AC381" s="200"/>
      <c r="AD381" s="200"/>
      <c r="AE381" s="200"/>
    </row>
    <row r="382" spans="20:31" ht="40" customHeight="1" x14ac:dyDescent="0.35">
      <c r="T382" s="200"/>
      <c r="U382" s="200"/>
      <c r="V382" s="200"/>
      <c r="W382" s="200"/>
      <c r="X382" s="200"/>
      <c r="Y382" s="200"/>
      <c r="Z382" s="200"/>
      <c r="AA382" s="200"/>
      <c r="AB382" s="200"/>
      <c r="AC382" s="200"/>
      <c r="AD382" s="200"/>
      <c r="AE382" s="200"/>
    </row>
    <row r="383" spans="20:31" ht="40" customHeight="1" x14ac:dyDescent="0.35">
      <c r="T383" s="200"/>
      <c r="U383" s="200"/>
      <c r="V383" s="200"/>
      <c r="W383" s="200"/>
      <c r="X383" s="200"/>
      <c r="Y383" s="200"/>
      <c r="Z383" s="200"/>
      <c r="AA383" s="200"/>
      <c r="AB383" s="200"/>
      <c r="AC383" s="200"/>
      <c r="AD383" s="200"/>
      <c r="AE383" s="200"/>
    </row>
    <row r="384" spans="20:31" ht="40" customHeight="1" x14ac:dyDescent="0.35">
      <c r="T384" s="200"/>
      <c r="U384" s="200"/>
      <c r="V384" s="200"/>
      <c r="W384" s="200"/>
      <c r="X384" s="200"/>
      <c r="Y384" s="200"/>
      <c r="Z384" s="200"/>
      <c r="AA384" s="200"/>
      <c r="AB384" s="200"/>
      <c r="AC384" s="200"/>
      <c r="AD384" s="200"/>
      <c r="AE384" s="200"/>
    </row>
    <row r="385" spans="20:31" ht="40" customHeight="1" x14ac:dyDescent="0.35">
      <c r="T385" s="200"/>
      <c r="U385" s="200"/>
      <c r="V385" s="200"/>
      <c r="W385" s="200"/>
      <c r="X385" s="200"/>
      <c r="Y385" s="200"/>
      <c r="Z385" s="200"/>
      <c r="AA385" s="200"/>
      <c r="AB385" s="200"/>
      <c r="AC385" s="200"/>
      <c r="AD385" s="200"/>
      <c r="AE385" s="200"/>
    </row>
    <row r="386" spans="20:31" ht="40" customHeight="1" x14ac:dyDescent="0.35">
      <c r="T386" s="200"/>
      <c r="U386" s="200"/>
      <c r="V386" s="200"/>
      <c r="W386" s="200"/>
      <c r="X386" s="200"/>
      <c r="Y386" s="200"/>
      <c r="Z386" s="200"/>
      <c r="AA386" s="200"/>
      <c r="AB386" s="200"/>
      <c r="AC386" s="200"/>
      <c r="AD386" s="200"/>
      <c r="AE386" s="200"/>
    </row>
    <row r="387" spans="20:31" ht="40" customHeight="1" x14ac:dyDescent="0.35">
      <c r="T387" s="200"/>
      <c r="U387" s="200"/>
      <c r="V387" s="200"/>
      <c r="W387" s="200"/>
      <c r="X387" s="200"/>
      <c r="Y387" s="200"/>
      <c r="Z387" s="200"/>
      <c r="AA387" s="200"/>
      <c r="AB387" s="200"/>
      <c r="AC387" s="200"/>
      <c r="AD387" s="200"/>
      <c r="AE387" s="200"/>
    </row>
    <row r="388" spans="20:31" ht="40" customHeight="1" x14ac:dyDescent="0.35">
      <c r="T388" s="200"/>
      <c r="U388" s="200"/>
      <c r="V388" s="200"/>
      <c r="W388" s="200"/>
      <c r="X388" s="200"/>
      <c r="Y388" s="200"/>
      <c r="Z388" s="200"/>
      <c r="AA388" s="200"/>
      <c r="AB388" s="200"/>
      <c r="AC388" s="200"/>
      <c r="AD388" s="200"/>
      <c r="AE388" s="200"/>
    </row>
    <row r="389" spans="20:31" ht="40" customHeight="1" x14ac:dyDescent="0.35">
      <c r="T389" s="200"/>
      <c r="U389" s="200"/>
      <c r="V389" s="200"/>
      <c r="W389" s="200"/>
      <c r="X389" s="200"/>
      <c r="Y389" s="200"/>
      <c r="Z389" s="200"/>
      <c r="AA389" s="200"/>
      <c r="AB389" s="200"/>
      <c r="AC389" s="200"/>
      <c r="AD389" s="200"/>
      <c r="AE389" s="200"/>
    </row>
    <row r="390" spans="20:31" ht="40" customHeight="1" x14ac:dyDescent="0.35">
      <c r="T390" s="200"/>
      <c r="U390" s="200"/>
      <c r="V390" s="200"/>
      <c r="W390" s="200"/>
      <c r="X390" s="200"/>
      <c r="Y390" s="200"/>
      <c r="Z390" s="200"/>
      <c r="AA390" s="200"/>
      <c r="AB390" s="200"/>
      <c r="AC390" s="200"/>
      <c r="AD390" s="200"/>
      <c r="AE390" s="200"/>
    </row>
    <row r="391" spans="20:31" ht="40" customHeight="1" x14ac:dyDescent="0.35">
      <c r="T391" s="200"/>
      <c r="U391" s="200"/>
      <c r="V391" s="200"/>
      <c r="W391" s="200"/>
      <c r="X391" s="200"/>
      <c r="Y391" s="200"/>
      <c r="Z391" s="200"/>
      <c r="AA391" s="200"/>
      <c r="AB391" s="200"/>
      <c r="AC391" s="200"/>
      <c r="AD391" s="200"/>
      <c r="AE391" s="200"/>
    </row>
    <row r="392" spans="20:31" ht="40" customHeight="1" x14ac:dyDescent="0.35">
      <c r="T392" s="200"/>
      <c r="U392" s="200"/>
      <c r="V392" s="200"/>
      <c r="W392" s="200"/>
      <c r="X392" s="200"/>
      <c r="Y392" s="200"/>
      <c r="Z392" s="200"/>
      <c r="AA392" s="200"/>
      <c r="AB392" s="200"/>
      <c r="AC392" s="200"/>
      <c r="AD392" s="200"/>
      <c r="AE392" s="200"/>
    </row>
    <row r="393" spans="20:31" ht="40" customHeight="1" x14ac:dyDescent="0.35">
      <c r="T393" s="200"/>
      <c r="U393" s="200"/>
      <c r="V393" s="200"/>
      <c r="W393" s="200"/>
      <c r="X393" s="200"/>
      <c r="Y393" s="200"/>
      <c r="Z393" s="200"/>
      <c r="AA393" s="200"/>
      <c r="AB393" s="200"/>
      <c r="AC393" s="200"/>
      <c r="AD393" s="200"/>
      <c r="AE393" s="200"/>
    </row>
    <row r="394" spans="20:31" ht="40" customHeight="1" x14ac:dyDescent="0.35">
      <c r="T394" s="200"/>
      <c r="U394" s="200"/>
      <c r="V394" s="200"/>
      <c r="W394" s="200"/>
      <c r="X394" s="200"/>
      <c r="Y394" s="200"/>
      <c r="Z394" s="200"/>
      <c r="AA394" s="200"/>
      <c r="AB394" s="200"/>
      <c r="AC394" s="200"/>
      <c r="AD394" s="200"/>
      <c r="AE394" s="200"/>
    </row>
    <row r="395" spans="20:31" ht="40" customHeight="1" x14ac:dyDescent="0.35">
      <c r="T395" s="200"/>
      <c r="U395" s="200"/>
      <c r="V395" s="200"/>
      <c r="W395" s="200"/>
      <c r="X395" s="200"/>
      <c r="Y395" s="200"/>
      <c r="Z395" s="200"/>
      <c r="AA395" s="200"/>
      <c r="AB395" s="200"/>
      <c r="AC395" s="200"/>
      <c r="AD395" s="200"/>
      <c r="AE395" s="200"/>
    </row>
    <row r="396" spans="20:31" ht="40" customHeight="1" x14ac:dyDescent="0.35">
      <c r="T396" s="200"/>
      <c r="U396" s="200"/>
      <c r="V396" s="200"/>
      <c r="W396" s="200"/>
      <c r="X396" s="200"/>
      <c r="Y396" s="200"/>
      <c r="Z396" s="200"/>
      <c r="AA396" s="200"/>
      <c r="AB396" s="200"/>
      <c r="AC396" s="200"/>
      <c r="AD396" s="200"/>
      <c r="AE396" s="200"/>
    </row>
    <row r="397" spans="20:31" ht="40" customHeight="1" x14ac:dyDescent="0.35">
      <c r="T397" s="200"/>
      <c r="U397" s="200"/>
      <c r="V397" s="200"/>
      <c r="W397" s="200"/>
      <c r="X397" s="200"/>
      <c r="Y397" s="200"/>
      <c r="Z397" s="200"/>
      <c r="AA397" s="200"/>
      <c r="AB397" s="200"/>
      <c r="AC397" s="200"/>
      <c r="AD397" s="200"/>
      <c r="AE397" s="200"/>
    </row>
    <row r="398" spans="20:31" ht="40" customHeight="1" x14ac:dyDescent="0.35">
      <c r="T398" s="200"/>
      <c r="U398" s="200"/>
      <c r="V398" s="200"/>
      <c r="W398" s="200"/>
      <c r="X398" s="200"/>
      <c r="Y398" s="200"/>
      <c r="Z398" s="200"/>
      <c r="AA398" s="200"/>
      <c r="AB398" s="200"/>
      <c r="AC398" s="200"/>
      <c r="AD398" s="200"/>
      <c r="AE398" s="200"/>
    </row>
    <row r="399" spans="20:31" ht="40" customHeight="1" x14ac:dyDescent="0.35">
      <c r="T399" s="200"/>
      <c r="U399" s="200"/>
      <c r="V399" s="200"/>
      <c r="W399" s="200"/>
      <c r="X399" s="200"/>
      <c r="Y399" s="200"/>
      <c r="Z399" s="200"/>
      <c r="AA399" s="200"/>
      <c r="AB399" s="200"/>
      <c r="AC399" s="200"/>
      <c r="AD399" s="200"/>
      <c r="AE399" s="200"/>
    </row>
    <row r="400" spans="20:31" ht="40" customHeight="1" x14ac:dyDescent="0.35">
      <c r="T400" s="200"/>
      <c r="U400" s="200"/>
      <c r="V400" s="200"/>
      <c r="W400" s="200"/>
      <c r="X400" s="200"/>
      <c r="Y400" s="200"/>
      <c r="Z400" s="200"/>
      <c r="AA400" s="200"/>
      <c r="AB400" s="200"/>
      <c r="AC400" s="200"/>
      <c r="AD400" s="200"/>
      <c r="AE400" s="200"/>
    </row>
    <row r="401" spans="20:31" ht="40" customHeight="1" x14ac:dyDescent="0.35">
      <c r="T401" s="200"/>
      <c r="U401" s="200"/>
      <c r="V401" s="200"/>
      <c r="W401" s="200"/>
      <c r="X401" s="200"/>
      <c r="Y401" s="200"/>
      <c r="Z401" s="200"/>
      <c r="AA401" s="200"/>
      <c r="AB401" s="200"/>
      <c r="AC401" s="200"/>
      <c r="AD401" s="200"/>
      <c r="AE401" s="200"/>
    </row>
    <row r="402" spans="20:31" ht="40" customHeight="1" x14ac:dyDescent="0.35">
      <c r="T402" s="200"/>
      <c r="U402" s="200"/>
      <c r="V402" s="200"/>
      <c r="W402" s="200"/>
      <c r="X402" s="200"/>
      <c r="Y402" s="200"/>
      <c r="Z402" s="200"/>
      <c r="AA402" s="200"/>
      <c r="AB402" s="200"/>
      <c r="AC402" s="200"/>
      <c r="AD402" s="200"/>
      <c r="AE402" s="200"/>
    </row>
    <row r="403" spans="20:31" ht="40" customHeight="1" x14ac:dyDescent="0.35">
      <c r="T403" s="200"/>
      <c r="U403" s="200"/>
      <c r="V403" s="200"/>
      <c r="W403" s="200"/>
      <c r="X403" s="200"/>
      <c r="Y403" s="200"/>
      <c r="Z403" s="200"/>
      <c r="AA403" s="200"/>
      <c r="AB403" s="200"/>
      <c r="AC403" s="200"/>
      <c r="AD403" s="200"/>
      <c r="AE403" s="200"/>
    </row>
    <row r="404" spans="20:31" ht="40" customHeight="1" x14ac:dyDescent="0.35">
      <c r="T404" s="200"/>
      <c r="U404" s="200"/>
      <c r="V404" s="200"/>
      <c r="W404" s="200"/>
      <c r="X404" s="200"/>
      <c r="Y404" s="200"/>
      <c r="Z404" s="200"/>
      <c r="AA404" s="200"/>
      <c r="AB404" s="200"/>
      <c r="AC404" s="200"/>
      <c r="AD404" s="200"/>
      <c r="AE404" s="200"/>
    </row>
    <row r="405" spans="20:31" ht="40" customHeight="1" x14ac:dyDescent="0.35">
      <c r="T405" s="200"/>
      <c r="U405" s="200"/>
      <c r="V405" s="200"/>
      <c r="W405" s="200"/>
      <c r="X405" s="200"/>
      <c r="Y405" s="200"/>
      <c r="Z405" s="200"/>
      <c r="AA405" s="200"/>
      <c r="AB405" s="200"/>
      <c r="AC405" s="200"/>
      <c r="AD405" s="200"/>
      <c r="AE405" s="200"/>
    </row>
    <row r="406" spans="20:31" ht="40" customHeight="1" x14ac:dyDescent="0.35">
      <c r="T406" s="200"/>
      <c r="U406" s="200"/>
      <c r="V406" s="200"/>
      <c r="W406" s="200"/>
      <c r="X406" s="200"/>
      <c r="Y406" s="200"/>
      <c r="Z406" s="200"/>
      <c r="AA406" s="200"/>
      <c r="AB406" s="200"/>
      <c r="AC406" s="200"/>
      <c r="AD406" s="200"/>
      <c r="AE406" s="200"/>
    </row>
    <row r="407" spans="20:31" ht="40" customHeight="1" x14ac:dyDescent="0.35">
      <c r="T407" s="200"/>
      <c r="U407" s="200"/>
      <c r="V407" s="200"/>
      <c r="W407" s="200"/>
      <c r="X407" s="200"/>
      <c r="Y407" s="200"/>
      <c r="Z407" s="200"/>
      <c r="AA407" s="200"/>
      <c r="AB407" s="200"/>
      <c r="AC407" s="200"/>
      <c r="AD407" s="200"/>
      <c r="AE407" s="200"/>
    </row>
    <row r="408" spans="20:31" ht="40" customHeight="1" x14ac:dyDescent="0.35">
      <c r="T408" s="200"/>
      <c r="U408" s="200"/>
      <c r="V408" s="200"/>
      <c r="W408" s="200"/>
      <c r="X408" s="200"/>
      <c r="Y408" s="200"/>
      <c r="Z408" s="200"/>
      <c r="AA408" s="200"/>
      <c r="AB408" s="200"/>
      <c r="AC408" s="200"/>
      <c r="AD408" s="200"/>
      <c r="AE408" s="200"/>
    </row>
    <row r="409" spans="20:31" ht="40" customHeight="1" x14ac:dyDescent="0.35">
      <c r="T409" s="200"/>
      <c r="U409" s="200"/>
      <c r="V409" s="200"/>
      <c r="W409" s="200"/>
      <c r="X409" s="200"/>
      <c r="Y409" s="200"/>
      <c r="Z409" s="200"/>
      <c r="AA409" s="200"/>
      <c r="AB409" s="200"/>
      <c r="AC409" s="200"/>
      <c r="AD409" s="200"/>
      <c r="AE409" s="200"/>
    </row>
    <row r="410" spans="20:31" ht="40" customHeight="1" x14ac:dyDescent="0.35">
      <c r="T410" s="200"/>
      <c r="U410" s="200"/>
      <c r="V410" s="200"/>
      <c r="W410" s="200"/>
      <c r="X410" s="200"/>
      <c r="Y410" s="200"/>
      <c r="Z410" s="200"/>
      <c r="AA410" s="200"/>
      <c r="AB410" s="200"/>
      <c r="AC410" s="200"/>
      <c r="AD410" s="200"/>
      <c r="AE410" s="200"/>
    </row>
    <row r="411" spans="20:31" ht="40" customHeight="1" x14ac:dyDescent="0.35">
      <c r="T411" s="200"/>
      <c r="U411" s="200"/>
      <c r="V411" s="200"/>
      <c r="W411" s="200"/>
      <c r="X411" s="200"/>
      <c r="Y411" s="200"/>
      <c r="Z411" s="200"/>
      <c r="AA411" s="200"/>
      <c r="AB411" s="200"/>
      <c r="AC411" s="200"/>
      <c r="AD411" s="200"/>
      <c r="AE411" s="200"/>
    </row>
    <row r="412" spans="20:31" ht="40" customHeight="1" x14ac:dyDescent="0.35">
      <c r="T412" s="200"/>
      <c r="U412" s="200"/>
      <c r="V412" s="200"/>
      <c r="W412" s="200"/>
      <c r="X412" s="200"/>
      <c r="Y412" s="200"/>
      <c r="Z412" s="200"/>
      <c r="AA412" s="200"/>
      <c r="AB412" s="200"/>
      <c r="AC412" s="200"/>
      <c r="AD412" s="200"/>
      <c r="AE412" s="200"/>
    </row>
    <row r="413" spans="20:31" ht="40" customHeight="1" x14ac:dyDescent="0.35">
      <c r="T413" s="200"/>
      <c r="U413" s="200"/>
      <c r="V413" s="200"/>
      <c r="W413" s="200"/>
      <c r="X413" s="200"/>
      <c r="Y413" s="200"/>
      <c r="Z413" s="200"/>
      <c r="AA413" s="200"/>
      <c r="AB413" s="200"/>
      <c r="AC413" s="200"/>
      <c r="AD413" s="200"/>
      <c r="AE413" s="200"/>
    </row>
    <row r="414" spans="20:31" ht="40" customHeight="1" x14ac:dyDescent="0.35">
      <c r="T414" s="200"/>
      <c r="U414" s="200"/>
      <c r="V414" s="200"/>
      <c r="W414" s="200"/>
      <c r="X414" s="200"/>
      <c r="Y414" s="200"/>
      <c r="Z414" s="200"/>
      <c r="AA414" s="200"/>
      <c r="AB414" s="200"/>
      <c r="AC414" s="200"/>
      <c r="AD414" s="200"/>
      <c r="AE414" s="200"/>
    </row>
    <row r="415" spans="20:31" ht="40" customHeight="1" x14ac:dyDescent="0.35">
      <c r="T415" s="200"/>
      <c r="U415" s="200"/>
      <c r="V415" s="200"/>
      <c r="W415" s="200"/>
      <c r="X415" s="200"/>
      <c r="Y415" s="200"/>
      <c r="Z415" s="200"/>
      <c r="AA415" s="200"/>
      <c r="AB415" s="200"/>
      <c r="AC415" s="200"/>
      <c r="AD415" s="200"/>
      <c r="AE415" s="200"/>
    </row>
    <row r="416" spans="20:31" ht="40" customHeight="1" x14ac:dyDescent="0.35">
      <c r="T416" s="200"/>
      <c r="U416" s="200"/>
      <c r="V416" s="200"/>
      <c r="W416" s="200"/>
      <c r="X416" s="200"/>
      <c r="Y416" s="200"/>
      <c r="Z416" s="200"/>
      <c r="AA416" s="200"/>
      <c r="AB416" s="200"/>
      <c r="AC416" s="200"/>
      <c r="AD416" s="200"/>
      <c r="AE416" s="200"/>
    </row>
    <row r="417" spans="20:31" ht="40" customHeight="1" x14ac:dyDescent="0.35">
      <c r="T417" s="200"/>
      <c r="U417" s="200"/>
      <c r="V417" s="200"/>
      <c r="W417" s="200"/>
      <c r="X417" s="200"/>
      <c r="Y417" s="200"/>
      <c r="Z417" s="200"/>
      <c r="AA417" s="200"/>
      <c r="AB417" s="200"/>
      <c r="AC417" s="200"/>
      <c r="AD417" s="200"/>
      <c r="AE417" s="200"/>
    </row>
    <row r="418" spans="20:31" ht="40" customHeight="1" x14ac:dyDescent="0.35">
      <c r="T418" s="200"/>
      <c r="U418" s="200"/>
      <c r="V418" s="200"/>
      <c r="W418" s="200"/>
      <c r="X418" s="200"/>
      <c r="Y418" s="200"/>
      <c r="Z418" s="200"/>
      <c r="AA418" s="200"/>
      <c r="AB418" s="200"/>
      <c r="AC418" s="200"/>
      <c r="AD418" s="200"/>
      <c r="AE418" s="200"/>
    </row>
    <row r="419" spans="20:31" ht="40" customHeight="1" x14ac:dyDescent="0.35">
      <c r="T419" s="200"/>
      <c r="U419" s="200"/>
      <c r="V419" s="200"/>
      <c r="W419" s="200"/>
      <c r="X419" s="200"/>
      <c r="Y419" s="200"/>
      <c r="Z419" s="200"/>
      <c r="AA419" s="200"/>
      <c r="AB419" s="200"/>
      <c r="AC419" s="200"/>
      <c r="AD419" s="200"/>
      <c r="AE419" s="200"/>
    </row>
    <row r="420" spans="20:31" ht="40" customHeight="1" x14ac:dyDescent="0.35">
      <c r="T420" s="200"/>
      <c r="U420" s="200"/>
      <c r="V420" s="200"/>
      <c r="W420" s="200"/>
      <c r="X420" s="200"/>
      <c r="Y420" s="200"/>
      <c r="Z420" s="200"/>
      <c r="AA420" s="200"/>
      <c r="AB420" s="200"/>
      <c r="AC420" s="200"/>
      <c r="AD420" s="200"/>
      <c r="AE420" s="200"/>
    </row>
    <row r="421" spans="20:31" ht="40" customHeight="1" x14ac:dyDescent="0.35">
      <c r="T421" s="200"/>
      <c r="U421" s="200"/>
      <c r="V421" s="200"/>
      <c r="W421" s="200"/>
      <c r="X421" s="200"/>
      <c r="Y421" s="200"/>
      <c r="Z421" s="200"/>
      <c r="AA421" s="200"/>
      <c r="AB421" s="200"/>
      <c r="AC421" s="200"/>
      <c r="AD421" s="200"/>
      <c r="AE421" s="200"/>
    </row>
    <row r="422" spans="20:31" ht="40" customHeight="1" x14ac:dyDescent="0.35">
      <c r="T422" s="200"/>
      <c r="U422" s="200"/>
      <c r="V422" s="200"/>
      <c r="W422" s="200"/>
      <c r="X422" s="200"/>
      <c r="Y422" s="200"/>
      <c r="Z422" s="200"/>
      <c r="AA422" s="200"/>
      <c r="AB422" s="200"/>
      <c r="AC422" s="200"/>
      <c r="AD422" s="200"/>
      <c r="AE422" s="200"/>
    </row>
    <row r="423" spans="20:31" ht="40" customHeight="1" x14ac:dyDescent="0.35">
      <c r="T423" s="200"/>
      <c r="U423" s="200"/>
      <c r="V423" s="200"/>
      <c r="W423" s="200"/>
      <c r="X423" s="200"/>
      <c r="Y423" s="200"/>
      <c r="Z423" s="200"/>
      <c r="AA423" s="200"/>
      <c r="AB423" s="200"/>
      <c r="AC423" s="200"/>
      <c r="AD423" s="200"/>
      <c r="AE423" s="200"/>
    </row>
    <row r="424" spans="20:31" ht="40" customHeight="1" x14ac:dyDescent="0.35">
      <c r="T424" s="200"/>
      <c r="U424" s="200"/>
      <c r="V424" s="200"/>
      <c r="W424" s="200"/>
      <c r="X424" s="200"/>
      <c r="Y424" s="200"/>
      <c r="Z424" s="200"/>
      <c r="AA424" s="200"/>
      <c r="AB424" s="200"/>
      <c r="AC424" s="200"/>
      <c r="AD424" s="200"/>
      <c r="AE424" s="200"/>
    </row>
    <row r="425" spans="20:31" ht="40" customHeight="1" x14ac:dyDescent="0.35">
      <c r="T425" s="200"/>
      <c r="U425" s="200"/>
      <c r="V425" s="200"/>
      <c r="W425" s="200"/>
      <c r="X425" s="200"/>
      <c r="Y425" s="200"/>
      <c r="Z425" s="200"/>
      <c r="AA425" s="200"/>
      <c r="AB425" s="200"/>
      <c r="AC425" s="200"/>
      <c r="AD425" s="200"/>
      <c r="AE425" s="200"/>
    </row>
    <row r="426" spans="20:31" ht="40" customHeight="1" x14ac:dyDescent="0.35">
      <c r="T426" s="200"/>
      <c r="U426" s="200"/>
      <c r="V426" s="200"/>
      <c r="W426" s="200"/>
      <c r="X426" s="200"/>
      <c r="Y426" s="200"/>
      <c r="Z426" s="200"/>
      <c r="AA426" s="200"/>
      <c r="AB426" s="200"/>
      <c r="AC426" s="200"/>
      <c r="AD426" s="200"/>
      <c r="AE426" s="200"/>
    </row>
    <row r="427" spans="20:31" ht="40" customHeight="1" x14ac:dyDescent="0.35">
      <c r="T427" s="200"/>
      <c r="U427" s="200"/>
      <c r="V427" s="200"/>
      <c r="W427" s="200"/>
      <c r="X427" s="200"/>
      <c r="Y427" s="200"/>
      <c r="Z427" s="200"/>
      <c r="AA427" s="200"/>
      <c r="AB427" s="200"/>
      <c r="AC427" s="200"/>
      <c r="AD427" s="200"/>
      <c r="AE427" s="200"/>
    </row>
    <row r="428" spans="20:31" ht="40" customHeight="1" x14ac:dyDescent="0.35">
      <c r="T428" s="200"/>
      <c r="U428" s="200"/>
      <c r="V428" s="200"/>
      <c r="W428" s="200"/>
      <c r="X428" s="200"/>
      <c r="Y428" s="200"/>
      <c r="Z428" s="200"/>
      <c r="AA428" s="200"/>
      <c r="AB428" s="200"/>
      <c r="AC428" s="200"/>
      <c r="AD428" s="200"/>
      <c r="AE428" s="200"/>
    </row>
    <row r="429" spans="20:31" ht="40" customHeight="1" x14ac:dyDescent="0.35">
      <c r="T429" s="200"/>
      <c r="U429" s="200"/>
      <c r="V429" s="200"/>
      <c r="W429" s="200"/>
      <c r="X429" s="200"/>
      <c r="Y429" s="200"/>
      <c r="Z429" s="200"/>
      <c r="AA429" s="200"/>
      <c r="AB429" s="200"/>
      <c r="AC429" s="200"/>
      <c r="AD429" s="200"/>
      <c r="AE429" s="200"/>
    </row>
    <row r="430" spans="20:31" ht="40" customHeight="1" x14ac:dyDescent="0.35">
      <c r="T430" s="200"/>
      <c r="U430" s="200"/>
      <c r="V430" s="200"/>
      <c r="W430" s="200"/>
      <c r="X430" s="200"/>
      <c r="Y430" s="200"/>
      <c r="Z430" s="200"/>
      <c r="AA430" s="200"/>
      <c r="AB430" s="200"/>
      <c r="AC430" s="200"/>
      <c r="AD430" s="200"/>
      <c r="AE430" s="200"/>
    </row>
    <row r="431" spans="20:31" ht="40" customHeight="1" x14ac:dyDescent="0.35">
      <c r="T431" s="200"/>
      <c r="U431" s="200"/>
      <c r="V431" s="200"/>
      <c r="W431" s="200"/>
      <c r="X431" s="200"/>
      <c r="Y431" s="200"/>
      <c r="Z431" s="200"/>
      <c r="AA431" s="200"/>
      <c r="AB431" s="200"/>
      <c r="AC431" s="200"/>
      <c r="AD431" s="200"/>
      <c r="AE431" s="200"/>
    </row>
    <row r="432" spans="20:31" ht="40" customHeight="1" x14ac:dyDescent="0.35">
      <c r="T432" s="200"/>
      <c r="U432" s="200"/>
      <c r="V432" s="200"/>
      <c r="W432" s="200"/>
      <c r="X432" s="200"/>
      <c r="Y432" s="200"/>
      <c r="Z432" s="200"/>
      <c r="AA432" s="200"/>
      <c r="AB432" s="200"/>
      <c r="AC432" s="200"/>
      <c r="AD432" s="200"/>
      <c r="AE432" s="200"/>
    </row>
    <row r="433" spans="20:31" ht="40" customHeight="1" x14ac:dyDescent="0.35">
      <c r="T433" s="200"/>
      <c r="U433" s="200"/>
      <c r="V433" s="200"/>
      <c r="W433" s="200"/>
      <c r="X433" s="200"/>
      <c r="Y433" s="200"/>
      <c r="Z433" s="200"/>
      <c r="AA433" s="200"/>
      <c r="AB433" s="200"/>
      <c r="AC433" s="200"/>
      <c r="AD433" s="200"/>
      <c r="AE433" s="200"/>
    </row>
    <row r="434" spans="20:31" ht="40" customHeight="1" x14ac:dyDescent="0.35">
      <c r="T434" s="200"/>
      <c r="U434" s="200"/>
      <c r="V434" s="200"/>
      <c r="W434" s="200"/>
      <c r="X434" s="200"/>
      <c r="Y434" s="200"/>
      <c r="Z434" s="200"/>
      <c r="AA434" s="200"/>
      <c r="AB434" s="200"/>
      <c r="AC434" s="200"/>
      <c r="AD434" s="200"/>
      <c r="AE434" s="200"/>
    </row>
    <row r="435" spans="20:31" ht="40" customHeight="1" x14ac:dyDescent="0.35">
      <c r="T435" s="200"/>
      <c r="U435" s="200"/>
      <c r="V435" s="200"/>
      <c r="W435" s="200"/>
      <c r="X435" s="200"/>
      <c r="Y435" s="200"/>
      <c r="Z435" s="200"/>
      <c r="AA435" s="200"/>
      <c r="AB435" s="200"/>
      <c r="AC435" s="200"/>
      <c r="AD435" s="200"/>
      <c r="AE435" s="200"/>
    </row>
    <row r="436" spans="20:31" ht="40" customHeight="1" x14ac:dyDescent="0.35">
      <c r="T436" s="200"/>
      <c r="U436" s="200"/>
      <c r="V436" s="200"/>
      <c r="W436" s="200"/>
      <c r="X436" s="200"/>
      <c r="Y436" s="200"/>
      <c r="Z436" s="200"/>
      <c r="AA436" s="200"/>
      <c r="AB436" s="200"/>
      <c r="AC436" s="200"/>
      <c r="AD436" s="200"/>
      <c r="AE436" s="200"/>
    </row>
    <row r="437" spans="20:31" ht="40" customHeight="1" x14ac:dyDescent="0.35">
      <c r="T437" s="200"/>
      <c r="U437" s="200"/>
      <c r="V437" s="200"/>
      <c r="W437" s="200"/>
      <c r="X437" s="200"/>
      <c r="Y437" s="200"/>
      <c r="Z437" s="200"/>
      <c r="AA437" s="200"/>
      <c r="AB437" s="200"/>
      <c r="AC437" s="200"/>
      <c r="AD437" s="200"/>
      <c r="AE437" s="200"/>
    </row>
    <row r="438" spans="20:31" ht="40" customHeight="1" x14ac:dyDescent="0.35">
      <c r="T438" s="200"/>
      <c r="U438" s="200"/>
      <c r="V438" s="200"/>
      <c r="W438" s="200"/>
      <c r="X438" s="200"/>
      <c r="Y438" s="200"/>
      <c r="Z438" s="200"/>
      <c r="AA438" s="200"/>
      <c r="AB438" s="200"/>
      <c r="AC438" s="200"/>
      <c r="AD438" s="200"/>
      <c r="AE438" s="200"/>
    </row>
    <row r="439" spans="20:31" ht="40" customHeight="1" x14ac:dyDescent="0.35">
      <c r="T439" s="200"/>
      <c r="U439" s="200"/>
      <c r="V439" s="200"/>
      <c r="W439" s="200"/>
      <c r="X439" s="200"/>
      <c r="Y439" s="200"/>
      <c r="Z439" s="200"/>
      <c r="AA439" s="200"/>
      <c r="AB439" s="200"/>
      <c r="AC439" s="200"/>
      <c r="AD439" s="200"/>
      <c r="AE439" s="200"/>
    </row>
    <row r="440" spans="20:31" ht="40" customHeight="1" x14ac:dyDescent="0.35">
      <c r="T440" s="200"/>
      <c r="U440" s="200"/>
      <c r="V440" s="200"/>
      <c r="W440" s="200"/>
      <c r="X440" s="200"/>
      <c r="Y440" s="200"/>
      <c r="Z440" s="200"/>
      <c r="AA440" s="200"/>
      <c r="AB440" s="200"/>
      <c r="AC440" s="200"/>
      <c r="AD440" s="200"/>
      <c r="AE440" s="200"/>
    </row>
    <row r="441" spans="20:31" ht="40" customHeight="1" x14ac:dyDescent="0.35">
      <c r="T441" s="200"/>
      <c r="U441" s="200"/>
      <c r="V441" s="200"/>
      <c r="W441" s="200"/>
      <c r="X441" s="200"/>
      <c r="Y441" s="200"/>
      <c r="Z441" s="200"/>
      <c r="AA441" s="200"/>
      <c r="AB441" s="200"/>
      <c r="AC441" s="200"/>
      <c r="AD441" s="200"/>
      <c r="AE441" s="200"/>
    </row>
    <row r="442" spans="20:31" ht="40" customHeight="1" x14ac:dyDescent="0.35">
      <c r="T442" s="200"/>
      <c r="U442" s="200"/>
      <c r="V442" s="200"/>
      <c r="W442" s="200"/>
      <c r="X442" s="200"/>
      <c r="Y442" s="200"/>
      <c r="Z442" s="200"/>
      <c r="AA442" s="200"/>
      <c r="AB442" s="200"/>
      <c r="AC442" s="200"/>
      <c r="AD442" s="200"/>
      <c r="AE442" s="200"/>
    </row>
    <row r="443" spans="20:31" ht="40" customHeight="1" x14ac:dyDescent="0.35">
      <c r="T443" s="200"/>
      <c r="U443" s="200"/>
      <c r="V443" s="200"/>
      <c r="W443" s="200"/>
      <c r="X443" s="200"/>
      <c r="Y443" s="200"/>
      <c r="Z443" s="200"/>
      <c r="AA443" s="200"/>
      <c r="AB443" s="200"/>
      <c r="AC443" s="200"/>
      <c r="AD443" s="200"/>
      <c r="AE443" s="200"/>
    </row>
    <row r="444" spans="20:31" ht="40" customHeight="1" x14ac:dyDescent="0.35">
      <c r="T444" s="200"/>
      <c r="U444" s="200"/>
      <c r="V444" s="200"/>
      <c r="W444" s="200"/>
      <c r="X444" s="200"/>
      <c r="Y444" s="200"/>
      <c r="Z444" s="200"/>
      <c r="AA444" s="200"/>
      <c r="AB444" s="200"/>
      <c r="AC444" s="200"/>
      <c r="AD444" s="200"/>
      <c r="AE444" s="200"/>
    </row>
    <row r="445" spans="20:31" ht="40" customHeight="1" x14ac:dyDescent="0.35">
      <c r="T445" s="200"/>
      <c r="U445" s="200"/>
      <c r="V445" s="200"/>
      <c r="W445" s="200"/>
      <c r="X445" s="200"/>
      <c r="Y445" s="200"/>
      <c r="Z445" s="200"/>
      <c r="AA445" s="200"/>
      <c r="AB445" s="200"/>
      <c r="AC445" s="200"/>
      <c r="AD445" s="200"/>
      <c r="AE445" s="200"/>
    </row>
    <row r="446" spans="20:31" ht="40" customHeight="1" x14ac:dyDescent="0.35">
      <c r="T446" s="200"/>
      <c r="U446" s="200"/>
      <c r="V446" s="200"/>
      <c r="W446" s="200"/>
      <c r="X446" s="200"/>
      <c r="Y446" s="200"/>
      <c r="Z446" s="200"/>
      <c r="AA446" s="200"/>
      <c r="AB446" s="200"/>
      <c r="AC446" s="200"/>
      <c r="AD446" s="200"/>
      <c r="AE446" s="200"/>
    </row>
    <row r="447" spans="20:31" ht="40" customHeight="1" x14ac:dyDescent="0.35">
      <c r="T447" s="200"/>
      <c r="U447" s="200"/>
      <c r="V447" s="200"/>
      <c r="W447" s="200"/>
      <c r="X447" s="200"/>
      <c r="Y447" s="200"/>
      <c r="Z447" s="200"/>
      <c r="AA447" s="200"/>
      <c r="AB447" s="200"/>
      <c r="AC447" s="200"/>
      <c r="AD447" s="200"/>
      <c r="AE447" s="200"/>
    </row>
    <row r="448" spans="20:31" ht="40" customHeight="1" x14ac:dyDescent="0.35">
      <c r="T448" s="200"/>
      <c r="U448" s="200"/>
      <c r="V448" s="200"/>
      <c r="W448" s="200"/>
      <c r="X448" s="200"/>
      <c r="Y448" s="200"/>
      <c r="Z448" s="200"/>
      <c r="AA448" s="200"/>
      <c r="AB448" s="200"/>
      <c r="AC448" s="200"/>
      <c r="AD448" s="200"/>
      <c r="AE448" s="200"/>
    </row>
    <row r="449" spans="20:31" ht="40" customHeight="1" x14ac:dyDescent="0.35">
      <c r="T449" s="200"/>
      <c r="U449" s="200"/>
      <c r="V449" s="200"/>
      <c r="W449" s="200"/>
      <c r="X449" s="200"/>
      <c r="Y449" s="200"/>
      <c r="Z449" s="200"/>
      <c r="AA449" s="200"/>
      <c r="AB449" s="200"/>
      <c r="AC449" s="200"/>
      <c r="AD449" s="200"/>
      <c r="AE449" s="200"/>
    </row>
    <row r="450" spans="20:31" ht="40" customHeight="1" x14ac:dyDescent="0.35">
      <c r="T450" s="200"/>
      <c r="U450" s="200"/>
      <c r="V450" s="200"/>
      <c r="W450" s="200"/>
      <c r="X450" s="200"/>
      <c r="Y450" s="200"/>
      <c r="Z450" s="200"/>
      <c r="AA450" s="200"/>
      <c r="AB450" s="200"/>
      <c r="AC450" s="200"/>
      <c r="AD450" s="200"/>
      <c r="AE450" s="200"/>
    </row>
    <row r="451" spans="20:31" ht="40" customHeight="1" x14ac:dyDescent="0.35">
      <c r="T451" s="200"/>
      <c r="U451" s="200"/>
      <c r="V451" s="200"/>
      <c r="W451" s="200"/>
      <c r="X451" s="200"/>
      <c r="Y451" s="200"/>
      <c r="Z451" s="200"/>
      <c r="AA451" s="200"/>
      <c r="AB451" s="200"/>
      <c r="AC451" s="200"/>
      <c r="AD451" s="200"/>
      <c r="AE451" s="200"/>
    </row>
    <row r="452" spans="20:31" ht="40" customHeight="1" x14ac:dyDescent="0.35">
      <c r="T452" s="200"/>
      <c r="U452" s="200"/>
      <c r="V452" s="200"/>
      <c r="W452" s="200"/>
      <c r="X452" s="200"/>
      <c r="Y452" s="200"/>
      <c r="Z452" s="200"/>
      <c r="AA452" s="200"/>
      <c r="AB452" s="200"/>
      <c r="AC452" s="200"/>
      <c r="AD452" s="200"/>
      <c r="AE452" s="200"/>
    </row>
    <row r="453" spans="20:31" ht="40" customHeight="1" x14ac:dyDescent="0.35">
      <c r="T453" s="200"/>
      <c r="U453" s="200"/>
      <c r="V453" s="200"/>
      <c r="W453" s="200"/>
      <c r="X453" s="200"/>
      <c r="Y453" s="200"/>
      <c r="Z453" s="200"/>
      <c r="AA453" s="200"/>
      <c r="AB453" s="200"/>
      <c r="AC453" s="200"/>
      <c r="AD453" s="200"/>
      <c r="AE453" s="200"/>
    </row>
    <row r="454" spans="20:31" ht="40" customHeight="1" x14ac:dyDescent="0.35">
      <c r="T454" s="200"/>
      <c r="U454" s="200"/>
      <c r="V454" s="200"/>
      <c r="W454" s="200"/>
      <c r="X454" s="200"/>
      <c r="Y454" s="200"/>
      <c r="Z454" s="200"/>
      <c r="AA454" s="200"/>
      <c r="AB454" s="200"/>
      <c r="AC454" s="200"/>
      <c r="AD454" s="200"/>
      <c r="AE454" s="200"/>
    </row>
    <row r="455" spans="20:31" ht="40" customHeight="1" x14ac:dyDescent="0.35">
      <c r="T455" s="200"/>
      <c r="U455" s="200"/>
      <c r="V455" s="200"/>
      <c r="W455" s="200"/>
      <c r="X455" s="200"/>
      <c r="Y455" s="200"/>
      <c r="Z455" s="200"/>
      <c r="AA455" s="200"/>
      <c r="AB455" s="200"/>
      <c r="AC455" s="200"/>
      <c r="AD455" s="200"/>
      <c r="AE455" s="200"/>
    </row>
    <row r="456" spans="20:31" ht="40" customHeight="1" x14ac:dyDescent="0.35">
      <c r="T456" s="200"/>
      <c r="U456" s="200"/>
      <c r="V456" s="200"/>
      <c r="W456" s="200"/>
      <c r="X456" s="200"/>
      <c r="Y456" s="200"/>
      <c r="Z456" s="200"/>
      <c r="AA456" s="200"/>
      <c r="AB456" s="200"/>
      <c r="AC456" s="200"/>
      <c r="AD456" s="200"/>
      <c r="AE456" s="200"/>
    </row>
    <row r="457" spans="20:31" ht="40" customHeight="1" x14ac:dyDescent="0.35">
      <c r="T457" s="200"/>
      <c r="U457" s="200"/>
      <c r="V457" s="200"/>
      <c r="W457" s="200"/>
      <c r="X457" s="200"/>
      <c r="Y457" s="200"/>
      <c r="Z457" s="200"/>
      <c r="AA457" s="200"/>
      <c r="AB457" s="200"/>
      <c r="AC457" s="200"/>
      <c r="AD457" s="200"/>
      <c r="AE457" s="200"/>
    </row>
    <row r="458" spans="20:31" ht="40" customHeight="1" x14ac:dyDescent="0.35">
      <c r="T458" s="200"/>
      <c r="U458" s="200"/>
      <c r="V458" s="200"/>
      <c r="W458" s="200"/>
      <c r="X458" s="200"/>
      <c r="Y458" s="200"/>
      <c r="Z458" s="200"/>
      <c r="AA458" s="200"/>
      <c r="AB458" s="200"/>
      <c r="AC458" s="200"/>
      <c r="AD458" s="200"/>
      <c r="AE458" s="200"/>
    </row>
    <row r="459" spans="20:31" ht="40" customHeight="1" x14ac:dyDescent="0.35">
      <c r="T459" s="200"/>
      <c r="U459" s="200"/>
      <c r="V459" s="200"/>
      <c r="W459" s="200"/>
      <c r="X459" s="200"/>
      <c r="Y459" s="200"/>
      <c r="Z459" s="200"/>
      <c r="AA459" s="200"/>
      <c r="AB459" s="200"/>
      <c r="AC459" s="200"/>
      <c r="AD459" s="200"/>
      <c r="AE459" s="200"/>
    </row>
    <row r="460" spans="20:31" ht="40" customHeight="1" x14ac:dyDescent="0.35">
      <c r="T460" s="200"/>
      <c r="U460" s="200"/>
      <c r="V460" s="200"/>
      <c r="W460" s="200"/>
      <c r="X460" s="200"/>
      <c r="Y460" s="200"/>
      <c r="Z460" s="200"/>
      <c r="AA460" s="200"/>
      <c r="AB460" s="200"/>
      <c r="AC460" s="200"/>
      <c r="AD460" s="200"/>
      <c r="AE460" s="200"/>
    </row>
    <row r="461" spans="20:31" ht="40" customHeight="1" x14ac:dyDescent="0.35">
      <c r="T461" s="200"/>
      <c r="U461" s="200"/>
      <c r="V461" s="200"/>
      <c r="W461" s="200"/>
      <c r="X461" s="200"/>
      <c r="Y461" s="200"/>
      <c r="Z461" s="200"/>
      <c r="AA461" s="200"/>
      <c r="AB461" s="200"/>
      <c r="AC461" s="200"/>
      <c r="AD461" s="200"/>
      <c r="AE461" s="200"/>
    </row>
    <row r="462" spans="20:31" ht="40" customHeight="1" x14ac:dyDescent="0.35">
      <c r="T462" s="200"/>
      <c r="U462" s="200"/>
      <c r="V462" s="200"/>
      <c r="W462" s="200"/>
      <c r="X462" s="200"/>
      <c r="Y462" s="200"/>
      <c r="Z462" s="200"/>
      <c r="AA462" s="200"/>
      <c r="AB462" s="200"/>
      <c r="AC462" s="200"/>
      <c r="AD462" s="200"/>
      <c r="AE462" s="200"/>
    </row>
    <row r="463" spans="20:31" ht="40" customHeight="1" x14ac:dyDescent="0.35">
      <c r="T463" s="200"/>
      <c r="U463" s="200"/>
      <c r="V463" s="200"/>
      <c r="W463" s="200"/>
      <c r="X463" s="200"/>
      <c r="Y463" s="200"/>
      <c r="Z463" s="200"/>
      <c r="AA463" s="200"/>
      <c r="AB463" s="200"/>
      <c r="AC463" s="200"/>
      <c r="AD463" s="200"/>
      <c r="AE463" s="200"/>
    </row>
    <row r="464" spans="20:31" ht="40" customHeight="1" x14ac:dyDescent="0.35">
      <c r="T464" s="200"/>
      <c r="U464" s="200"/>
      <c r="V464" s="200"/>
      <c r="W464" s="200"/>
      <c r="X464" s="200"/>
      <c r="Y464" s="200"/>
      <c r="Z464" s="200"/>
      <c r="AA464" s="200"/>
      <c r="AB464" s="200"/>
      <c r="AC464" s="200"/>
      <c r="AD464" s="200"/>
      <c r="AE464" s="200"/>
    </row>
    <row r="465" spans="20:31" ht="40" customHeight="1" x14ac:dyDescent="0.35">
      <c r="T465" s="200"/>
      <c r="U465" s="200"/>
      <c r="V465" s="200"/>
      <c r="W465" s="200"/>
      <c r="X465" s="200"/>
      <c r="Y465" s="200"/>
      <c r="Z465" s="200"/>
      <c r="AA465" s="200"/>
      <c r="AB465" s="200"/>
      <c r="AC465" s="200"/>
      <c r="AD465" s="200"/>
      <c r="AE465" s="200"/>
    </row>
    <row r="466" spans="20:31" ht="40" customHeight="1" x14ac:dyDescent="0.35">
      <c r="T466" s="200"/>
      <c r="U466" s="200"/>
      <c r="V466" s="200"/>
      <c r="W466" s="200"/>
      <c r="X466" s="200"/>
      <c r="Y466" s="200"/>
      <c r="Z466" s="200"/>
      <c r="AA466" s="200"/>
      <c r="AB466" s="200"/>
      <c r="AC466" s="200"/>
      <c r="AD466" s="200"/>
      <c r="AE466" s="200"/>
    </row>
    <row r="467" spans="20:31" ht="40" customHeight="1" x14ac:dyDescent="0.35">
      <c r="T467" s="200"/>
      <c r="U467" s="200"/>
      <c r="V467" s="200"/>
      <c r="W467" s="200"/>
      <c r="X467" s="200"/>
      <c r="Y467" s="200"/>
      <c r="Z467" s="200"/>
      <c r="AA467" s="200"/>
      <c r="AB467" s="200"/>
      <c r="AC467" s="200"/>
      <c r="AD467" s="200"/>
      <c r="AE467" s="200"/>
    </row>
    <row r="468" spans="20:31" ht="40" customHeight="1" x14ac:dyDescent="0.35">
      <c r="T468" s="200"/>
      <c r="U468" s="200"/>
      <c r="V468" s="200"/>
      <c r="W468" s="200"/>
      <c r="X468" s="200"/>
      <c r="Y468" s="200"/>
      <c r="Z468" s="200"/>
      <c r="AA468" s="200"/>
      <c r="AB468" s="200"/>
      <c r="AC468" s="200"/>
      <c r="AD468" s="200"/>
      <c r="AE468" s="200"/>
    </row>
    <row r="469" spans="20:31" ht="40" customHeight="1" x14ac:dyDescent="0.35">
      <c r="T469" s="200"/>
      <c r="U469" s="200"/>
      <c r="V469" s="200"/>
      <c r="W469" s="200"/>
      <c r="X469" s="200"/>
      <c r="Y469" s="200"/>
      <c r="Z469" s="200"/>
      <c r="AA469" s="200"/>
      <c r="AB469" s="200"/>
      <c r="AC469" s="200"/>
      <c r="AD469" s="200"/>
      <c r="AE469" s="200"/>
    </row>
    <row r="470" spans="20:31" ht="40" customHeight="1" x14ac:dyDescent="0.35">
      <c r="T470" s="200"/>
      <c r="U470" s="200"/>
      <c r="V470" s="200"/>
      <c r="W470" s="200"/>
      <c r="X470" s="200"/>
      <c r="Y470" s="200"/>
      <c r="Z470" s="200"/>
      <c r="AA470" s="200"/>
      <c r="AB470" s="200"/>
      <c r="AC470" s="200"/>
      <c r="AD470" s="200"/>
      <c r="AE470" s="200"/>
    </row>
    <row r="471" spans="20:31" ht="40" customHeight="1" x14ac:dyDescent="0.35">
      <c r="T471" s="200"/>
      <c r="U471" s="200"/>
      <c r="V471" s="200"/>
      <c r="W471" s="200"/>
      <c r="X471" s="200"/>
      <c r="Y471" s="200"/>
      <c r="Z471" s="200"/>
      <c r="AA471" s="200"/>
      <c r="AB471" s="200"/>
      <c r="AC471" s="200"/>
      <c r="AD471" s="200"/>
      <c r="AE471" s="200"/>
    </row>
    <row r="472" spans="20:31" ht="40" customHeight="1" x14ac:dyDescent="0.35">
      <c r="T472" s="200"/>
      <c r="U472" s="200"/>
      <c r="V472" s="200"/>
      <c r="W472" s="200"/>
      <c r="X472" s="200"/>
      <c r="Y472" s="200"/>
      <c r="Z472" s="200"/>
      <c r="AA472" s="200"/>
      <c r="AB472" s="200"/>
      <c r="AC472" s="200"/>
      <c r="AD472" s="200"/>
      <c r="AE472" s="200"/>
    </row>
    <row r="473" spans="20:31" ht="40" customHeight="1" x14ac:dyDescent="0.35">
      <c r="T473" s="200"/>
      <c r="U473" s="200"/>
      <c r="V473" s="200"/>
      <c r="W473" s="200"/>
      <c r="X473" s="200"/>
      <c r="Y473" s="200"/>
      <c r="Z473" s="200"/>
      <c r="AA473" s="200"/>
      <c r="AB473" s="200"/>
      <c r="AC473" s="200"/>
      <c r="AD473" s="200"/>
      <c r="AE473" s="200"/>
    </row>
    <row r="474" spans="20:31" ht="40" customHeight="1" x14ac:dyDescent="0.35">
      <c r="T474" s="200"/>
      <c r="U474" s="200"/>
      <c r="V474" s="200"/>
      <c r="W474" s="200"/>
      <c r="X474" s="200"/>
      <c r="Y474" s="200"/>
      <c r="Z474" s="200"/>
      <c r="AA474" s="200"/>
      <c r="AB474" s="200"/>
      <c r="AC474" s="200"/>
      <c r="AD474" s="200"/>
      <c r="AE474" s="200"/>
    </row>
    <row r="475" spans="20:31" ht="40" customHeight="1" x14ac:dyDescent="0.35">
      <c r="T475" s="200"/>
      <c r="U475" s="200"/>
      <c r="V475" s="200"/>
      <c r="W475" s="200"/>
      <c r="X475" s="200"/>
      <c r="Y475" s="200"/>
      <c r="Z475" s="200"/>
      <c r="AA475" s="200"/>
      <c r="AB475" s="200"/>
      <c r="AC475" s="200"/>
      <c r="AD475" s="200"/>
      <c r="AE475" s="200"/>
    </row>
    <row r="476" spans="20:31" ht="40" customHeight="1" x14ac:dyDescent="0.35">
      <c r="T476" s="200"/>
      <c r="U476" s="200"/>
      <c r="V476" s="200"/>
      <c r="W476" s="200"/>
      <c r="X476" s="200"/>
      <c r="Y476" s="200"/>
      <c r="Z476" s="200"/>
      <c r="AA476" s="200"/>
      <c r="AB476" s="200"/>
      <c r="AC476" s="200"/>
      <c r="AD476" s="200"/>
      <c r="AE476" s="200"/>
    </row>
    <row r="477" spans="20:31" ht="40" customHeight="1" x14ac:dyDescent="0.35">
      <c r="T477" s="200"/>
      <c r="U477" s="200"/>
      <c r="V477" s="200"/>
      <c r="W477" s="200"/>
      <c r="X477" s="200"/>
      <c r="Y477" s="200"/>
      <c r="Z477" s="200"/>
      <c r="AA477" s="200"/>
      <c r="AB477" s="200"/>
      <c r="AC477" s="200"/>
      <c r="AD477" s="200"/>
      <c r="AE477" s="200"/>
    </row>
    <row r="478" spans="20:31" ht="40" customHeight="1" x14ac:dyDescent="0.35">
      <c r="T478" s="200"/>
      <c r="U478" s="200"/>
      <c r="V478" s="200"/>
      <c r="W478" s="200"/>
      <c r="X478" s="200"/>
      <c r="Y478" s="200"/>
      <c r="Z478" s="200"/>
      <c r="AA478" s="200"/>
      <c r="AB478" s="200"/>
      <c r="AC478" s="200"/>
      <c r="AD478" s="200"/>
      <c r="AE478" s="200"/>
    </row>
    <row r="479" spans="20:31" ht="40" customHeight="1" x14ac:dyDescent="0.35">
      <c r="T479" s="200"/>
      <c r="U479" s="200"/>
      <c r="V479" s="200"/>
      <c r="W479" s="200"/>
      <c r="X479" s="200"/>
      <c r="Y479" s="200"/>
      <c r="Z479" s="200"/>
      <c r="AA479" s="200"/>
      <c r="AB479" s="200"/>
      <c r="AC479" s="200"/>
      <c r="AD479" s="200"/>
      <c r="AE479" s="200"/>
    </row>
    <row r="480" spans="20:31" ht="40" customHeight="1" x14ac:dyDescent="0.35">
      <c r="T480" s="200"/>
      <c r="U480" s="200"/>
      <c r="V480" s="200"/>
      <c r="W480" s="200"/>
      <c r="X480" s="200"/>
      <c r="Y480" s="200"/>
      <c r="Z480" s="200"/>
      <c r="AA480" s="200"/>
      <c r="AB480" s="200"/>
      <c r="AC480" s="200"/>
      <c r="AD480" s="200"/>
      <c r="AE480" s="200"/>
    </row>
    <row r="481" spans="20:31" ht="40" customHeight="1" x14ac:dyDescent="0.35">
      <c r="T481" s="200"/>
      <c r="U481" s="200"/>
      <c r="V481" s="200"/>
      <c r="W481" s="200"/>
      <c r="X481" s="200"/>
      <c r="Y481" s="200"/>
      <c r="Z481" s="200"/>
      <c r="AA481" s="200"/>
      <c r="AB481" s="200"/>
      <c r="AC481" s="200"/>
      <c r="AD481" s="200"/>
      <c r="AE481" s="200"/>
    </row>
    <row r="482" spans="20:31" ht="40" customHeight="1" x14ac:dyDescent="0.35">
      <c r="T482" s="200"/>
      <c r="U482" s="200"/>
      <c r="V482" s="200"/>
      <c r="W482" s="200"/>
      <c r="X482" s="200"/>
      <c r="Y482" s="200"/>
      <c r="Z482" s="200"/>
      <c r="AA482" s="200"/>
      <c r="AB482" s="200"/>
      <c r="AC482" s="200"/>
      <c r="AD482" s="200"/>
      <c r="AE482" s="200"/>
    </row>
    <row r="483" spans="20:31" ht="40" customHeight="1" x14ac:dyDescent="0.35">
      <c r="T483" s="200"/>
      <c r="U483" s="200"/>
      <c r="V483" s="200"/>
      <c r="W483" s="200"/>
      <c r="X483" s="200"/>
      <c r="Y483" s="200"/>
      <c r="Z483" s="200"/>
      <c r="AA483" s="200"/>
      <c r="AB483" s="200"/>
      <c r="AC483" s="200"/>
      <c r="AD483" s="200"/>
      <c r="AE483" s="200"/>
    </row>
    <row r="484" spans="20:31" ht="40" customHeight="1" x14ac:dyDescent="0.35">
      <c r="T484" s="200"/>
      <c r="U484" s="200"/>
      <c r="V484" s="200"/>
      <c r="W484" s="200"/>
      <c r="X484" s="200"/>
      <c r="Y484" s="200"/>
      <c r="Z484" s="200"/>
      <c r="AA484" s="200"/>
      <c r="AB484" s="200"/>
      <c r="AC484" s="200"/>
      <c r="AD484" s="200"/>
      <c r="AE484" s="200"/>
    </row>
    <row r="485" spans="20:31" ht="40" customHeight="1" x14ac:dyDescent="0.35">
      <c r="T485" s="200"/>
      <c r="U485" s="200"/>
      <c r="V485" s="200"/>
      <c r="W485" s="200"/>
      <c r="X485" s="200"/>
      <c r="Y485" s="200"/>
      <c r="Z485" s="200"/>
      <c r="AA485" s="200"/>
      <c r="AB485" s="200"/>
      <c r="AC485" s="200"/>
      <c r="AD485" s="200"/>
      <c r="AE485" s="200"/>
    </row>
    <row r="486" spans="20:31" ht="40" customHeight="1" x14ac:dyDescent="0.35">
      <c r="T486" s="200"/>
      <c r="U486" s="200"/>
      <c r="V486" s="200"/>
      <c r="W486" s="200"/>
      <c r="X486" s="200"/>
      <c r="Y486" s="200"/>
      <c r="Z486" s="200"/>
      <c r="AA486" s="200"/>
      <c r="AB486" s="200"/>
      <c r="AC486" s="200"/>
      <c r="AD486" s="200"/>
      <c r="AE486" s="200"/>
    </row>
    <row r="487" spans="20:31" ht="40" customHeight="1" x14ac:dyDescent="0.35">
      <c r="T487" s="200"/>
      <c r="U487" s="200"/>
      <c r="V487" s="200"/>
      <c r="W487" s="200"/>
      <c r="X487" s="200"/>
      <c r="Y487" s="200"/>
      <c r="Z487" s="200"/>
      <c r="AA487" s="200"/>
      <c r="AB487" s="200"/>
      <c r="AC487" s="200"/>
      <c r="AD487" s="200"/>
      <c r="AE487" s="200"/>
    </row>
    <row r="488" spans="20:31" ht="40" customHeight="1" x14ac:dyDescent="0.35">
      <c r="T488" s="200"/>
      <c r="U488" s="200"/>
      <c r="V488" s="200"/>
      <c r="W488" s="200"/>
      <c r="X488" s="200"/>
      <c r="Y488" s="200"/>
      <c r="Z488" s="200"/>
      <c r="AA488" s="200"/>
      <c r="AB488" s="200"/>
      <c r="AC488" s="200"/>
      <c r="AD488" s="200"/>
      <c r="AE488" s="200"/>
    </row>
    <row r="489" spans="20:31" ht="40" customHeight="1" x14ac:dyDescent="0.35">
      <c r="T489" s="200"/>
      <c r="U489" s="200"/>
      <c r="V489" s="200"/>
      <c r="W489" s="200"/>
      <c r="X489" s="200"/>
      <c r="Y489" s="200"/>
      <c r="Z489" s="200"/>
      <c r="AA489" s="200"/>
      <c r="AB489" s="200"/>
      <c r="AC489" s="200"/>
      <c r="AD489" s="200"/>
      <c r="AE489" s="200"/>
    </row>
    <row r="490" spans="20:31" ht="40" customHeight="1" x14ac:dyDescent="0.35">
      <c r="T490" s="200"/>
      <c r="U490" s="200"/>
      <c r="V490" s="200"/>
      <c r="W490" s="200"/>
      <c r="X490" s="200"/>
      <c r="Y490" s="200"/>
      <c r="Z490" s="200"/>
      <c r="AA490" s="200"/>
      <c r="AB490" s="200"/>
      <c r="AC490" s="200"/>
      <c r="AD490" s="200"/>
      <c r="AE490" s="200"/>
    </row>
    <row r="491" spans="20:31" ht="40" customHeight="1" x14ac:dyDescent="0.35">
      <c r="T491" s="200"/>
      <c r="U491" s="200"/>
      <c r="V491" s="200"/>
      <c r="W491" s="200"/>
      <c r="X491" s="200"/>
      <c r="Y491" s="200"/>
      <c r="Z491" s="200"/>
      <c r="AA491" s="200"/>
      <c r="AB491" s="200"/>
      <c r="AC491" s="200"/>
      <c r="AD491" s="200"/>
      <c r="AE491" s="200"/>
    </row>
    <row r="492" spans="20:31" ht="40" customHeight="1" x14ac:dyDescent="0.35">
      <c r="T492" s="200"/>
      <c r="U492" s="200"/>
      <c r="V492" s="200"/>
      <c r="W492" s="200"/>
      <c r="X492" s="200"/>
      <c r="Y492" s="200"/>
      <c r="Z492" s="200"/>
      <c r="AA492" s="200"/>
      <c r="AB492" s="200"/>
      <c r="AC492" s="200"/>
      <c r="AD492" s="200"/>
      <c r="AE492" s="200"/>
    </row>
    <row r="493" spans="20:31" ht="40" customHeight="1" x14ac:dyDescent="0.35">
      <c r="T493" s="200"/>
      <c r="U493" s="200"/>
      <c r="V493" s="200"/>
      <c r="W493" s="200"/>
      <c r="X493" s="200"/>
      <c r="Y493" s="200"/>
      <c r="Z493" s="200"/>
      <c r="AA493" s="200"/>
      <c r="AB493" s="200"/>
      <c r="AC493" s="200"/>
      <c r="AD493" s="200"/>
      <c r="AE493" s="200"/>
    </row>
    <row r="494" spans="20:31" ht="40" customHeight="1" x14ac:dyDescent="0.35">
      <c r="T494" s="200"/>
      <c r="U494" s="200"/>
      <c r="V494" s="200"/>
      <c r="W494" s="200"/>
      <c r="X494" s="200"/>
      <c r="Y494" s="200"/>
      <c r="Z494" s="200"/>
      <c r="AA494" s="200"/>
      <c r="AB494" s="200"/>
      <c r="AC494" s="200"/>
      <c r="AD494" s="200"/>
      <c r="AE494" s="200"/>
    </row>
    <row r="495" spans="20:31" ht="40" customHeight="1" x14ac:dyDescent="0.35">
      <c r="T495" s="200"/>
      <c r="U495" s="200"/>
      <c r="V495" s="200"/>
      <c r="W495" s="200"/>
      <c r="X495" s="200"/>
      <c r="Y495" s="200"/>
      <c r="Z495" s="200"/>
      <c r="AA495" s="200"/>
      <c r="AB495" s="200"/>
      <c r="AC495" s="200"/>
      <c r="AD495" s="200"/>
      <c r="AE495" s="200"/>
    </row>
    <row r="496" spans="20:31" ht="40" customHeight="1" x14ac:dyDescent="0.35">
      <c r="T496" s="200"/>
      <c r="U496" s="200"/>
      <c r="V496" s="200"/>
      <c r="W496" s="200"/>
      <c r="X496" s="200"/>
      <c r="Y496" s="200"/>
      <c r="Z496" s="200"/>
      <c r="AA496" s="200"/>
      <c r="AB496" s="200"/>
      <c r="AC496" s="200"/>
      <c r="AD496" s="200"/>
      <c r="AE496" s="200"/>
    </row>
    <row r="497" spans="20:31" ht="40" customHeight="1" x14ac:dyDescent="0.35">
      <c r="T497" s="200"/>
      <c r="U497" s="200"/>
      <c r="V497" s="200"/>
      <c r="W497" s="200"/>
      <c r="X497" s="200"/>
      <c r="Y497" s="200"/>
      <c r="Z497" s="200"/>
      <c r="AA497" s="200"/>
      <c r="AB497" s="200"/>
      <c r="AC497" s="200"/>
      <c r="AD497" s="200"/>
      <c r="AE497" s="200"/>
    </row>
    <row r="498" spans="20:31" ht="40" customHeight="1" x14ac:dyDescent="0.35">
      <c r="T498" s="200"/>
      <c r="U498" s="200"/>
      <c r="V498" s="200"/>
      <c r="W498" s="200"/>
      <c r="X498" s="200"/>
      <c r="Y498" s="200"/>
      <c r="Z498" s="200"/>
      <c r="AA498" s="200"/>
      <c r="AB498" s="200"/>
      <c r="AC498" s="200"/>
      <c r="AD498" s="200"/>
      <c r="AE498" s="200"/>
    </row>
    <row r="499" spans="20:31" ht="40" customHeight="1" x14ac:dyDescent="0.35">
      <c r="T499" s="200"/>
      <c r="U499" s="200"/>
      <c r="V499" s="200"/>
      <c r="W499" s="200"/>
      <c r="X499" s="200"/>
      <c r="Y499" s="200"/>
      <c r="Z499" s="200"/>
      <c r="AA499" s="200"/>
      <c r="AB499" s="200"/>
      <c r="AC499" s="200"/>
      <c r="AD499" s="200"/>
      <c r="AE499" s="200"/>
    </row>
    <row r="500" spans="20:31" ht="40" customHeight="1" x14ac:dyDescent="0.35">
      <c r="T500" s="200"/>
      <c r="U500" s="200"/>
      <c r="V500" s="200"/>
      <c r="W500" s="200"/>
      <c r="X500" s="200"/>
      <c r="Y500" s="200"/>
      <c r="Z500" s="200"/>
      <c r="AA500" s="200"/>
      <c r="AB500" s="200"/>
      <c r="AC500" s="200"/>
      <c r="AD500" s="200"/>
      <c r="AE500" s="200"/>
    </row>
    <row r="501" spans="20:31" ht="40" customHeight="1" x14ac:dyDescent="0.35">
      <c r="T501" s="200"/>
      <c r="U501" s="200"/>
      <c r="V501" s="200"/>
      <c r="W501" s="200"/>
      <c r="X501" s="200"/>
      <c r="Y501" s="200"/>
      <c r="Z501" s="200"/>
      <c r="AA501" s="200"/>
      <c r="AB501" s="200"/>
      <c r="AC501" s="200"/>
      <c r="AD501" s="200"/>
      <c r="AE501" s="200"/>
    </row>
    <row r="502" spans="20:31" ht="40" customHeight="1" x14ac:dyDescent="0.35">
      <c r="T502" s="200"/>
      <c r="U502" s="200"/>
      <c r="V502" s="200"/>
      <c r="W502" s="200"/>
      <c r="X502" s="200"/>
      <c r="Y502" s="200"/>
      <c r="Z502" s="200"/>
      <c r="AA502" s="200"/>
      <c r="AB502" s="200"/>
      <c r="AC502" s="200"/>
      <c r="AD502" s="200"/>
      <c r="AE502" s="200"/>
    </row>
    <row r="503" spans="20:31" ht="40" customHeight="1" x14ac:dyDescent="0.35">
      <c r="T503" s="200"/>
      <c r="U503" s="200"/>
      <c r="V503" s="200"/>
      <c r="W503" s="200"/>
      <c r="X503" s="200"/>
      <c r="Y503" s="200"/>
      <c r="Z503" s="200"/>
      <c r="AA503" s="200"/>
      <c r="AB503" s="200"/>
      <c r="AC503" s="200"/>
      <c r="AD503" s="200"/>
      <c r="AE503" s="200"/>
    </row>
    <row r="504" spans="20:31" ht="40" customHeight="1" x14ac:dyDescent="0.35">
      <c r="T504" s="200"/>
      <c r="U504" s="200"/>
      <c r="V504" s="200"/>
      <c r="W504" s="200"/>
      <c r="X504" s="200"/>
      <c r="Y504" s="200"/>
      <c r="Z504" s="200"/>
      <c r="AA504" s="200"/>
      <c r="AB504" s="200"/>
      <c r="AC504" s="200"/>
      <c r="AD504" s="200"/>
      <c r="AE504" s="200"/>
    </row>
    <row r="505" spans="20:31" ht="40" customHeight="1" x14ac:dyDescent="0.35">
      <c r="T505" s="200"/>
      <c r="U505" s="200"/>
      <c r="V505" s="200"/>
      <c r="W505" s="200"/>
      <c r="X505" s="200"/>
      <c r="Y505" s="200"/>
      <c r="Z505" s="200"/>
      <c r="AA505" s="200"/>
      <c r="AB505" s="200"/>
      <c r="AC505" s="200"/>
      <c r="AD505" s="200"/>
      <c r="AE505" s="200"/>
    </row>
    <row r="506" spans="20:31" ht="40" customHeight="1" x14ac:dyDescent="0.35">
      <c r="T506" s="200"/>
      <c r="U506" s="200"/>
      <c r="V506" s="200"/>
      <c r="W506" s="200"/>
      <c r="X506" s="200"/>
      <c r="Y506" s="200"/>
      <c r="Z506" s="200"/>
      <c r="AA506" s="200"/>
      <c r="AB506" s="200"/>
      <c r="AC506" s="200"/>
      <c r="AD506" s="200"/>
      <c r="AE506" s="200"/>
    </row>
    <row r="507" spans="20:31" ht="40" customHeight="1" x14ac:dyDescent="0.35">
      <c r="T507" s="200"/>
      <c r="U507" s="200"/>
      <c r="V507" s="200"/>
      <c r="W507" s="200"/>
      <c r="X507" s="200"/>
      <c r="Y507" s="200"/>
      <c r="Z507" s="200"/>
      <c r="AA507" s="200"/>
      <c r="AB507" s="200"/>
      <c r="AC507" s="200"/>
      <c r="AD507" s="200"/>
      <c r="AE507" s="200"/>
    </row>
    <row r="508" spans="20:31" ht="40" customHeight="1" x14ac:dyDescent="0.35">
      <c r="T508" s="200"/>
      <c r="U508" s="200"/>
      <c r="V508" s="200"/>
      <c r="W508" s="200"/>
      <c r="X508" s="200"/>
      <c r="Y508" s="200"/>
      <c r="Z508" s="200"/>
      <c r="AA508" s="200"/>
      <c r="AB508" s="200"/>
      <c r="AC508" s="200"/>
      <c r="AD508" s="200"/>
      <c r="AE508" s="200"/>
    </row>
    <row r="509" spans="20:31" ht="40" customHeight="1" x14ac:dyDescent="0.35">
      <c r="T509" s="200"/>
      <c r="U509" s="200"/>
      <c r="V509" s="200"/>
      <c r="W509" s="200"/>
      <c r="X509" s="200"/>
      <c r="Y509" s="200"/>
      <c r="Z509" s="200"/>
      <c r="AA509" s="200"/>
      <c r="AB509" s="200"/>
      <c r="AC509" s="200"/>
      <c r="AD509" s="200"/>
      <c r="AE509" s="200"/>
    </row>
    <row r="510" spans="20:31" ht="40" customHeight="1" x14ac:dyDescent="0.35">
      <c r="T510" s="200"/>
      <c r="U510" s="200"/>
      <c r="V510" s="200"/>
      <c r="W510" s="200"/>
      <c r="X510" s="200"/>
      <c r="Y510" s="200"/>
      <c r="Z510" s="200"/>
      <c r="AA510" s="200"/>
      <c r="AB510" s="200"/>
      <c r="AC510" s="200"/>
      <c r="AD510" s="200"/>
      <c r="AE510" s="200"/>
    </row>
    <row r="511" spans="20:31" ht="40" customHeight="1" x14ac:dyDescent="0.35">
      <c r="T511" s="200"/>
      <c r="U511" s="200"/>
      <c r="V511" s="200"/>
      <c r="W511" s="200"/>
      <c r="X511" s="200"/>
      <c r="Y511" s="200"/>
      <c r="Z511" s="200"/>
      <c r="AA511" s="200"/>
      <c r="AB511" s="200"/>
      <c r="AC511" s="200"/>
      <c r="AD511" s="200"/>
      <c r="AE511" s="200"/>
    </row>
    <row r="512" spans="20:31" ht="40" customHeight="1" x14ac:dyDescent="0.35">
      <c r="T512" s="200"/>
      <c r="U512" s="200"/>
      <c r="V512" s="200"/>
      <c r="W512" s="200"/>
      <c r="X512" s="200"/>
      <c r="Y512" s="200"/>
      <c r="Z512" s="200"/>
      <c r="AA512" s="200"/>
      <c r="AB512" s="200"/>
      <c r="AC512" s="200"/>
      <c r="AD512" s="200"/>
      <c r="AE512" s="200"/>
    </row>
    <row r="513" spans="20:31" ht="40" customHeight="1" x14ac:dyDescent="0.35">
      <c r="T513" s="200"/>
      <c r="U513" s="200"/>
      <c r="V513" s="200"/>
      <c r="W513" s="200"/>
      <c r="X513" s="200"/>
      <c r="Y513" s="200"/>
      <c r="Z513" s="200"/>
      <c r="AA513" s="200"/>
      <c r="AB513" s="200"/>
      <c r="AC513" s="200"/>
      <c r="AD513" s="200"/>
      <c r="AE513" s="200"/>
    </row>
    <row r="514" spans="20:31" ht="40" customHeight="1" x14ac:dyDescent="0.35">
      <c r="T514" s="200"/>
      <c r="U514" s="200"/>
      <c r="V514" s="200"/>
      <c r="W514" s="200"/>
      <c r="X514" s="200"/>
      <c r="Y514" s="200"/>
      <c r="Z514" s="200"/>
      <c r="AA514" s="200"/>
      <c r="AB514" s="200"/>
      <c r="AC514" s="200"/>
      <c r="AD514" s="200"/>
      <c r="AE514" s="200"/>
    </row>
    <row r="515" spans="20:31" ht="40" customHeight="1" x14ac:dyDescent="0.35">
      <c r="T515" s="200"/>
      <c r="U515" s="200"/>
      <c r="V515" s="200"/>
      <c r="W515" s="200"/>
      <c r="X515" s="200"/>
      <c r="Y515" s="200"/>
      <c r="Z515" s="200"/>
      <c r="AA515" s="200"/>
      <c r="AB515" s="200"/>
      <c r="AC515" s="200"/>
      <c r="AD515" s="200"/>
      <c r="AE515" s="200"/>
    </row>
    <row r="516" spans="20:31" ht="40" customHeight="1" x14ac:dyDescent="0.35">
      <c r="T516" s="200"/>
      <c r="U516" s="200"/>
      <c r="V516" s="200"/>
      <c r="W516" s="200"/>
      <c r="X516" s="200"/>
      <c r="Y516" s="200"/>
      <c r="Z516" s="200"/>
      <c r="AA516" s="200"/>
      <c r="AB516" s="200"/>
      <c r="AC516" s="200"/>
      <c r="AD516" s="200"/>
      <c r="AE516" s="200"/>
    </row>
    <row r="517" spans="20:31" ht="40" customHeight="1" x14ac:dyDescent="0.35">
      <c r="T517" s="200"/>
      <c r="U517" s="200"/>
      <c r="V517" s="200"/>
      <c r="W517" s="200"/>
      <c r="X517" s="200"/>
      <c r="Y517" s="200"/>
      <c r="Z517" s="200"/>
      <c r="AA517" s="200"/>
      <c r="AB517" s="200"/>
      <c r="AC517" s="200"/>
      <c r="AD517" s="200"/>
      <c r="AE517" s="200"/>
    </row>
    <row r="518" spans="20:31" ht="40" customHeight="1" x14ac:dyDescent="0.35">
      <c r="T518" s="200"/>
      <c r="U518" s="200"/>
      <c r="V518" s="200"/>
      <c r="W518" s="200"/>
      <c r="X518" s="200"/>
      <c r="Y518" s="200"/>
      <c r="Z518" s="200"/>
      <c r="AA518" s="200"/>
      <c r="AB518" s="200"/>
      <c r="AC518" s="200"/>
      <c r="AD518" s="200"/>
      <c r="AE518" s="200"/>
    </row>
    <row r="519" spans="20:31" ht="40" customHeight="1" x14ac:dyDescent="0.35">
      <c r="T519" s="200"/>
      <c r="U519" s="200"/>
      <c r="V519" s="200"/>
      <c r="W519" s="200"/>
      <c r="X519" s="200"/>
      <c r="Y519" s="200"/>
      <c r="Z519" s="200"/>
      <c r="AA519" s="200"/>
      <c r="AB519" s="200"/>
      <c r="AC519" s="200"/>
      <c r="AD519" s="200"/>
      <c r="AE519" s="200"/>
    </row>
    <row r="520" spans="20:31" ht="40" customHeight="1" x14ac:dyDescent="0.35">
      <c r="T520" s="200"/>
      <c r="U520" s="200"/>
      <c r="V520" s="200"/>
      <c r="W520" s="200"/>
      <c r="X520" s="200"/>
      <c r="Y520" s="200"/>
      <c r="Z520" s="200"/>
      <c r="AA520" s="200"/>
      <c r="AB520" s="200"/>
      <c r="AC520" s="200"/>
      <c r="AD520" s="200"/>
      <c r="AE520" s="200"/>
    </row>
    <row r="521" spans="20:31" ht="40" customHeight="1" x14ac:dyDescent="0.35">
      <c r="T521" s="200"/>
      <c r="U521" s="200"/>
      <c r="V521" s="200"/>
      <c r="W521" s="200"/>
      <c r="X521" s="200"/>
      <c r="Y521" s="200"/>
      <c r="Z521" s="200"/>
      <c r="AA521" s="200"/>
      <c r="AB521" s="200"/>
      <c r="AC521" s="200"/>
      <c r="AD521" s="200"/>
      <c r="AE521" s="200"/>
    </row>
    <row r="522" spans="20:31" ht="40" customHeight="1" x14ac:dyDescent="0.35">
      <c r="T522" s="200"/>
      <c r="U522" s="200"/>
      <c r="V522" s="200"/>
      <c r="W522" s="200"/>
      <c r="X522" s="200"/>
      <c r="Y522" s="200"/>
      <c r="Z522" s="200"/>
      <c r="AA522" s="200"/>
      <c r="AB522" s="200"/>
      <c r="AC522" s="200"/>
      <c r="AD522" s="200"/>
      <c r="AE522" s="200"/>
    </row>
    <row r="523" spans="20:31" ht="40" customHeight="1" x14ac:dyDescent="0.35">
      <c r="T523" s="200"/>
      <c r="U523" s="200"/>
      <c r="V523" s="200"/>
      <c r="W523" s="200"/>
      <c r="X523" s="200"/>
      <c r="Y523" s="200"/>
      <c r="Z523" s="200"/>
      <c r="AA523" s="200"/>
      <c r="AB523" s="200"/>
      <c r="AC523" s="200"/>
      <c r="AD523" s="200"/>
      <c r="AE523" s="200"/>
    </row>
    <row r="524" spans="20:31" ht="40" customHeight="1" x14ac:dyDescent="0.35">
      <c r="T524" s="200"/>
      <c r="U524" s="200"/>
      <c r="V524" s="200"/>
      <c r="W524" s="200"/>
      <c r="X524" s="200"/>
      <c r="Y524" s="200"/>
      <c r="Z524" s="200"/>
      <c r="AA524" s="200"/>
      <c r="AB524" s="200"/>
      <c r="AC524" s="200"/>
      <c r="AD524" s="200"/>
      <c r="AE524" s="200"/>
    </row>
    <row r="525" spans="20:31" ht="40" customHeight="1" x14ac:dyDescent="0.35">
      <c r="T525" s="200"/>
      <c r="U525" s="200"/>
      <c r="V525" s="200"/>
      <c r="W525" s="200"/>
      <c r="X525" s="200"/>
      <c r="Y525" s="200"/>
      <c r="Z525" s="200"/>
      <c r="AA525" s="200"/>
      <c r="AB525" s="200"/>
      <c r="AC525" s="200"/>
      <c r="AD525" s="200"/>
      <c r="AE525" s="200"/>
    </row>
    <row r="526" spans="20:31" ht="40" customHeight="1" x14ac:dyDescent="0.35">
      <c r="T526" s="200"/>
      <c r="U526" s="200"/>
      <c r="V526" s="200"/>
      <c r="W526" s="200"/>
      <c r="X526" s="200"/>
      <c r="Y526" s="200"/>
      <c r="Z526" s="200"/>
      <c r="AA526" s="200"/>
      <c r="AB526" s="200"/>
      <c r="AC526" s="200"/>
      <c r="AD526" s="200"/>
      <c r="AE526" s="200"/>
    </row>
    <row r="527" spans="20:31" ht="40" customHeight="1" x14ac:dyDescent="0.35">
      <c r="T527" s="200"/>
      <c r="U527" s="200"/>
      <c r="V527" s="200"/>
      <c r="W527" s="200"/>
      <c r="X527" s="200"/>
      <c r="Y527" s="200"/>
      <c r="Z527" s="200"/>
      <c r="AA527" s="200"/>
      <c r="AB527" s="200"/>
      <c r="AC527" s="200"/>
      <c r="AD527" s="200"/>
      <c r="AE527" s="200"/>
    </row>
    <row r="528" spans="20:31" ht="40" customHeight="1" x14ac:dyDescent="0.35">
      <c r="T528" s="200"/>
      <c r="U528" s="200"/>
      <c r="V528" s="200"/>
      <c r="W528" s="200"/>
      <c r="X528" s="200"/>
      <c r="Y528" s="200"/>
      <c r="Z528" s="200"/>
      <c r="AA528" s="200"/>
      <c r="AB528" s="200"/>
      <c r="AC528" s="200"/>
      <c r="AD528" s="200"/>
      <c r="AE528" s="200"/>
    </row>
    <row r="529" spans="20:31" ht="40" customHeight="1" x14ac:dyDescent="0.35">
      <c r="T529" s="200"/>
      <c r="U529" s="200"/>
      <c r="V529" s="200"/>
      <c r="W529" s="200"/>
      <c r="X529" s="200"/>
      <c r="Y529" s="200"/>
      <c r="Z529" s="200"/>
      <c r="AA529" s="200"/>
      <c r="AB529" s="200"/>
      <c r="AC529" s="200"/>
      <c r="AD529" s="200"/>
      <c r="AE529" s="200"/>
    </row>
    <row r="530" spans="20:31" ht="40" customHeight="1" x14ac:dyDescent="0.35">
      <c r="T530" s="200"/>
      <c r="U530" s="200"/>
      <c r="V530" s="200"/>
      <c r="W530" s="200"/>
      <c r="X530" s="200"/>
      <c r="Y530" s="200"/>
      <c r="Z530" s="200"/>
      <c r="AA530" s="200"/>
      <c r="AB530" s="200"/>
      <c r="AC530" s="200"/>
      <c r="AD530" s="200"/>
      <c r="AE530" s="200"/>
    </row>
    <row r="531" spans="20:31" ht="40" customHeight="1" x14ac:dyDescent="0.35">
      <c r="T531" s="200"/>
      <c r="U531" s="200"/>
      <c r="V531" s="200"/>
      <c r="W531" s="200"/>
      <c r="X531" s="200"/>
      <c r="Y531" s="200"/>
      <c r="Z531" s="200"/>
      <c r="AA531" s="200"/>
      <c r="AB531" s="200"/>
      <c r="AC531" s="200"/>
      <c r="AD531" s="200"/>
      <c r="AE531" s="200"/>
    </row>
    <row r="532" spans="20:31" ht="40" customHeight="1" x14ac:dyDescent="0.35">
      <c r="T532" s="200"/>
      <c r="U532" s="200"/>
      <c r="V532" s="200"/>
      <c r="W532" s="200"/>
      <c r="X532" s="200"/>
      <c r="Y532" s="200"/>
      <c r="Z532" s="200"/>
      <c r="AA532" s="200"/>
      <c r="AB532" s="200"/>
      <c r="AC532" s="200"/>
      <c r="AD532" s="200"/>
      <c r="AE532" s="200"/>
    </row>
    <row r="533" spans="20:31" ht="40" customHeight="1" x14ac:dyDescent="0.35">
      <c r="T533" s="200"/>
      <c r="U533" s="200"/>
      <c r="V533" s="200"/>
      <c r="W533" s="200"/>
      <c r="X533" s="200"/>
      <c r="Y533" s="200"/>
      <c r="Z533" s="200"/>
      <c r="AA533" s="200"/>
      <c r="AB533" s="200"/>
      <c r="AC533" s="200"/>
      <c r="AD533" s="200"/>
      <c r="AE533" s="200"/>
    </row>
    <row r="534" spans="20:31" ht="40" customHeight="1" x14ac:dyDescent="0.35">
      <c r="T534" s="200"/>
      <c r="U534" s="200"/>
      <c r="V534" s="200"/>
      <c r="W534" s="200"/>
      <c r="X534" s="200"/>
      <c r="Y534" s="200"/>
      <c r="Z534" s="200"/>
      <c r="AA534" s="200"/>
      <c r="AB534" s="200"/>
      <c r="AC534" s="200"/>
      <c r="AD534" s="200"/>
      <c r="AE534" s="200"/>
    </row>
    <row r="535" spans="20:31" ht="40" customHeight="1" x14ac:dyDescent="0.35">
      <c r="T535" s="200"/>
      <c r="U535" s="200"/>
      <c r="V535" s="200"/>
      <c r="W535" s="200"/>
      <c r="X535" s="200"/>
      <c r="Y535" s="200"/>
      <c r="Z535" s="200"/>
      <c r="AA535" s="200"/>
      <c r="AB535" s="200"/>
      <c r="AC535" s="200"/>
      <c r="AD535" s="200"/>
      <c r="AE535" s="200"/>
    </row>
    <row r="536" spans="20:31" ht="40" customHeight="1" x14ac:dyDescent="0.35">
      <c r="T536" s="200"/>
      <c r="U536" s="200"/>
      <c r="V536" s="200"/>
      <c r="W536" s="200"/>
      <c r="X536" s="200"/>
      <c r="Y536" s="200"/>
      <c r="Z536" s="200"/>
      <c r="AA536" s="200"/>
      <c r="AB536" s="200"/>
      <c r="AC536" s="200"/>
      <c r="AD536" s="200"/>
      <c r="AE536" s="200"/>
    </row>
    <row r="537" spans="20:31" ht="40" customHeight="1" x14ac:dyDescent="0.35">
      <c r="T537" s="200"/>
      <c r="U537" s="200"/>
      <c r="V537" s="200"/>
      <c r="W537" s="200"/>
      <c r="X537" s="200"/>
      <c r="Y537" s="200"/>
      <c r="Z537" s="200"/>
      <c r="AA537" s="200"/>
      <c r="AB537" s="200"/>
      <c r="AC537" s="200"/>
      <c r="AD537" s="200"/>
      <c r="AE537" s="200"/>
    </row>
    <row r="538" spans="20:31" ht="40" customHeight="1" x14ac:dyDescent="0.35">
      <c r="T538" s="200"/>
      <c r="U538" s="200"/>
      <c r="V538" s="200"/>
      <c r="W538" s="200"/>
      <c r="X538" s="200"/>
      <c r="Y538" s="200"/>
      <c r="Z538" s="200"/>
      <c r="AA538" s="200"/>
      <c r="AB538" s="200"/>
      <c r="AC538" s="200"/>
      <c r="AD538" s="200"/>
      <c r="AE538" s="200"/>
    </row>
    <row r="539" spans="20:31" ht="40" customHeight="1" x14ac:dyDescent="0.35">
      <c r="T539" s="200"/>
      <c r="U539" s="200"/>
      <c r="V539" s="200"/>
      <c r="W539" s="200"/>
      <c r="X539" s="200"/>
      <c r="Y539" s="200"/>
      <c r="Z539" s="200"/>
      <c r="AA539" s="200"/>
      <c r="AB539" s="200"/>
      <c r="AC539" s="200"/>
      <c r="AD539" s="200"/>
      <c r="AE539" s="200"/>
    </row>
    <row r="540" spans="20:31" ht="40" customHeight="1" x14ac:dyDescent="0.35">
      <c r="T540" s="200"/>
      <c r="U540" s="200"/>
      <c r="V540" s="200"/>
      <c r="W540" s="200"/>
      <c r="X540" s="200"/>
      <c r="Y540" s="200"/>
      <c r="Z540" s="200"/>
      <c r="AA540" s="200"/>
      <c r="AB540" s="200"/>
      <c r="AC540" s="200"/>
      <c r="AD540" s="200"/>
      <c r="AE540" s="200"/>
    </row>
    <row r="541" spans="20:31" ht="40" customHeight="1" x14ac:dyDescent="0.35">
      <c r="T541" s="200"/>
      <c r="U541" s="200"/>
      <c r="V541" s="200"/>
      <c r="W541" s="200"/>
      <c r="X541" s="200"/>
      <c r="Y541" s="200"/>
      <c r="Z541" s="200"/>
      <c r="AA541" s="200"/>
      <c r="AB541" s="200"/>
      <c r="AC541" s="200"/>
      <c r="AD541" s="200"/>
      <c r="AE541" s="200"/>
    </row>
    <row r="542" spans="20:31" ht="40" customHeight="1" x14ac:dyDescent="0.35">
      <c r="T542" s="200"/>
      <c r="U542" s="200"/>
      <c r="V542" s="200"/>
      <c r="W542" s="200"/>
      <c r="X542" s="200"/>
      <c r="Y542" s="200"/>
      <c r="Z542" s="200"/>
      <c r="AA542" s="200"/>
      <c r="AB542" s="200"/>
      <c r="AC542" s="200"/>
      <c r="AD542" s="200"/>
      <c r="AE542" s="200"/>
    </row>
    <row r="543" spans="20:31" ht="40" customHeight="1" x14ac:dyDescent="0.35">
      <c r="T543" s="200"/>
      <c r="U543" s="200"/>
      <c r="V543" s="200"/>
      <c r="W543" s="200"/>
      <c r="X543" s="200"/>
      <c r="Y543" s="200"/>
      <c r="Z543" s="200"/>
      <c r="AA543" s="200"/>
      <c r="AB543" s="200"/>
      <c r="AC543" s="200"/>
      <c r="AD543" s="200"/>
      <c r="AE543" s="200"/>
    </row>
    <row r="544" spans="20:31" ht="40" customHeight="1" x14ac:dyDescent="0.35">
      <c r="T544" s="200"/>
      <c r="U544" s="200"/>
      <c r="V544" s="200"/>
      <c r="W544" s="200"/>
      <c r="X544" s="200"/>
      <c r="Y544" s="200"/>
      <c r="Z544" s="200"/>
      <c r="AA544" s="200"/>
      <c r="AB544" s="200"/>
      <c r="AC544" s="200"/>
      <c r="AD544" s="200"/>
      <c r="AE544" s="200"/>
    </row>
    <row r="545" spans="20:31" ht="40" customHeight="1" x14ac:dyDescent="0.35">
      <c r="T545" s="200"/>
      <c r="U545" s="200"/>
      <c r="V545" s="200"/>
      <c r="W545" s="200"/>
      <c r="X545" s="200"/>
      <c r="Y545" s="200"/>
      <c r="Z545" s="200"/>
      <c r="AA545" s="200"/>
      <c r="AB545" s="200"/>
      <c r="AC545" s="200"/>
      <c r="AD545" s="200"/>
      <c r="AE545" s="200"/>
    </row>
    <row r="546" spans="20:31" ht="40" customHeight="1" x14ac:dyDescent="0.35">
      <c r="T546" s="200"/>
      <c r="U546" s="200"/>
      <c r="V546" s="200"/>
      <c r="W546" s="200"/>
      <c r="X546" s="200"/>
      <c r="Y546" s="200"/>
      <c r="Z546" s="200"/>
      <c r="AA546" s="200"/>
      <c r="AB546" s="200"/>
      <c r="AC546" s="200"/>
      <c r="AD546" s="200"/>
      <c r="AE546" s="200"/>
    </row>
    <row r="547" spans="20:31" ht="40" customHeight="1" x14ac:dyDescent="0.35">
      <c r="T547" s="200"/>
      <c r="U547" s="200"/>
      <c r="V547" s="200"/>
      <c r="W547" s="200"/>
      <c r="X547" s="200"/>
      <c r="Y547" s="200"/>
      <c r="Z547" s="200"/>
      <c r="AA547" s="200"/>
      <c r="AB547" s="200"/>
      <c r="AC547" s="200"/>
      <c r="AD547" s="200"/>
      <c r="AE547" s="200"/>
    </row>
    <row r="548" spans="20:31" ht="40" customHeight="1" x14ac:dyDescent="0.35">
      <c r="T548" s="200"/>
      <c r="U548" s="200"/>
      <c r="V548" s="200"/>
      <c r="W548" s="200"/>
      <c r="X548" s="200"/>
      <c r="Y548" s="200"/>
      <c r="Z548" s="200"/>
      <c r="AA548" s="200"/>
      <c r="AB548" s="200"/>
      <c r="AC548" s="200"/>
      <c r="AD548" s="200"/>
      <c r="AE548" s="200"/>
    </row>
    <row r="549" spans="20:31" ht="40" customHeight="1" x14ac:dyDescent="0.35">
      <c r="T549" s="200"/>
      <c r="U549" s="200"/>
      <c r="V549" s="200"/>
      <c r="W549" s="200"/>
      <c r="X549" s="200"/>
      <c r="Y549" s="200"/>
      <c r="Z549" s="200"/>
      <c r="AA549" s="200"/>
      <c r="AB549" s="200"/>
      <c r="AC549" s="200"/>
      <c r="AD549" s="200"/>
      <c r="AE549" s="200"/>
    </row>
    <row r="550" spans="20:31" ht="40" customHeight="1" x14ac:dyDescent="0.35">
      <c r="T550" s="200"/>
      <c r="U550" s="200"/>
      <c r="V550" s="200"/>
      <c r="W550" s="200"/>
      <c r="X550" s="200"/>
      <c r="Y550" s="200"/>
      <c r="Z550" s="200"/>
      <c r="AA550" s="200"/>
      <c r="AB550" s="200"/>
      <c r="AC550" s="200"/>
      <c r="AD550" s="200"/>
      <c r="AE550" s="200"/>
    </row>
    <row r="551" spans="20:31" ht="40" customHeight="1" x14ac:dyDescent="0.35">
      <c r="T551" s="200"/>
      <c r="U551" s="200"/>
      <c r="V551" s="200"/>
      <c r="W551" s="200"/>
      <c r="X551" s="200"/>
      <c r="Y551" s="200"/>
      <c r="Z551" s="200"/>
      <c r="AA551" s="200"/>
      <c r="AB551" s="200"/>
      <c r="AC551" s="200"/>
      <c r="AD551" s="200"/>
      <c r="AE551" s="200"/>
    </row>
    <row r="552" spans="20:31" ht="40" customHeight="1" x14ac:dyDescent="0.35">
      <c r="T552" s="200"/>
      <c r="U552" s="200"/>
      <c r="V552" s="200"/>
      <c r="W552" s="200"/>
      <c r="X552" s="200"/>
      <c r="Y552" s="200"/>
      <c r="Z552" s="200"/>
      <c r="AA552" s="200"/>
      <c r="AB552" s="200"/>
      <c r="AC552" s="200"/>
      <c r="AD552" s="200"/>
      <c r="AE552" s="200"/>
    </row>
    <row r="553" spans="20:31" ht="40" customHeight="1" x14ac:dyDescent="0.35">
      <c r="T553" s="200"/>
      <c r="U553" s="200"/>
      <c r="V553" s="200"/>
      <c r="W553" s="200"/>
      <c r="X553" s="200"/>
      <c r="Y553" s="200"/>
      <c r="Z553" s="200"/>
      <c r="AA553" s="200"/>
      <c r="AB553" s="200"/>
      <c r="AC553" s="200"/>
      <c r="AD553" s="200"/>
      <c r="AE553" s="200"/>
    </row>
    <row r="554" spans="20:31" ht="40" customHeight="1" x14ac:dyDescent="0.35">
      <c r="T554" s="200"/>
      <c r="U554" s="200"/>
      <c r="V554" s="200"/>
      <c r="W554" s="200"/>
      <c r="X554" s="200"/>
      <c r="Y554" s="200"/>
      <c r="Z554" s="200"/>
      <c r="AA554" s="200"/>
      <c r="AB554" s="200"/>
      <c r="AC554" s="200"/>
      <c r="AD554" s="200"/>
      <c r="AE554" s="200"/>
    </row>
    <row r="555" spans="20:31" ht="40" customHeight="1" x14ac:dyDescent="0.35">
      <c r="T555" s="200"/>
      <c r="U555" s="200"/>
      <c r="V555" s="200"/>
      <c r="W555" s="200"/>
      <c r="X555" s="200"/>
      <c r="Y555" s="200"/>
      <c r="Z555" s="200"/>
      <c r="AA555" s="200"/>
      <c r="AB555" s="200"/>
      <c r="AC555" s="200"/>
      <c r="AD555" s="200"/>
      <c r="AE555" s="200"/>
    </row>
    <row r="556" spans="20:31" ht="40" customHeight="1" x14ac:dyDescent="0.35">
      <c r="T556" s="200"/>
      <c r="U556" s="200"/>
      <c r="V556" s="200"/>
      <c r="W556" s="200"/>
      <c r="X556" s="200"/>
      <c r="Y556" s="200"/>
      <c r="Z556" s="200"/>
      <c r="AA556" s="200"/>
      <c r="AB556" s="200"/>
      <c r="AC556" s="200"/>
      <c r="AD556" s="200"/>
      <c r="AE556" s="200"/>
    </row>
    <row r="557" spans="20:31" ht="40" customHeight="1" x14ac:dyDescent="0.35">
      <c r="T557" s="200"/>
      <c r="U557" s="200"/>
      <c r="V557" s="200"/>
      <c r="W557" s="200"/>
      <c r="X557" s="200"/>
      <c r="Y557" s="200"/>
      <c r="Z557" s="200"/>
      <c r="AA557" s="200"/>
      <c r="AB557" s="200"/>
      <c r="AC557" s="200"/>
      <c r="AD557" s="200"/>
      <c r="AE557" s="200"/>
    </row>
    <row r="558" spans="20:31" ht="40" customHeight="1" x14ac:dyDescent="0.35">
      <c r="T558" s="200"/>
      <c r="U558" s="200"/>
      <c r="V558" s="200"/>
      <c r="W558" s="200"/>
      <c r="X558" s="200"/>
      <c r="Y558" s="200"/>
      <c r="Z558" s="200"/>
      <c r="AA558" s="200"/>
      <c r="AB558" s="200"/>
      <c r="AC558" s="200"/>
      <c r="AD558" s="200"/>
      <c r="AE558" s="200"/>
    </row>
    <row r="559" spans="20:31" ht="40" customHeight="1" x14ac:dyDescent="0.35">
      <c r="T559" s="200"/>
      <c r="U559" s="200"/>
      <c r="V559" s="200"/>
      <c r="W559" s="200"/>
      <c r="X559" s="200"/>
      <c r="Y559" s="200"/>
      <c r="Z559" s="200"/>
      <c r="AA559" s="200"/>
      <c r="AB559" s="200"/>
      <c r="AC559" s="200"/>
      <c r="AD559" s="200"/>
      <c r="AE559" s="200"/>
    </row>
    <row r="560" spans="20:31" ht="40" customHeight="1" x14ac:dyDescent="0.35">
      <c r="T560" s="200"/>
      <c r="U560" s="200"/>
      <c r="V560" s="200"/>
      <c r="W560" s="200"/>
      <c r="X560" s="200"/>
      <c r="Y560" s="200"/>
      <c r="Z560" s="200"/>
      <c r="AA560" s="200"/>
      <c r="AB560" s="200"/>
      <c r="AC560" s="200"/>
      <c r="AD560" s="200"/>
      <c r="AE560" s="200"/>
    </row>
    <row r="561" spans="20:31" ht="40" customHeight="1" x14ac:dyDescent="0.35">
      <c r="T561" s="200"/>
      <c r="U561" s="200"/>
      <c r="V561" s="200"/>
      <c r="W561" s="200"/>
      <c r="X561" s="200"/>
      <c r="Y561" s="200"/>
      <c r="Z561" s="200"/>
      <c r="AA561" s="200"/>
      <c r="AB561" s="200"/>
      <c r="AC561" s="200"/>
      <c r="AD561" s="200"/>
      <c r="AE561" s="200"/>
    </row>
    <row r="562" spans="20:31" ht="40" customHeight="1" x14ac:dyDescent="0.35">
      <c r="T562" s="200"/>
      <c r="U562" s="200"/>
      <c r="V562" s="200"/>
      <c r="W562" s="200"/>
      <c r="X562" s="200"/>
      <c r="Y562" s="200"/>
      <c r="Z562" s="200"/>
      <c r="AA562" s="200"/>
      <c r="AB562" s="200"/>
      <c r="AC562" s="200"/>
      <c r="AD562" s="200"/>
      <c r="AE562" s="200"/>
    </row>
    <row r="563" spans="20:31" ht="40" customHeight="1" x14ac:dyDescent="0.35">
      <c r="T563" s="200"/>
      <c r="U563" s="200"/>
      <c r="V563" s="200"/>
      <c r="W563" s="200"/>
      <c r="X563" s="200"/>
      <c r="Y563" s="200"/>
      <c r="Z563" s="200"/>
      <c r="AA563" s="200"/>
      <c r="AB563" s="200"/>
      <c r="AC563" s="200"/>
      <c r="AD563" s="200"/>
      <c r="AE563" s="200"/>
    </row>
    <row r="564" spans="20:31" ht="40" customHeight="1" x14ac:dyDescent="0.35">
      <c r="T564" s="200"/>
      <c r="U564" s="200"/>
      <c r="V564" s="200"/>
      <c r="W564" s="200"/>
      <c r="X564" s="200"/>
      <c r="Y564" s="200"/>
      <c r="Z564" s="200"/>
      <c r="AA564" s="200"/>
      <c r="AB564" s="200"/>
      <c r="AC564" s="200"/>
      <c r="AD564" s="200"/>
      <c r="AE564" s="200"/>
    </row>
    <row r="565" spans="20:31" ht="40" customHeight="1" x14ac:dyDescent="0.35">
      <c r="T565" s="200"/>
      <c r="U565" s="200"/>
      <c r="V565" s="200"/>
      <c r="W565" s="200"/>
      <c r="X565" s="200"/>
      <c r="Y565" s="200"/>
      <c r="Z565" s="200"/>
      <c r="AA565" s="200"/>
      <c r="AB565" s="200"/>
      <c r="AC565" s="200"/>
      <c r="AD565" s="200"/>
      <c r="AE565" s="200"/>
    </row>
    <row r="566" spans="20:31" ht="40" customHeight="1" x14ac:dyDescent="0.35">
      <c r="T566" s="200"/>
      <c r="U566" s="200"/>
      <c r="V566" s="200"/>
      <c r="W566" s="200"/>
      <c r="X566" s="200"/>
      <c r="Y566" s="200"/>
      <c r="Z566" s="200"/>
      <c r="AA566" s="200"/>
      <c r="AB566" s="200"/>
      <c r="AC566" s="200"/>
      <c r="AD566" s="200"/>
      <c r="AE566" s="200"/>
    </row>
    <row r="567" spans="20:31" ht="40" customHeight="1" x14ac:dyDescent="0.35">
      <c r="T567" s="200"/>
      <c r="U567" s="200"/>
      <c r="V567" s="200"/>
      <c r="W567" s="200"/>
      <c r="X567" s="200"/>
      <c r="Y567" s="200"/>
      <c r="Z567" s="200"/>
      <c r="AA567" s="200"/>
      <c r="AB567" s="200"/>
      <c r="AC567" s="200"/>
      <c r="AD567" s="200"/>
      <c r="AE567" s="200"/>
    </row>
    <row r="568" spans="20:31" ht="40" customHeight="1" x14ac:dyDescent="0.35">
      <c r="T568" s="200"/>
      <c r="U568" s="200"/>
      <c r="V568" s="200"/>
      <c r="W568" s="200"/>
      <c r="X568" s="200"/>
      <c r="Y568" s="200"/>
      <c r="Z568" s="200"/>
      <c r="AA568" s="200"/>
      <c r="AB568" s="200"/>
      <c r="AC568" s="200"/>
      <c r="AD568" s="200"/>
      <c r="AE568" s="200"/>
    </row>
    <row r="569" spans="20:31" ht="40" customHeight="1" x14ac:dyDescent="0.35">
      <c r="T569" s="200"/>
      <c r="U569" s="200"/>
      <c r="V569" s="200"/>
      <c r="W569" s="200"/>
      <c r="X569" s="200"/>
      <c r="Y569" s="200"/>
      <c r="Z569" s="200"/>
      <c r="AA569" s="200"/>
      <c r="AB569" s="200"/>
      <c r="AC569" s="200"/>
      <c r="AD569" s="200"/>
      <c r="AE569" s="200"/>
    </row>
    <row r="570" spans="20:31" ht="40" customHeight="1" x14ac:dyDescent="0.35">
      <c r="T570" s="200"/>
      <c r="U570" s="200"/>
      <c r="V570" s="200"/>
      <c r="W570" s="200"/>
      <c r="X570" s="200"/>
      <c r="Y570" s="200"/>
      <c r="Z570" s="200"/>
      <c r="AA570" s="200"/>
      <c r="AB570" s="200"/>
      <c r="AC570" s="200"/>
      <c r="AD570" s="200"/>
      <c r="AE570" s="200"/>
    </row>
    <row r="571" spans="20:31" ht="40" customHeight="1" x14ac:dyDescent="0.35">
      <c r="T571" s="200"/>
      <c r="U571" s="200"/>
      <c r="V571" s="200"/>
      <c r="W571" s="200"/>
      <c r="X571" s="200"/>
      <c r="Y571" s="200"/>
      <c r="Z571" s="200"/>
      <c r="AA571" s="200"/>
      <c r="AB571" s="200"/>
      <c r="AC571" s="200"/>
      <c r="AD571" s="200"/>
      <c r="AE571" s="200"/>
    </row>
    <row r="572" spans="20:31" ht="40" customHeight="1" x14ac:dyDescent="0.35">
      <c r="T572" s="200"/>
      <c r="U572" s="200"/>
      <c r="V572" s="200"/>
      <c r="W572" s="200"/>
      <c r="X572" s="200"/>
      <c r="Y572" s="200"/>
      <c r="Z572" s="200"/>
      <c r="AA572" s="200"/>
      <c r="AB572" s="200"/>
      <c r="AC572" s="200"/>
      <c r="AD572" s="200"/>
      <c r="AE572" s="200"/>
    </row>
    <row r="573" spans="20:31" ht="40" customHeight="1" x14ac:dyDescent="0.35">
      <c r="T573" s="200"/>
      <c r="U573" s="200"/>
      <c r="V573" s="200"/>
      <c r="W573" s="200"/>
      <c r="X573" s="200"/>
      <c r="Y573" s="200"/>
      <c r="Z573" s="200"/>
      <c r="AA573" s="200"/>
      <c r="AB573" s="200"/>
      <c r="AC573" s="200"/>
      <c r="AD573" s="200"/>
      <c r="AE573" s="200"/>
    </row>
    <row r="574" spans="20:31" ht="40" customHeight="1" x14ac:dyDescent="0.35">
      <c r="T574" s="200"/>
      <c r="U574" s="200"/>
      <c r="V574" s="200"/>
      <c r="W574" s="200"/>
      <c r="X574" s="200"/>
      <c r="Y574" s="200"/>
      <c r="Z574" s="200"/>
      <c r="AA574" s="200"/>
      <c r="AB574" s="200"/>
      <c r="AC574" s="200"/>
      <c r="AD574" s="200"/>
      <c r="AE574" s="200"/>
    </row>
    <row r="575" spans="20:31" ht="40" customHeight="1" x14ac:dyDescent="0.35">
      <c r="T575" s="200"/>
      <c r="U575" s="200"/>
      <c r="V575" s="200"/>
      <c r="W575" s="200"/>
      <c r="X575" s="200"/>
      <c r="Y575" s="200"/>
      <c r="Z575" s="200"/>
      <c r="AA575" s="200"/>
      <c r="AB575" s="200"/>
      <c r="AC575" s="200"/>
      <c r="AD575" s="200"/>
      <c r="AE575" s="200"/>
    </row>
    <row r="576" spans="20:31" ht="40" customHeight="1" x14ac:dyDescent="0.35">
      <c r="T576" s="200"/>
      <c r="U576" s="200"/>
      <c r="V576" s="200"/>
      <c r="W576" s="200"/>
      <c r="X576" s="200"/>
      <c r="Y576" s="200"/>
      <c r="Z576" s="200"/>
      <c r="AA576" s="200"/>
      <c r="AB576" s="200"/>
      <c r="AC576" s="200"/>
      <c r="AD576" s="200"/>
      <c r="AE576" s="200"/>
    </row>
    <row r="577" spans="20:31" ht="40" customHeight="1" x14ac:dyDescent="0.35">
      <c r="T577" s="200"/>
      <c r="U577" s="200"/>
      <c r="V577" s="200"/>
      <c r="W577" s="200"/>
      <c r="X577" s="200"/>
      <c r="Y577" s="200"/>
      <c r="Z577" s="200"/>
      <c r="AA577" s="200"/>
      <c r="AB577" s="200"/>
      <c r="AC577" s="200"/>
      <c r="AD577" s="200"/>
      <c r="AE577" s="200"/>
    </row>
    <row r="578" spans="20:31" ht="40" customHeight="1" x14ac:dyDescent="0.35">
      <c r="T578" s="200"/>
      <c r="U578" s="200"/>
      <c r="V578" s="200"/>
      <c r="W578" s="200"/>
      <c r="X578" s="200"/>
      <c r="Y578" s="200"/>
      <c r="Z578" s="200"/>
      <c r="AA578" s="200"/>
      <c r="AB578" s="200"/>
      <c r="AC578" s="200"/>
      <c r="AD578" s="200"/>
      <c r="AE578" s="200"/>
    </row>
    <row r="579" spans="20:31" ht="40" customHeight="1" x14ac:dyDescent="0.35">
      <c r="T579" s="200"/>
      <c r="U579" s="200"/>
      <c r="V579" s="200"/>
      <c r="W579" s="200"/>
      <c r="X579" s="200"/>
      <c r="Y579" s="200"/>
      <c r="Z579" s="200"/>
      <c r="AA579" s="200"/>
      <c r="AB579" s="200"/>
      <c r="AC579" s="200"/>
      <c r="AD579" s="200"/>
      <c r="AE579" s="200"/>
    </row>
    <row r="580" spans="20:31" ht="40" customHeight="1" x14ac:dyDescent="0.35">
      <c r="T580" s="200"/>
      <c r="U580" s="200"/>
      <c r="V580" s="200"/>
      <c r="W580" s="200"/>
      <c r="X580" s="200"/>
      <c r="Y580" s="200"/>
      <c r="Z580" s="200"/>
      <c r="AA580" s="200"/>
      <c r="AB580" s="200"/>
      <c r="AC580" s="200"/>
      <c r="AD580" s="200"/>
      <c r="AE580" s="200"/>
    </row>
    <row r="581" spans="20:31" ht="40" customHeight="1" x14ac:dyDescent="0.35">
      <c r="T581" s="200"/>
      <c r="U581" s="200"/>
      <c r="V581" s="200"/>
      <c r="W581" s="200"/>
      <c r="X581" s="200"/>
      <c r="Y581" s="200"/>
      <c r="Z581" s="200"/>
      <c r="AA581" s="200"/>
      <c r="AB581" s="200"/>
      <c r="AC581" s="200"/>
      <c r="AD581" s="200"/>
      <c r="AE581" s="200"/>
    </row>
    <row r="582" spans="20:31" ht="40" customHeight="1" x14ac:dyDescent="0.35">
      <c r="T582" s="200"/>
      <c r="U582" s="200"/>
      <c r="V582" s="200"/>
      <c r="W582" s="200"/>
      <c r="X582" s="200"/>
      <c r="Y582" s="200"/>
      <c r="Z582" s="200"/>
      <c r="AA582" s="200"/>
      <c r="AB582" s="200"/>
      <c r="AC582" s="200"/>
      <c r="AD582" s="200"/>
      <c r="AE582" s="200"/>
    </row>
    <row r="583" spans="20:31" ht="40" customHeight="1" x14ac:dyDescent="0.35">
      <c r="T583" s="200"/>
      <c r="U583" s="200"/>
      <c r="V583" s="200"/>
      <c r="W583" s="200"/>
      <c r="X583" s="200"/>
      <c r="Y583" s="200"/>
      <c r="Z583" s="200"/>
      <c r="AA583" s="200"/>
      <c r="AB583" s="200"/>
      <c r="AC583" s="200"/>
      <c r="AD583" s="200"/>
      <c r="AE583" s="200"/>
    </row>
    <row r="584" spans="20:31" ht="40" customHeight="1" x14ac:dyDescent="0.35">
      <c r="T584" s="200"/>
      <c r="U584" s="200"/>
      <c r="V584" s="200"/>
      <c r="W584" s="200"/>
      <c r="X584" s="200"/>
      <c r="Y584" s="200"/>
      <c r="Z584" s="200"/>
      <c r="AA584" s="200"/>
      <c r="AB584" s="200"/>
      <c r="AC584" s="200"/>
      <c r="AD584" s="200"/>
      <c r="AE584" s="200"/>
    </row>
    <row r="585" spans="20:31" ht="40" customHeight="1" x14ac:dyDescent="0.35">
      <c r="T585" s="200"/>
      <c r="U585" s="200"/>
      <c r="V585" s="200"/>
      <c r="W585" s="200"/>
      <c r="X585" s="200"/>
      <c r="Y585" s="200"/>
      <c r="Z585" s="200"/>
      <c r="AA585" s="200"/>
      <c r="AB585" s="200"/>
      <c r="AC585" s="200"/>
      <c r="AD585" s="200"/>
      <c r="AE585" s="200"/>
    </row>
    <row r="586" spans="20:31" ht="40" customHeight="1" x14ac:dyDescent="0.35">
      <c r="T586" s="200"/>
      <c r="U586" s="200"/>
      <c r="V586" s="200"/>
      <c r="W586" s="200"/>
      <c r="X586" s="200"/>
      <c r="Y586" s="200"/>
      <c r="Z586" s="200"/>
      <c r="AA586" s="200"/>
      <c r="AB586" s="200"/>
      <c r="AC586" s="200"/>
      <c r="AD586" s="200"/>
      <c r="AE586" s="200"/>
    </row>
    <row r="587" spans="20:31" ht="40" customHeight="1" x14ac:dyDescent="0.35">
      <c r="T587" s="200"/>
      <c r="U587" s="200"/>
      <c r="V587" s="200"/>
      <c r="W587" s="200"/>
      <c r="X587" s="200"/>
      <c r="Y587" s="200"/>
      <c r="Z587" s="200"/>
      <c r="AA587" s="200"/>
      <c r="AB587" s="200"/>
      <c r="AC587" s="200"/>
      <c r="AD587" s="200"/>
      <c r="AE587" s="200"/>
    </row>
    <row r="588" spans="20:31" ht="40" customHeight="1" x14ac:dyDescent="0.35">
      <c r="T588" s="200"/>
      <c r="U588" s="200"/>
      <c r="V588" s="200"/>
      <c r="W588" s="200"/>
      <c r="X588" s="200"/>
      <c r="Y588" s="200"/>
      <c r="Z588" s="200"/>
      <c r="AA588" s="200"/>
      <c r="AB588" s="200"/>
      <c r="AC588" s="200"/>
      <c r="AD588" s="200"/>
      <c r="AE588" s="200"/>
    </row>
    <row r="589" spans="20:31" ht="40" customHeight="1" x14ac:dyDescent="0.35">
      <c r="T589" s="200"/>
      <c r="U589" s="200"/>
      <c r="V589" s="200"/>
      <c r="W589" s="200"/>
      <c r="X589" s="200"/>
      <c r="Y589" s="200"/>
      <c r="Z589" s="200"/>
      <c r="AA589" s="200"/>
      <c r="AB589" s="200"/>
      <c r="AC589" s="200"/>
      <c r="AD589" s="200"/>
      <c r="AE589" s="200"/>
    </row>
    <row r="590" spans="20:31" ht="40" customHeight="1" x14ac:dyDescent="0.35">
      <c r="T590" s="200"/>
      <c r="U590" s="200"/>
      <c r="V590" s="200"/>
      <c r="W590" s="200"/>
      <c r="X590" s="200"/>
      <c r="Y590" s="200"/>
      <c r="Z590" s="200"/>
      <c r="AA590" s="200"/>
      <c r="AB590" s="200"/>
      <c r="AC590" s="200"/>
      <c r="AD590" s="200"/>
      <c r="AE590" s="200"/>
    </row>
    <row r="591" spans="20:31" ht="40" customHeight="1" x14ac:dyDescent="0.35">
      <c r="T591" s="200"/>
      <c r="U591" s="200"/>
      <c r="V591" s="200"/>
      <c r="W591" s="200"/>
      <c r="X591" s="200"/>
      <c r="Y591" s="200"/>
      <c r="Z591" s="200"/>
      <c r="AA591" s="200"/>
      <c r="AB591" s="200"/>
      <c r="AC591" s="200"/>
      <c r="AD591" s="200"/>
      <c r="AE591" s="200"/>
    </row>
    <row r="592" spans="20:31" ht="40" customHeight="1" x14ac:dyDescent="0.35">
      <c r="T592" s="200"/>
      <c r="U592" s="200"/>
      <c r="V592" s="200"/>
      <c r="W592" s="200"/>
      <c r="X592" s="200"/>
      <c r="Y592" s="200"/>
      <c r="Z592" s="200"/>
      <c r="AA592" s="200"/>
      <c r="AB592" s="200"/>
      <c r="AC592" s="200"/>
      <c r="AD592" s="200"/>
      <c r="AE592" s="200"/>
    </row>
    <row r="593" spans="20:31" ht="40" customHeight="1" x14ac:dyDescent="0.35">
      <c r="T593" s="200"/>
      <c r="U593" s="200"/>
      <c r="V593" s="200"/>
      <c r="W593" s="200"/>
      <c r="X593" s="200"/>
      <c r="Y593" s="200"/>
      <c r="Z593" s="200"/>
      <c r="AA593" s="200"/>
      <c r="AB593" s="200"/>
      <c r="AC593" s="200"/>
      <c r="AD593" s="200"/>
      <c r="AE593" s="200"/>
    </row>
    <row r="594" spans="20:31" ht="40" customHeight="1" x14ac:dyDescent="0.35">
      <c r="T594" s="200"/>
      <c r="U594" s="200"/>
      <c r="V594" s="200"/>
      <c r="W594" s="200"/>
      <c r="X594" s="200"/>
      <c r="Y594" s="200"/>
      <c r="Z594" s="200"/>
      <c r="AA594" s="200"/>
      <c r="AB594" s="200"/>
      <c r="AC594" s="200"/>
      <c r="AD594" s="200"/>
      <c r="AE594" s="200"/>
    </row>
    <row r="595" spans="20:31" ht="40" customHeight="1" x14ac:dyDescent="0.35">
      <c r="T595" s="200"/>
      <c r="U595" s="200"/>
      <c r="V595" s="200"/>
      <c r="W595" s="200"/>
      <c r="X595" s="200"/>
      <c r="Y595" s="200"/>
      <c r="Z595" s="200"/>
      <c r="AA595" s="200"/>
      <c r="AB595" s="200"/>
      <c r="AC595" s="200"/>
      <c r="AD595" s="200"/>
      <c r="AE595" s="200"/>
    </row>
    <row r="596" spans="20:31" ht="40" customHeight="1" x14ac:dyDescent="0.35">
      <c r="T596" s="200"/>
      <c r="U596" s="200"/>
      <c r="V596" s="200"/>
      <c r="W596" s="200"/>
      <c r="X596" s="200"/>
      <c r="Y596" s="200"/>
      <c r="Z596" s="200"/>
      <c r="AA596" s="200"/>
      <c r="AB596" s="200"/>
      <c r="AC596" s="200"/>
      <c r="AD596" s="200"/>
      <c r="AE596" s="200"/>
    </row>
    <row r="597" spans="20:31" ht="40" customHeight="1" x14ac:dyDescent="0.35">
      <c r="T597" s="200"/>
      <c r="U597" s="200"/>
      <c r="V597" s="200"/>
      <c r="W597" s="200"/>
      <c r="X597" s="200"/>
      <c r="Y597" s="200"/>
      <c r="Z597" s="200"/>
      <c r="AA597" s="200"/>
      <c r="AB597" s="200"/>
      <c r="AC597" s="200"/>
      <c r="AD597" s="200"/>
      <c r="AE597" s="200"/>
    </row>
    <row r="598" spans="20:31" ht="40" customHeight="1" x14ac:dyDescent="0.35">
      <c r="T598" s="200"/>
      <c r="U598" s="200"/>
      <c r="V598" s="200"/>
      <c r="W598" s="200"/>
      <c r="X598" s="200"/>
      <c r="Y598" s="200"/>
      <c r="Z598" s="200"/>
      <c r="AA598" s="200"/>
      <c r="AB598" s="200"/>
      <c r="AC598" s="200"/>
      <c r="AD598" s="200"/>
      <c r="AE598" s="200"/>
    </row>
    <row r="599" spans="20:31" ht="40" customHeight="1" x14ac:dyDescent="0.35">
      <c r="T599" s="200"/>
      <c r="U599" s="200"/>
      <c r="V599" s="200"/>
      <c r="W599" s="200"/>
      <c r="X599" s="200"/>
      <c r="Y599" s="200"/>
      <c r="Z599" s="200"/>
      <c r="AA599" s="200"/>
      <c r="AB599" s="200"/>
      <c r="AC599" s="200"/>
      <c r="AD599" s="200"/>
      <c r="AE599" s="200"/>
    </row>
    <row r="600" spans="20:31" ht="40" customHeight="1" x14ac:dyDescent="0.35">
      <c r="T600" s="200"/>
      <c r="U600" s="200"/>
      <c r="V600" s="200"/>
      <c r="W600" s="200"/>
      <c r="X600" s="200"/>
      <c r="Y600" s="200"/>
      <c r="Z600" s="200"/>
      <c r="AA600" s="200"/>
      <c r="AB600" s="200"/>
      <c r="AC600" s="200"/>
      <c r="AD600" s="200"/>
      <c r="AE600" s="200"/>
    </row>
    <row r="601" spans="20:31" ht="40" customHeight="1" x14ac:dyDescent="0.35">
      <c r="T601" s="200"/>
      <c r="U601" s="200"/>
      <c r="V601" s="200"/>
      <c r="W601" s="200"/>
      <c r="X601" s="200"/>
      <c r="Y601" s="200"/>
      <c r="Z601" s="200"/>
      <c r="AA601" s="200"/>
      <c r="AB601" s="200"/>
      <c r="AC601" s="200"/>
      <c r="AD601" s="200"/>
      <c r="AE601" s="200"/>
    </row>
    <row r="602" spans="20:31" ht="40" customHeight="1" x14ac:dyDescent="0.35">
      <c r="T602" s="200"/>
      <c r="U602" s="200"/>
      <c r="V602" s="200"/>
      <c r="W602" s="200"/>
      <c r="X602" s="200"/>
      <c r="Y602" s="200"/>
      <c r="Z602" s="200"/>
      <c r="AA602" s="200"/>
      <c r="AB602" s="200"/>
      <c r="AC602" s="200"/>
      <c r="AD602" s="200"/>
      <c r="AE602" s="200"/>
    </row>
    <row r="603" spans="20:31" ht="40" customHeight="1" x14ac:dyDescent="0.35">
      <c r="T603" s="200"/>
      <c r="U603" s="200"/>
      <c r="V603" s="200"/>
      <c r="W603" s="200"/>
      <c r="X603" s="200"/>
      <c r="Y603" s="200"/>
      <c r="Z603" s="200"/>
      <c r="AA603" s="200"/>
      <c r="AB603" s="200"/>
      <c r="AC603" s="200"/>
      <c r="AD603" s="200"/>
      <c r="AE603" s="200"/>
    </row>
    <row r="604" spans="20:31" ht="40" customHeight="1" x14ac:dyDescent="0.35">
      <c r="T604" s="200"/>
      <c r="U604" s="200"/>
      <c r="V604" s="200"/>
      <c r="W604" s="200"/>
      <c r="X604" s="200"/>
      <c r="Y604" s="200"/>
      <c r="Z604" s="200"/>
      <c r="AA604" s="200"/>
      <c r="AB604" s="200"/>
      <c r="AC604" s="200"/>
      <c r="AD604" s="200"/>
      <c r="AE604" s="200"/>
    </row>
    <row r="605" spans="20:31" ht="40" customHeight="1" x14ac:dyDescent="0.35">
      <c r="T605" s="200"/>
      <c r="U605" s="200"/>
      <c r="V605" s="200"/>
      <c r="W605" s="200"/>
      <c r="X605" s="200"/>
      <c r="Y605" s="200"/>
      <c r="Z605" s="200"/>
      <c r="AA605" s="200"/>
      <c r="AB605" s="200"/>
      <c r="AC605" s="200"/>
      <c r="AD605" s="200"/>
      <c r="AE605" s="200"/>
    </row>
    <row r="606" spans="20:31" ht="40" customHeight="1" x14ac:dyDescent="0.35">
      <c r="T606" s="200"/>
      <c r="U606" s="200"/>
      <c r="V606" s="200"/>
      <c r="W606" s="200"/>
      <c r="X606" s="200"/>
      <c r="Y606" s="200"/>
      <c r="Z606" s="200"/>
      <c r="AA606" s="200"/>
      <c r="AB606" s="200"/>
      <c r="AC606" s="200"/>
      <c r="AD606" s="200"/>
      <c r="AE606" s="200"/>
    </row>
    <row r="607" spans="20:31" ht="40" customHeight="1" x14ac:dyDescent="0.35">
      <c r="T607" s="200"/>
      <c r="U607" s="200"/>
      <c r="V607" s="200"/>
      <c r="W607" s="200"/>
      <c r="X607" s="200"/>
      <c r="Y607" s="200"/>
      <c r="Z607" s="200"/>
      <c r="AA607" s="200"/>
      <c r="AB607" s="200"/>
      <c r="AC607" s="200"/>
      <c r="AD607" s="200"/>
      <c r="AE607" s="200"/>
    </row>
    <row r="608" spans="20:31" ht="40" customHeight="1" x14ac:dyDescent="0.35">
      <c r="T608" s="200"/>
      <c r="U608" s="200"/>
      <c r="V608" s="200"/>
      <c r="W608" s="200"/>
      <c r="X608" s="200"/>
      <c r="Y608" s="200"/>
      <c r="Z608" s="200"/>
      <c r="AA608" s="200"/>
      <c r="AB608" s="200"/>
      <c r="AC608" s="200"/>
      <c r="AD608" s="200"/>
      <c r="AE608" s="200"/>
    </row>
    <row r="609" spans="20:31" ht="40" customHeight="1" x14ac:dyDescent="0.35">
      <c r="T609" s="200"/>
      <c r="U609" s="200"/>
      <c r="V609" s="200"/>
      <c r="W609" s="200"/>
      <c r="X609" s="200"/>
      <c r="Y609" s="200"/>
      <c r="Z609" s="200"/>
      <c r="AA609" s="200"/>
      <c r="AB609" s="200"/>
      <c r="AC609" s="200"/>
      <c r="AD609" s="200"/>
      <c r="AE609" s="200"/>
    </row>
    <row r="610" spans="20:31" ht="40" customHeight="1" x14ac:dyDescent="0.35">
      <c r="T610" s="200"/>
      <c r="U610" s="200"/>
      <c r="V610" s="200"/>
      <c r="W610" s="200"/>
      <c r="X610" s="200"/>
      <c r="Y610" s="200"/>
      <c r="Z610" s="200"/>
      <c r="AA610" s="200"/>
      <c r="AB610" s="200"/>
      <c r="AC610" s="200"/>
      <c r="AD610" s="200"/>
      <c r="AE610" s="200"/>
    </row>
    <row r="611" spans="20:31" ht="40" customHeight="1" x14ac:dyDescent="0.35">
      <c r="T611" s="200"/>
      <c r="U611" s="200"/>
      <c r="V611" s="200"/>
      <c r="W611" s="200"/>
      <c r="X611" s="200"/>
      <c r="Y611" s="200"/>
      <c r="Z611" s="200"/>
      <c r="AA611" s="200"/>
      <c r="AB611" s="200"/>
      <c r="AC611" s="200"/>
      <c r="AD611" s="200"/>
      <c r="AE611" s="200"/>
    </row>
    <row r="612" spans="20:31" ht="40" customHeight="1" x14ac:dyDescent="0.35">
      <c r="T612" s="200"/>
      <c r="U612" s="200"/>
      <c r="V612" s="200"/>
      <c r="W612" s="200"/>
      <c r="X612" s="200"/>
      <c r="Y612" s="200"/>
      <c r="Z612" s="200"/>
      <c r="AA612" s="200"/>
      <c r="AB612" s="200"/>
      <c r="AC612" s="200"/>
      <c r="AD612" s="200"/>
      <c r="AE612" s="200"/>
    </row>
    <row r="613" spans="20:31" ht="40" customHeight="1" x14ac:dyDescent="0.35">
      <c r="T613" s="200"/>
      <c r="U613" s="200"/>
      <c r="V613" s="200"/>
      <c r="W613" s="200"/>
      <c r="X613" s="200"/>
      <c r="Y613" s="200"/>
      <c r="Z613" s="200"/>
      <c r="AA613" s="200"/>
      <c r="AB613" s="200"/>
      <c r="AC613" s="200"/>
      <c r="AD613" s="200"/>
      <c r="AE613" s="200"/>
    </row>
    <row r="614" spans="20:31" ht="40" customHeight="1" x14ac:dyDescent="0.35">
      <c r="T614" s="200"/>
      <c r="U614" s="200"/>
      <c r="V614" s="200"/>
      <c r="W614" s="200"/>
      <c r="X614" s="200"/>
      <c r="Y614" s="200"/>
      <c r="Z614" s="200"/>
      <c r="AA614" s="200"/>
      <c r="AB614" s="200"/>
      <c r="AC614" s="200"/>
      <c r="AD614" s="200"/>
      <c r="AE614" s="200"/>
    </row>
    <row r="615" spans="20:31" ht="40" customHeight="1" x14ac:dyDescent="0.35">
      <c r="T615" s="200"/>
      <c r="U615" s="200"/>
      <c r="V615" s="200"/>
      <c r="W615" s="200"/>
      <c r="X615" s="200"/>
      <c r="Y615" s="200"/>
      <c r="Z615" s="200"/>
      <c r="AA615" s="200"/>
      <c r="AB615" s="200"/>
      <c r="AC615" s="200"/>
      <c r="AD615" s="200"/>
      <c r="AE615" s="200"/>
    </row>
    <row r="616" spans="20:31" ht="40" customHeight="1" x14ac:dyDescent="0.35">
      <c r="T616" s="200"/>
      <c r="U616" s="200"/>
      <c r="V616" s="200"/>
      <c r="W616" s="200"/>
      <c r="X616" s="200"/>
      <c r="Y616" s="200"/>
      <c r="Z616" s="200"/>
      <c r="AA616" s="200"/>
      <c r="AB616" s="200"/>
      <c r="AC616" s="200"/>
      <c r="AD616" s="200"/>
      <c r="AE616" s="200"/>
    </row>
    <row r="617" spans="20:31" ht="40" customHeight="1" x14ac:dyDescent="0.35">
      <c r="T617" s="200"/>
      <c r="U617" s="200"/>
      <c r="V617" s="200"/>
      <c r="W617" s="200"/>
      <c r="X617" s="200"/>
      <c r="Y617" s="200"/>
      <c r="Z617" s="200"/>
      <c r="AA617" s="200"/>
      <c r="AB617" s="200"/>
      <c r="AC617" s="200"/>
      <c r="AD617" s="200"/>
      <c r="AE617" s="200"/>
    </row>
    <row r="618" spans="20:31" ht="40" customHeight="1" x14ac:dyDescent="0.35">
      <c r="T618" s="200"/>
      <c r="U618" s="200"/>
      <c r="V618" s="200"/>
      <c r="W618" s="200"/>
      <c r="X618" s="200"/>
      <c r="Y618" s="200"/>
      <c r="Z618" s="200"/>
      <c r="AA618" s="200"/>
      <c r="AB618" s="200"/>
      <c r="AC618" s="200"/>
      <c r="AD618" s="200"/>
      <c r="AE618" s="200"/>
    </row>
    <row r="619" spans="20:31" ht="40" customHeight="1" x14ac:dyDescent="0.35">
      <c r="T619" s="200"/>
      <c r="U619" s="200"/>
      <c r="V619" s="200"/>
      <c r="W619" s="200"/>
      <c r="X619" s="200"/>
      <c r="Y619" s="200"/>
      <c r="Z619" s="200"/>
      <c r="AA619" s="200"/>
      <c r="AB619" s="200"/>
      <c r="AC619" s="200"/>
      <c r="AD619" s="200"/>
      <c r="AE619" s="200"/>
    </row>
    <row r="620" spans="20:31" ht="40" customHeight="1" x14ac:dyDescent="0.35">
      <c r="T620" s="200"/>
      <c r="U620" s="200"/>
      <c r="V620" s="200"/>
      <c r="W620" s="200"/>
      <c r="X620" s="200"/>
      <c r="Y620" s="200"/>
      <c r="Z620" s="200"/>
      <c r="AA620" s="200"/>
      <c r="AB620" s="200"/>
      <c r="AC620" s="200"/>
      <c r="AD620" s="200"/>
      <c r="AE620" s="200"/>
    </row>
    <row r="621" spans="20:31" ht="40" customHeight="1" x14ac:dyDescent="0.35">
      <c r="T621" s="200"/>
      <c r="U621" s="200"/>
      <c r="V621" s="200"/>
      <c r="W621" s="200"/>
      <c r="X621" s="200"/>
      <c r="Y621" s="200"/>
      <c r="Z621" s="200"/>
      <c r="AA621" s="200"/>
      <c r="AB621" s="200"/>
      <c r="AC621" s="200"/>
      <c r="AD621" s="200"/>
      <c r="AE621" s="200"/>
    </row>
    <row r="622" spans="20:31" ht="40" customHeight="1" x14ac:dyDescent="0.35">
      <c r="T622" s="200"/>
      <c r="U622" s="200"/>
      <c r="V622" s="200"/>
      <c r="W622" s="200"/>
      <c r="X622" s="200"/>
      <c r="Y622" s="200"/>
      <c r="Z622" s="200"/>
      <c r="AA622" s="200"/>
      <c r="AB622" s="200"/>
      <c r="AC622" s="200"/>
      <c r="AD622" s="200"/>
      <c r="AE622" s="200"/>
    </row>
    <row r="623" spans="20:31" ht="40" customHeight="1" x14ac:dyDescent="0.35">
      <c r="T623" s="200"/>
      <c r="U623" s="200"/>
      <c r="V623" s="200"/>
      <c r="W623" s="200"/>
      <c r="X623" s="200"/>
      <c r="Y623" s="200"/>
      <c r="Z623" s="200"/>
      <c r="AA623" s="200"/>
      <c r="AB623" s="200"/>
      <c r="AC623" s="200"/>
      <c r="AD623" s="200"/>
      <c r="AE623" s="200"/>
    </row>
    <row r="624" spans="20:31" ht="40" customHeight="1" x14ac:dyDescent="0.35">
      <c r="T624" s="200"/>
      <c r="U624" s="200"/>
      <c r="V624" s="200"/>
      <c r="W624" s="200"/>
      <c r="X624" s="200"/>
      <c r="Y624" s="200"/>
      <c r="Z624" s="200"/>
      <c r="AA624" s="200"/>
      <c r="AB624" s="200"/>
      <c r="AC624" s="200"/>
      <c r="AD624" s="200"/>
      <c r="AE624" s="200"/>
    </row>
    <row r="625" spans="20:31" ht="40" customHeight="1" x14ac:dyDescent="0.35">
      <c r="T625" s="200"/>
      <c r="U625" s="200"/>
      <c r="V625" s="200"/>
      <c r="W625" s="200"/>
      <c r="X625" s="200"/>
      <c r="Y625" s="200"/>
      <c r="Z625" s="200"/>
      <c r="AA625" s="200"/>
      <c r="AB625" s="200"/>
      <c r="AC625" s="200"/>
      <c r="AD625" s="200"/>
      <c r="AE625" s="200"/>
    </row>
    <row r="626" spans="20:31" ht="40" customHeight="1" x14ac:dyDescent="0.35">
      <c r="T626" s="200"/>
      <c r="U626" s="200"/>
      <c r="V626" s="200"/>
      <c r="W626" s="200"/>
      <c r="X626" s="200"/>
      <c r="Y626" s="200"/>
      <c r="Z626" s="200"/>
      <c r="AA626" s="200"/>
      <c r="AB626" s="200"/>
      <c r="AC626" s="200"/>
      <c r="AD626" s="200"/>
      <c r="AE626" s="200"/>
    </row>
    <row r="627" spans="20:31" ht="40" customHeight="1" x14ac:dyDescent="0.35">
      <c r="T627" s="200"/>
      <c r="U627" s="200"/>
      <c r="V627" s="200"/>
      <c r="W627" s="200"/>
      <c r="X627" s="200"/>
      <c r="Y627" s="200"/>
      <c r="Z627" s="200"/>
      <c r="AA627" s="200"/>
      <c r="AB627" s="200"/>
      <c r="AC627" s="200"/>
      <c r="AD627" s="200"/>
      <c r="AE627" s="200"/>
    </row>
    <row r="628" spans="20:31" ht="40" customHeight="1" x14ac:dyDescent="0.35">
      <c r="T628" s="200"/>
      <c r="U628" s="200"/>
      <c r="V628" s="200"/>
      <c r="W628" s="200"/>
      <c r="X628" s="200"/>
      <c r="Y628" s="200"/>
      <c r="Z628" s="200"/>
      <c r="AA628" s="200"/>
      <c r="AB628" s="200"/>
      <c r="AC628" s="200"/>
      <c r="AD628" s="200"/>
      <c r="AE628" s="200"/>
    </row>
    <row r="629" spans="20:31" ht="40" customHeight="1" x14ac:dyDescent="0.35">
      <c r="T629" s="200"/>
      <c r="U629" s="200"/>
      <c r="V629" s="200"/>
      <c r="W629" s="200"/>
      <c r="X629" s="200"/>
      <c r="Y629" s="200"/>
      <c r="Z629" s="200"/>
      <c r="AA629" s="200"/>
      <c r="AB629" s="200"/>
      <c r="AC629" s="200"/>
      <c r="AD629" s="200"/>
      <c r="AE629" s="200"/>
    </row>
    <row r="630" spans="20:31" ht="40" customHeight="1" x14ac:dyDescent="0.35">
      <c r="T630" s="200"/>
      <c r="U630" s="200"/>
      <c r="V630" s="200"/>
      <c r="W630" s="200"/>
      <c r="X630" s="200"/>
      <c r="Y630" s="200"/>
      <c r="Z630" s="200"/>
      <c r="AA630" s="200"/>
      <c r="AB630" s="200"/>
      <c r="AC630" s="200"/>
      <c r="AD630" s="200"/>
      <c r="AE630" s="200"/>
    </row>
    <row r="631" spans="20:31" ht="40" customHeight="1" x14ac:dyDescent="0.35">
      <c r="T631" s="200"/>
      <c r="U631" s="200"/>
      <c r="V631" s="200"/>
      <c r="W631" s="200"/>
      <c r="X631" s="200"/>
      <c r="Y631" s="200"/>
      <c r="Z631" s="200"/>
      <c r="AA631" s="200"/>
      <c r="AB631" s="200"/>
      <c r="AC631" s="200"/>
      <c r="AD631" s="200"/>
      <c r="AE631" s="200"/>
    </row>
    <row r="632" spans="20:31" ht="40" customHeight="1" x14ac:dyDescent="0.35">
      <c r="T632" s="200"/>
      <c r="U632" s="200"/>
      <c r="V632" s="200"/>
      <c r="W632" s="200"/>
      <c r="X632" s="200"/>
      <c r="Y632" s="200"/>
      <c r="Z632" s="200"/>
      <c r="AA632" s="200"/>
      <c r="AB632" s="200"/>
      <c r="AC632" s="200"/>
      <c r="AD632" s="200"/>
      <c r="AE632" s="200"/>
    </row>
    <row r="633" spans="20:31" ht="40" customHeight="1" x14ac:dyDescent="0.35">
      <c r="T633" s="200"/>
      <c r="U633" s="200"/>
      <c r="V633" s="200"/>
      <c r="W633" s="200"/>
      <c r="X633" s="200"/>
      <c r="Y633" s="200"/>
      <c r="Z633" s="200"/>
      <c r="AA633" s="200"/>
      <c r="AB633" s="200"/>
      <c r="AC633" s="200"/>
      <c r="AD633" s="200"/>
      <c r="AE633" s="200"/>
    </row>
    <row r="634" spans="20:31" ht="40" customHeight="1" x14ac:dyDescent="0.35">
      <c r="T634" s="200"/>
      <c r="U634" s="200"/>
      <c r="V634" s="200"/>
      <c r="W634" s="200"/>
      <c r="X634" s="200"/>
      <c r="Y634" s="200"/>
      <c r="Z634" s="200"/>
      <c r="AA634" s="200"/>
      <c r="AB634" s="200"/>
      <c r="AC634" s="200"/>
      <c r="AD634" s="200"/>
      <c r="AE634" s="200"/>
    </row>
    <row r="635" spans="20:31" ht="40" customHeight="1" x14ac:dyDescent="0.35">
      <c r="T635" s="200"/>
      <c r="U635" s="200"/>
      <c r="V635" s="200"/>
      <c r="W635" s="200"/>
      <c r="X635" s="200"/>
      <c r="Y635" s="200"/>
      <c r="Z635" s="200"/>
      <c r="AA635" s="200"/>
      <c r="AB635" s="200"/>
      <c r="AC635" s="200"/>
      <c r="AD635" s="200"/>
      <c r="AE635" s="200"/>
    </row>
    <row r="636" spans="20:31" ht="40" customHeight="1" x14ac:dyDescent="0.35">
      <c r="T636" s="200"/>
      <c r="U636" s="200"/>
      <c r="V636" s="200"/>
      <c r="W636" s="200"/>
      <c r="X636" s="200"/>
      <c r="Y636" s="200"/>
      <c r="Z636" s="200"/>
      <c r="AA636" s="200"/>
      <c r="AB636" s="200"/>
      <c r="AC636" s="200"/>
      <c r="AD636" s="200"/>
      <c r="AE636" s="200"/>
    </row>
    <row r="637" spans="20:31" ht="40" customHeight="1" x14ac:dyDescent="0.35">
      <c r="T637" s="200"/>
      <c r="U637" s="200"/>
      <c r="V637" s="200"/>
      <c r="W637" s="200"/>
      <c r="X637" s="200"/>
      <c r="Y637" s="200"/>
      <c r="Z637" s="200"/>
      <c r="AA637" s="200"/>
      <c r="AB637" s="200"/>
      <c r="AC637" s="200"/>
      <c r="AD637" s="200"/>
      <c r="AE637" s="200"/>
    </row>
    <row r="638" spans="20:31" ht="40" customHeight="1" x14ac:dyDescent="0.35">
      <c r="T638" s="200"/>
      <c r="U638" s="200"/>
      <c r="V638" s="200"/>
      <c r="W638" s="200"/>
      <c r="X638" s="200"/>
      <c r="Y638" s="200"/>
      <c r="Z638" s="200"/>
      <c r="AA638" s="200"/>
      <c r="AB638" s="200"/>
      <c r="AC638" s="200"/>
      <c r="AD638" s="200"/>
      <c r="AE638" s="200"/>
    </row>
    <row r="639" spans="20:31" ht="40" customHeight="1" x14ac:dyDescent="0.35">
      <c r="T639" s="200"/>
      <c r="U639" s="200"/>
      <c r="V639" s="200"/>
      <c r="W639" s="200"/>
      <c r="X639" s="200"/>
      <c r="Y639" s="200"/>
      <c r="Z639" s="200"/>
      <c r="AA639" s="200"/>
      <c r="AB639" s="200"/>
      <c r="AC639" s="200"/>
      <c r="AD639" s="200"/>
      <c r="AE639" s="200"/>
    </row>
    <row r="640" spans="20:31" ht="40" customHeight="1" x14ac:dyDescent="0.35">
      <c r="T640" s="200"/>
      <c r="U640" s="200"/>
      <c r="V640" s="200"/>
      <c r="W640" s="200"/>
      <c r="X640" s="200"/>
      <c r="Y640" s="200"/>
      <c r="Z640" s="200"/>
      <c r="AA640" s="200"/>
      <c r="AB640" s="200"/>
      <c r="AC640" s="200"/>
      <c r="AD640" s="200"/>
      <c r="AE640" s="200"/>
    </row>
    <row r="641" spans="20:31" ht="40" customHeight="1" x14ac:dyDescent="0.35">
      <c r="T641" s="200"/>
      <c r="U641" s="200"/>
      <c r="V641" s="200"/>
      <c r="W641" s="200"/>
      <c r="X641" s="200"/>
      <c r="Y641" s="200"/>
      <c r="Z641" s="200"/>
      <c r="AA641" s="200"/>
      <c r="AB641" s="200"/>
      <c r="AC641" s="200"/>
      <c r="AD641" s="200"/>
      <c r="AE641" s="200"/>
    </row>
    <row r="642" spans="20:31" ht="40" customHeight="1" x14ac:dyDescent="0.35">
      <c r="T642" s="200"/>
      <c r="U642" s="200"/>
      <c r="V642" s="200"/>
      <c r="W642" s="200"/>
      <c r="X642" s="200"/>
      <c r="Y642" s="200"/>
      <c r="Z642" s="200"/>
      <c r="AA642" s="200"/>
      <c r="AB642" s="200"/>
      <c r="AC642" s="200"/>
      <c r="AD642" s="200"/>
      <c r="AE642" s="200"/>
    </row>
    <row r="643" spans="20:31" ht="40" customHeight="1" x14ac:dyDescent="0.35">
      <c r="T643" s="200"/>
      <c r="U643" s="200"/>
      <c r="V643" s="200"/>
      <c r="W643" s="200"/>
      <c r="X643" s="200"/>
      <c r="Y643" s="200"/>
      <c r="Z643" s="200"/>
      <c r="AA643" s="200"/>
      <c r="AB643" s="200"/>
      <c r="AC643" s="200"/>
      <c r="AD643" s="200"/>
      <c r="AE643" s="200"/>
    </row>
    <row r="644" spans="20:31" ht="40" customHeight="1" x14ac:dyDescent="0.35">
      <c r="T644" s="200"/>
      <c r="U644" s="200"/>
      <c r="V644" s="200"/>
      <c r="W644" s="200"/>
      <c r="X644" s="200"/>
      <c r="Y644" s="200"/>
      <c r="Z644" s="200"/>
      <c r="AA644" s="200"/>
      <c r="AB644" s="200"/>
      <c r="AC644" s="200"/>
      <c r="AD644" s="200"/>
      <c r="AE644" s="200"/>
    </row>
    <row r="645" spans="20:31" ht="40" customHeight="1" x14ac:dyDescent="0.35">
      <c r="T645" s="200"/>
      <c r="U645" s="200"/>
      <c r="V645" s="200"/>
      <c r="W645" s="200"/>
      <c r="X645" s="200"/>
      <c r="Y645" s="200"/>
      <c r="Z645" s="200"/>
      <c r="AA645" s="200"/>
      <c r="AB645" s="200"/>
      <c r="AC645" s="200"/>
      <c r="AD645" s="200"/>
      <c r="AE645" s="200"/>
    </row>
    <row r="646" spans="20:31" ht="40" customHeight="1" x14ac:dyDescent="0.35">
      <c r="T646" s="200"/>
      <c r="U646" s="200"/>
      <c r="V646" s="200"/>
      <c r="W646" s="200"/>
      <c r="X646" s="200"/>
      <c r="Y646" s="200"/>
      <c r="Z646" s="200"/>
      <c r="AA646" s="200"/>
      <c r="AB646" s="200"/>
      <c r="AC646" s="200"/>
      <c r="AD646" s="200"/>
      <c r="AE646" s="200"/>
    </row>
    <row r="647" spans="20:31" ht="40" customHeight="1" x14ac:dyDescent="0.35">
      <c r="T647" s="200"/>
      <c r="U647" s="200"/>
      <c r="V647" s="200"/>
      <c r="W647" s="200"/>
      <c r="X647" s="200"/>
      <c r="Y647" s="200"/>
      <c r="Z647" s="200"/>
      <c r="AA647" s="200"/>
      <c r="AB647" s="200"/>
      <c r="AC647" s="200"/>
      <c r="AD647" s="200"/>
      <c r="AE647" s="200"/>
    </row>
    <row r="648" spans="20:31" ht="40" customHeight="1" x14ac:dyDescent="0.35">
      <c r="T648" s="200"/>
      <c r="U648" s="200"/>
      <c r="V648" s="200"/>
      <c r="W648" s="200"/>
      <c r="X648" s="200"/>
      <c r="Y648" s="200"/>
      <c r="Z648" s="200"/>
      <c r="AA648" s="200"/>
      <c r="AB648" s="200"/>
      <c r="AC648" s="200"/>
      <c r="AD648" s="200"/>
      <c r="AE648" s="200"/>
    </row>
    <row r="649" spans="20:31" ht="40" customHeight="1" x14ac:dyDescent="0.35">
      <c r="T649" s="200"/>
      <c r="U649" s="200"/>
      <c r="V649" s="200"/>
      <c r="W649" s="200"/>
      <c r="X649" s="200"/>
      <c r="Y649" s="200"/>
      <c r="Z649" s="200"/>
      <c r="AA649" s="200"/>
      <c r="AB649" s="200"/>
      <c r="AC649" s="200"/>
      <c r="AD649" s="200"/>
      <c r="AE649" s="200"/>
    </row>
  </sheetData>
  <mergeCells count="22">
    <mergeCell ref="AJ1:AJ2"/>
    <mergeCell ref="AB1:AB2"/>
    <mergeCell ref="AC1:AC2"/>
    <mergeCell ref="AD1:AD2"/>
    <mergeCell ref="AE1:AE2"/>
    <mergeCell ref="AF1:AF2"/>
    <mergeCell ref="K1:S1"/>
    <mergeCell ref="A2:S2"/>
    <mergeCell ref="A1:B1"/>
    <mergeCell ref="C1:I1"/>
    <mergeCell ref="AK1:AK2"/>
    <mergeCell ref="AG1:AG2"/>
    <mergeCell ref="V1:V2"/>
    <mergeCell ref="W1:W2"/>
    <mergeCell ref="X1:X2"/>
    <mergeCell ref="Y1:Y2"/>
    <mergeCell ref="Z1:Z2"/>
    <mergeCell ref="AA1:AA2"/>
    <mergeCell ref="U1:U2"/>
    <mergeCell ref="T1:T2"/>
    <mergeCell ref="AH1:AH2"/>
    <mergeCell ref="AI1:AI2"/>
  </mergeCells>
  <conditionalFormatting sqref="AF38:AK38">
    <cfRule type="cellIs" dxfId="50" priority="1" stopIfTrue="1" operator="greaterThan">
      <formula>0</formula>
    </cfRule>
    <cfRule type="cellIs" dxfId="49" priority="2" stopIfTrue="1" operator="greaterThan">
      <formula>0</formula>
    </cfRule>
    <cfRule type="cellIs" dxfId="48" priority="3" stopIfTrue="1" operator="greaterThan">
      <formula>0</formula>
    </cfRule>
  </conditionalFormatting>
  <hyperlinks>
    <hyperlink ref="D478" r:id="rId1" display="https://www.havan.com.br/mangueira-para-gas-de-cozinha-glp-1-20m-durin-05207.html" xr:uid="{71B9FD59-39D4-4B11-AFB5-5E8DDAD7479D}"/>
  </hyperlinks>
  <pageMargins left="0.511811024" right="0.511811024" top="0.78740157499999996" bottom="0.78740157499999996" header="0.31496062000000002" footer="0.31496062000000002"/>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18</vt:i4>
      </vt:variant>
    </vt:vector>
  </HeadingPairs>
  <TitlesOfParts>
    <vt:vector size="18" baseType="lpstr">
      <vt:lpstr>Dashboard</vt:lpstr>
      <vt:lpstr>Dados Dashboard</vt:lpstr>
      <vt:lpstr>Reitoria - SEAL</vt:lpstr>
      <vt:lpstr>ESAG</vt:lpstr>
      <vt:lpstr>CEART</vt:lpstr>
      <vt:lpstr>FAED</vt:lpstr>
      <vt:lpstr>CEAD</vt:lpstr>
      <vt:lpstr>CEFID</vt:lpstr>
      <vt:lpstr>CERES</vt:lpstr>
      <vt:lpstr>CESFI</vt:lpstr>
      <vt:lpstr>CCT</vt:lpstr>
      <vt:lpstr>CEPLAN</vt:lpstr>
      <vt:lpstr>CEAVI</vt:lpstr>
      <vt:lpstr>CAV</vt:lpstr>
      <vt:lpstr>CEO</vt:lpstr>
      <vt:lpstr>CESMO</vt:lpstr>
      <vt:lpstr>GESTOR da Ata</vt:lpstr>
      <vt:lpstr>CARONA-uso exclusivo do GESTOR!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LETÍCIA-SEGECON/FPOLIS</cp:lastModifiedBy>
  <cp:lastPrinted>2018-01-24T18:18:49Z</cp:lastPrinted>
  <dcterms:created xsi:type="dcterms:W3CDTF">2010-06-19T20:43:11Z</dcterms:created>
  <dcterms:modified xsi:type="dcterms:W3CDTF">2025-08-11T22:14:45Z</dcterms:modified>
</cp:coreProperties>
</file>