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J:\Licitação 2024\PE SRP 1573.2024 - Chaveiro - SGP-e 43303.2024\"/>
    </mc:Choice>
  </mc:AlternateContent>
  <xr:revisionPtr revIDLastSave="0" documentId="13_ncr:1_{6BCBDC90-314B-4381-883F-E656CF35964F}" xr6:coauthVersionLast="47" xr6:coauthVersionMax="47" xr10:uidLastSave="{00000000-0000-0000-0000-000000000000}"/>
  <bookViews>
    <workbookView xWindow="28680" yWindow="915" windowWidth="29040" windowHeight="15720" tabRatio="616" xr2:uid="{00000000-000D-0000-FFFF-FFFF00000000}"/>
  </bookViews>
  <sheets>
    <sheet name="CCT" sheetId="104" r:id="rId1"/>
    <sheet name="CEPLAN" sheetId="116" r:id="rId2"/>
    <sheet name="GESTOR" sheetId="90" r:id="rId3"/>
    <sheet name="Modelo Anexo II IN 002_2014" sheetId="77" r:id="rId4"/>
  </sheets>
  <definedNames>
    <definedName name="_xlnm._FilterDatabase" localSheetId="0" hidden="1">CCT!$A$3:$AL$45</definedName>
    <definedName name="_xlnm._FilterDatabase" localSheetId="2" hidden="1">GESTOR!$A$3:$N$3</definedName>
    <definedName name="diasuteis" localSheetId="0">#REF!</definedName>
    <definedName name="diasuteis" localSheetId="2">#REF!</definedName>
    <definedName name="diasuteis">#REF!</definedName>
    <definedName name="Ferias" localSheetId="0">#REF!</definedName>
    <definedName name="Ferias" localSheetId="2">#REF!</definedName>
    <definedName name="Ferias">#REF!</definedName>
    <definedName name="RD" localSheetId="0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" i="90" l="1"/>
  <c r="O5" i="90"/>
  <c r="O6" i="90"/>
  <c r="O7" i="90"/>
  <c r="O8" i="90"/>
  <c r="O9" i="90"/>
  <c r="O10" i="90"/>
  <c r="O11" i="90"/>
  <c r="O12" i="90"/>
  <c r="O13" i="90"/>
  <c r="O14" i="90"/>
  <c r="O15" i="90"/>
  <c r="O16" i="90"/>
  <c r="O17" i="90"/>
  <c r="O18" i="90"/>
  <c r="O19" i="90"/>
  <c r="O20" i="90"/>
  <c r="O21" i="90"/>
  <c r="O22" i="90"/>
  <c r="O23" i="90"/>
  <c r="O24" i="90"/>
  <c r="O25" i="90"/>
  <c r="O26" i="90"/>
  <c r="O27" i="90"/>
  <c r="O28" i="90"/>
  <c r="O29" i="90"/>
  <c r="O30" i="90"/>
  <c r="O31" i="90"/>
  <c r="O32" i="90"/>
  <c r="O33" i="90"/>
  <c r="O34" i="90"/>
  <c r="O35" i="90"/>
  <c r="O36" i="90"/>
  <c r="O37" i="90"/>
  <c r="O38" i="90"/>
  <c r="O39" i="90"/>
  <c r="O40" i="90"/>
  <c r="O41" i="90"/>
  <c r="O42" i="90"/>
  <c r="O43" i="90"/>
  <c r="O44" i="90"/>
  <c r="M20" i="90"/>
  <c r="M21" i="90"/>
  <c r="M26" i="90"/>
  <c r="M27" i="90"/>
  <c r="M28" i="90"/>
  <c r="M31" i="90"/>
  <c r="M32" i="90"/>
  <c r="M33" i="90"/>
  <c r="M34" i="90"/>
  <c r="M35" i="90"/>
  <c r="M36" i="90"/>
  <c r="M37" i="90"/>
  <c r="M38" i="90"/>
  <c r="M39" i="90"/>
  <c r="M40" i="90"/>
  <c r="M41" i="90"/>
  <c r="M42" i="90"/>
  <c r="M43" i="90"/>
  <c r="M44" i="90"/>
  <c r="P45" i="116"/>
  <c r="O45" i="116"/>
  <c r="L49" i="90" l="1"/>
  <c r="L48" i="90"/>
  <c r="AL45" i="116" l="1"/>
  <c r="AK45" i="116"/>
  <c r="AJ45" i="116"/>
  <c r="AI45" i="116"/>
  <c r="AH45" i="116"/>
  <c r="AG45" i="116"/>
  <c r="AF45" i="116"/>
  <c r="AE45" i="116"/>
  <c r="AD45" i="116"/>
  <c r="AC45" i="116"/>
  <c r="AB45" i="116"/>
  <c r="AA45" i="116"/>
  <c r="Z45" i="116"/>
  <c r="X45" i="116"/>
  <c r="W45" i="116"/>
  <c r="V45" i="116"/>
  <c r="U45" i="116"/>
  <c r="T45" i="116"/>
  <c r="S45" i="116"/>
  <c r="R45" i="116"/>
  <c r="Q45" i="116"/>
  <c r="M44" i="116"/>
  <c r="N44" i="116" s="1"/>
  <c r="M43" i="116"/>
  <c r="N43" i="116" s="1"/>
  <c r="M42" i="116"/>
  <c r="N42" i="116" s="1"/>
  <c r="M41" i="116"/>
  <c r="N41" i="116" s="1"/>
  <c r="M40" i="116"/>
  <c r="N40" i="116" s="1"/>
  <c r="M39" i="116"/>
  <c r="N39" i="116" s="1"/>
  <c r="M38" i="116"/>
  <c r="N38" i="116" s="1"/>
  <c r="M37" i="116"/>
  <c r="N37" i="116" s="1"/>
  <c r="M36" i="116"/>
  <c r="N36" i="116" s="1"/>
  <c r="M35" i="116"/>
  <c r="N35" i="116" s="1"/>
  <c r="M34" i="116"/>
  <c r="N34" i="116" s="1"/>
  <c r="M33" i="116"/>
  <c r="N33" i="116" s="1"/>
  <c r="M32" i="116"/>
  <c r="N32" i="116" s="1"/>
  <c r="M31" i="116"/>
  <c r="N31" i="116" s="1"/>
  <c r="M30" i="116"/>
  <c r="M29" i="116"/>
  <c r="M28" i="116"/>
  <c r="N28" i="116" s="1"/>
  <c r="M27" i="116"/>
  <c r="N27" i="116" s="1"/>
  <c r="M26" i="116"/>
  <c r="N26" i="116" s="1"/>
  <c r="M25" i="116"/>
  <c r="N25" i="116" s="1"/>
  <c r="M24" i="116"/>
  <c r="N24" i="116" s="1"/>
  <c r="M23" i="116"/>
  <c r="N23" i="116" s="1"/>
  <c r="M22" i="116"/>
  <c r="N22" i="116" s="1"/>
  <c r="M21" i="116"/>
  <c r="N21" i="116" s="1"/>
  <c r="M20" i="116"/>
  <c r="N20" i="116" s="1"/>
  <c r="M19" i="116"/>
  <c r="N19" i="116" s="1"/>
  <c r="M18" i="116"/>
  <c r="N18" i="116" s="1"/>
  <c r="M17" i="116"/>
  <c r="N17" i="116" s="1"/>
  <c r="M16" i="116"/>
  <c r="N16" i="116" s="1"/>
  <c r="M15" i="116"/>
  <c r="N15" i="116" s="1"/>
  <c r="M14" i="116"/>
  <c r="N14" i="116" s="1"/>
  <c r="M13" i="116"/>
  <c r="N13" i="116" s="1"/>
  <c r="M12" i="116"/>
  <c r="N12" i="116" s="1"/>
  <c r="M11" i="116"/>
  <c r="N11" i="116" s="1"/>
  <c r="M10" i="116"/>
  <c r="N10" i="116" s="1"/>
  <c r="M9" i="116"/>
  <c r="N9" i="116" s="1"/>
  <c r="M8" i="116"/>
  <c r="N8" i="116" s="1"/>
  <c r="M7" i="116"/>
  <c r="N7" i="116" s="1"/>
  <c r="M6" i="116"/>
  <c r="N6" i="116" s="1"/>
  <c r="M5" i="116"/>
  <c r="N5" i="116" s="1"/>
  <c r="M4" i="116"/>
  <c r="N4" i="116" s="1"/>
  <c r="N29" i="116" l="1"/>
  <c r="M29" i="90"/>
  <c r="N30" i="116"/>
  <c r="M30" i="90"/>
  <c r="L45" i="90"/>
  <c r="L47" i="90"/>
  <c r="AB45" i="104"/>
  <c r="AC45" i="104"/>
  <c r="AD45" i="104"/>
  <c r="AE45" i="104"/>
  <c r="AF45" i="104"/>
  <c r="AG45" i="104"/>
  <c r="AH45" i="104"/>
  <c r="AI45" i="104"/>
  <c r="AJ45" i="104"/>
  <c r="AK45" i="104"/>
  <c r="AL45" i="104"/>
  <c r="O45" i="90" l="1"/>
  <c r="O50" i="90" s="1"/>
  <c r="AA45" i="104"/>
  <c r="Z45" i="104"/>
  <c r="X45" i="104"/>
  <c r="W45" i="104"/>
  <c r="V45" i="104"/>
  <c r="T45" i="104"/>
  <c r="U45" i="104"/>
  <c r="S45" i="104"/>
  <c r="P45" i="104"/>
  <c r="Q45" i="104"/>
  <c r="R45" i="104"/>
  <c r="O45" i="104"/>
  <c r="M5" i="104"/>
  <c r="M5" i="90" s="1"/>
  <c r="M6" i="104"/>
  <c r="M6" i="90" s="1"/>
  <c r="M7" i="104"/>
  <c r="M7" i="90" s="1"/>
  <c r="M8" i="104"/>
  <c r="M8" i="90" s="1"/>
  <c r="M9" i="104"/>
  <c r="M9" i="90" s="1"/>
  <c r="M10" i="104"/>
  <c r="M10" i="90" s="1"/>
  <c r="M11" i="104"/>
  <c r="M11" i="90" s="1"/>
  <c r="M12" i="104"/>
  <c r="M12" i="90" s="1"/>
  <c r="M13" i="104"/>
  <c r="M13" i="90" s="1"/>
  <c r="M14" i="104"/>
  <c r="M14" i="90" s="1"/>
  <c r="M15" i="104"/>
  <c r="M15" i="90" s="1"/>
  <c r="M16" i="104"/>
  <c r="M16" i="90" s="1"/>
  <c r="M17" i="104"/>
  <c r="M17" i="90" s="1"/>
  <c r="M18" i="104"/>
  <c r="M18" i="90" s="1"/>
  <c r="M19" i="104"/>
  <c r="M19" i="90" s="1"/>
  <c r="M20" i="104"/>
  <c r="M21" i="104"/>
  <c r="M22" i="104"/>
  <c r="M22" i="90" s="1"/>
  <c r="M23" i="104"/>
  <c r="M23" i="90" s="1"/>
  <c r="M24" i="104"/>
  <c r="M24" i="90" s="1"/>
  <c r="M25" i="104"/>
  <c r="M25" i="90" s="1"/>
  <c r="M26" i="104"/>
  <c r="M27" i="104"/>
  <c r="M28" i="104"/>
  <c r="M29" i="104"/>
  <c r="M30" i="104"/>
  <c r="M31" i="104"/>
  <c r="M32" i="104"/>
  <c r="M33" i="104"/>
  <c r="M34" i="104"/>
  <c r="M35" i="104"/>
  <c r="M36" i="104"/>
  <c r="M37" i="104"/>
  <c r="M38" i="104"/>
  <c r="M39" i="104"/>
  <c r="M40" i="104"/>
  <c r="M41" i="104"/>
  <c r="M42" i="104"/>
  <c r="M43" i="104"/>
  <c r="M44" i="104"/>
  <c r="N19" i="104" l="1"/>
  <c r="N43" i="104"/>
  <c r="N7" i="104"/>
  <c r="N18" i="104"/>
  <c r="N31" i="104"/>
  <c r="N42" i="104"/>
  <c r="N30" i="104"/>
  <c r="N6" i="104"/>
  <c r="N41" i="104"/>
  <c r="N29" i="104"/>
  <c r="N17" i="104"/>
  <c r="N5" i="104"/>
  <c r="N37" i="104"/>
  <c r="N36" i="104"/>
  <c r="N34" i="104"/>
  <c r="N22" i="104"/>
  <c r="N10" i="104"/>
  <c r="N25" i="104"/>
  <c r="N12" i="104"/>
  <c r="N23" i="104"/>
  <c r="N11" i="104"/>
  <c r="N13" i="104"/>
  <c r="N24" i="104"/>
  <c r="N35" i="104"/>
  <c r="N44" i="104"/>
  <c r="N32" i="104"/>
  <c r="N20" i="104"/>
  <c r="N8" i="104"/>
  <c r="N33" i="104"/>
  <c r="N21" i="104"/>
  <c r="N9" i="104"/>
  <c r="N40" i="104"/>
  <c r="N28" i="104"/>
  <c r="N16" i="104"/>
  <c r="N39" i="104"/>
  <c r="N27" i="104"/>
  <c r="N15" i="104"/>
  <c r="N38" i="104"/>
  <c r="N26" i="104"/>
  <c r="N14" i="104"/>
  <c r="M4" i="104"/>
  <c r="M4" i="90" s="1"/>
  <c r="N8" i="90" l="1"/>
  <c r="P8" i="90"/>
  <c r="N35" i="90"/>
  <c r="P35" i="90"/>
  <c r="N12" i="90"/>
  <c r="P12" i="90"/>
  <c r="N29" i="90"/>
  <c r="P29" i="90"/>
  <c r="N42" i="90"/>
  <c r="P42" i="90"/>
  <c r="N30" i="90"/>
  <c r="P30" i="90"/>
  <c r="N9" i="90"/>
  <c r="P9" i="90"/>
  <c r="P20" i="90"/>
  <c r="N20" i="90"/>
  <c r="N11" i="90"/>
  <c r="P11" i="90"/>
  <c r="N4" i="90"/>
  <c r="P4" i="90"/>
  <c r="M45" i="90"/>
  <c r="N16" i="90"/>
  <c r="P16" i="90"/>
  <c r="N41" i="90"/>
  <c r="P41" i="90"/>
  <c r="N18" i="90"/>
  <c r="P18" i="90"/>
  <c r="P23" i="90"/>
  <c r="N23" i="90"/>
  <c r="N10" i="90"/>
  <c r="P10" i="90"/>
  <c r="P21" i="90"/>
  <c r="N21" i="90"/>
  <c r="N37" i="90"/>
  <c r="P37" i="90"/>
  <c r="N31" i="90"/>
  <c r="P31" i="90"/>
  <c r="N7" i="90"/>
  <c r="P7" i="90"/>
  <c r="N17" i="90"/>
  <c r="P17" i="90"/>
  <c r="N14" i="90"/>
  <c r="P14" i="90"/>
  <c r="N40" i="90"/>
  <c r="P40" i="90"/>
  <c r="P33" i="90"/>
  <c r="N33" i="90"/>
  <c r="P44" i="90"/>
  <c r="N44" i="90"/>
  <c r="N22" i="90"/>
  <c r="P22" i="90"/>
  <c r="P24" i="90"/>
  <c r="N24" i="90"/>
  <c r="N15" i="90"/>
  <c r="P15" i="90"/>
  <c r="P36" i="90"/>
  <c r="N36" i="90"/>
  <c r="P43" i="90"/>
  <c r="N43" i="90"/>
  <c r="N26" i="90"/>
  <c r="P26" i="90"/>
  <c r="N25" i="90"/>
  <c r="P25" i="90"/>
  <c r="N34" i="90"/>
  <c r="P34" i="90"/>
  <c r="N28" i="90"/>
  <c r="P28" i="90"/>
  <c r="N32" i="90"/>
  <c r="P32" i="90"/>
  <c r="N27" i="90"/>
  <c r="P27" i="90"/>
  <c r="P5" i="90"/>
  <c r="N5" i="90"/>
  <c r="N6" i="90"/>
  <c r="P6" i="90"/>
  <c r="N19" i="90"/>
  <c r="P19" i="90"/>
  <c r="N38" i="90"/>
  <c r="P38" i="90"/>
  <c r="N39" i="90"/>
  <c r="P39" i="90"/>
  <c r="N13" i="90"/>
  <c r="P13" i="90"/>
  <c r="N4" i="104"/>
  <c r="P45" i="90" l="1"/>
  <c r="O51" i="90" s="1"/>
  <c r="O53" i="90" s="1"/>
  <c r="N45" i="90"/>
</calcChain>
</file>

<file path=xl/sharedStrings.xml><?xml version="1.0" encoding="utf-8"?>
<sst xmlns="http://schemas.openxmlformats.org/spreadsheetml/2006/main" count="625" uniqueCount="96">
  <si>
    <t>LOTE</t>
  </si>
  <si>
    <t>FORNECEDOR</t>
  </si>
  <si>
    <t>Entrega 
(Dias)</t>
  </si>
  <si>
    <t>ITEM</t>
  </si>
  <si>
    <t>Preço UNITÁRIO (R$)</t>
  </si>
  <si>
    <t>PRODUTO - CARACTERÍSTICAS MÍNIMAS</t>
  </si>
  <si>
    <t>UNIDADE</t>
  </si>
  <si>
    <t>Item</t>
  </si>
  <si>
    <t>Unidade</t>
  </si>
  <si>
    <t>Lote</t>
  </si>
  <si>
    <t>Pagto. (Dias)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</si>
  <si>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</si>
  <si>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</si>
  <si>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 xml:space="preserve">Objeto: </t>
  </si>
  <si>
    <t>Vigência da Ata de Registro de Preços: XX/XX/XXXX até XX/XX/XXXXX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</si>
  <si>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</si>
  <si>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</si>
  <si>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</si>
  <si>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</si>
  <si>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</si>
  <si>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</si>
  <si>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</si>
  <si>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</si>
  <si>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</si>
  <si>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</si>
  <si>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ELEMENTO</t>
  </si>
  <si>
    <t>CENTRO GESTOR: CCT</t>
  </si>
  <si>
    <t>339030.24</t>
  </si>
  <si>
    <t>peça</t>
  </si>
  <si>
    <t xml:space="preserve">MARCA </t>
  </si>
  <si>
    <t>MODELO</t>
  </si>
  <si>
    <t>Declaro que o Centro XXXXXXX, participante da Ata de Registro de Preços proveniente do Pregão n.º XXXX/2017, possui saldo em seu quantitativo para a emissão da Autorização de Fornecimento/Ordem de Serviço n.º XXXX/2017, no valor de R$ X.XXX,XX, a ser firmada com a empresa XXXXXXX, restando ainda em sua cota para próximas contratações com o referido fornecedor os seguintes quantitativos:</t>
  </si>
  <si>
    <t>Qtde Registrada</t>
  </si>
  <si>
    <t>Qtde Utilizada</t>
  </si>
  <si>
    <t>Saldo</t>
  </si>
  <si>
    <t>Valor Registrado</t>
  </si>
  <si>
    <t>Valor Utilizado</t>
  </si>
  <si>
    <t>Valor Total da Ata com Aditivo</t>
  </si>
  <si>
    <t>% Aditivos</t>
  </si>
  <si>
    <t>% Utilizado</t>
  </si>
  <si>
    <t xml:space="preserve">Resumo Atualizado em </t>
  </si>
  <si>
    <t>339030.28</t>
  </si>
  <si>
    <t>339030.25</t>
  </si>
  <si>
    <t>Processo SGP-e n.º XXXX/2024</t>
  </si>
  <si>
    <t>Pregão n.º  1020/2024</t>
  </si>
  <si>
    <t>FABIO ANTONIO ANDRIETI
CNPJ: 23.942.684/0001-46</t>
  </si>
  <si>
    <t>ELYX IMPORTS
CNPJ: 49.510.961/0001-35</t>
  </si>
  <si>
    <t>DESERTO</t>
  </si>
  <si>
    <t>SUPERA COM. E IMPORTAÇÃO LTDA
CNPJ: 26.749.211/0001-15</t>
  </si>
  <si>
    <t>Copia de chave simples ( yale ) a partir do modelo existente</t>
  </si>
  <si>
    <t>Copia de chave tetra, a partir de modelo existente</t>
  </si>
  <si>
    <t>Igualar segredo de fechadura simples ( Yale )</t>
  </si>
  <si>
    <t>Igualar segredo de fechadura tetra</t>
  </si>
  <si>
    <t>Abertura de fechadura simples ( Yale ), gorge</t>
  </si>
  <si>
    <t>Abertura de fechadura tetra</t>
  </si>
  <si>
    <t>Conserto de fechaduras em geral quando ocorrer a quebra da chave dentro do tambor simples ( Yale )</t>
  </si>
  <si>
    <t xml:space="preserve">Conserto de fechaduras em geral quando ocorrer a quebra da chave dentro do tambor tetra </t>
  </si>
  <si>
    <t>Instalação  de fechadura simples ( Yale ), gorge</t>
  </si>
  <si>
    <t>Instalação de fechadura tetra ( auxiliar )</t>
  </si>
  <si>
    <t>Instalação de fechadura biométrica</t>
  </si>
  <si>
    <t>Configuração de controle eletrônico</t>
  </si>
  <si>
    <t>Instalação de mola hidráulica aérea para porta de madeira</t>
  </si>
  <si>
    <t>Fornecimento de fechadura simples ( yale ) - Fechadura de 40mm, com maçaneta e espelho de metal e com tambor de pino. Cor inox. Fornecimento de 2 chaves.</t>
  </si>
  <si>
    <t>Fornecimento de fechadura tipo tetra ( auxiliar ) - Fechadura de 40mm tetra. Fornecimento de 2 chaves.</t>
  </si>
  <si>
    <t>Fornecimento Mola hidráulica aérea para porta de madeira - Mola hidráulica aérea compacta para portas de 900 x 2100 mm, até 45kg. Ideal para divisórias, potência/força igual a 02, braço reforçado, duas válvulas de regulagem independentes de velocidade de fechamento e impulso final.</t>
  </si>
  <si>
    <t>Fornecimento de maçaneta para fechadura simples ( Yale ), gorge - De metal com acabamento inox.</t>
  </si>
  <si>
    <t>Fornecimento de fechadura para armário, escaninho, gaveteiro</t>
  </si>
  <si>
    <t>Fornecimento de FECHADURA BIOMETRICA, FECHADURA BIOMETRICA, Fechadura biométrica externa digital, com acesso através de bluetooth, biometria, cartão rfid, senha e chave mecânica. Contendo teclado touch screen, com iluminação, que facilite a digitação da senha de entrada. Deve ter capacidade para 200 registros de biometria, 200 registros de senha (4 a 9 dígitos), 150 mini cartões rfid, chave mecânica para uso em caso de pane elétrica. Programação realizada por aplicativo, com abertura por bluetooth. Possível utilização de sistema Android e Ios, com aplicativo disponibilizado de forma gratuita e que possibilite a elaboração de relatórios de aberturas. Leitor biométrico semicondutor, com integração de sensores, programas e interfaces específicas. Guia de operação com voz. Painel touch screen com tecnologia que integra sensores na tela, programas e 52/60 interfaces específicas. Modelo de embutir com maçaneta reversível, podendo ser instalado tanto na porta com abertura a direita quanto abertura a esquerda. Garantia de 2 anos. Cor à definir. Alimentação feita por pilhas.</t>
  </si>
  <si>
    <t>Fornecimento de cadeado 20mm com haste curta - Corpo fabricado em latão maciço e haste em aço cementado. Fornecimento de 2 chaves.</t>
  </si>
  <si>
    <t>Fornecimento de cadeado 25mm com haste curta - Corpo fabricado em latão maciço e haste em aço cementado. Fornecimento de 2 chaves.</t>
  </si>
  <si>
    <t>Fornecimento de cadeado 35mm com haste curta - Corpo fabricado em latão maciço e haste em aço cementado. Fornecimento de 2 chaves.</t>
  </si>
  <si>
    <t xml:space="preserve">Fornecimento de tambor simples ( Yale ) com duas copias </t>
  </si>
  <si>
    <t>Controle portão eletrônico</t>
  </si>
  <si>
    <t>FABIO CHAVEIRO</t>
  </si>
  <si>
    <t>STAMM</t>
  </si>
  <si>
    <t>PAPAIZ</t>
  </si>
  <si>
    <t>BECK</t>
  </si>
  <si>
    <t>GENERICO</t>
  </si>
  <si>
    <t>serviço</t>
  </si>
  <si>
    <t>339039.16</t>
  </si>
  <si>
    <t>449052.24</t>
  </si>
  <si>
    <t>OBJETO: CONTRATAÇÃO DE EMPRESA PARA PRESTAÇÃO DE SERVIÇOS DE CHAVEIRO COM FORNECIMENTO DE PEÇAS PARA O CENTRO DA UDESC EM JOINVILLE (CCT) E EM SÃO BENTO DO SUL (CEPLAN)</t>
  </si>
  <si>
    <t>PREGÃO: 1573/2024
PROCESSO: 43303/2024</t>
  </si>
  <si>
    <t>VIGÊNCIA DA ATA:  25/03/2025 à 25/03/2026</t>
  </si>
  <si>
    <t>Saldo Automático</t>
  </si>
  <si>
    <t>Alerta</t>
  </si>
  <si>
    <t>XX/XX/2025</t>
  </si>
  <si>
    <t xml:space="preserve"> AF/OS nº  XXXX/2025 Qtde. DT</t>
  </si>
  <si>
    <t>O Valor mínimo para solicitação de AF será de R$ 300,00 (trezentos reais).</t>
  </si>
  <si>
    <t xml:space="preserve"> AF/OS nº  0656/2025 Qtde. DT</t>
  </si>
  <si>
    <t xml:space="preserve"> AF/OS nº  0657/2025 Qtde. DT</t>
  </si>
  <si>
    <t xml:space="preserve"> AF/OS nº  2164/2025 Qtde. DT</t>
  </si>
  <si>
    <t xml:space="preserve"> AF/OS nº  2165/2025 Qtde. DT</t>
  </si>
  <si>
    <t xml:space="preserve"> AF/OS nº  0403/2026 Qtde. DT</t>
  </si>
  <si>
    <t xml:space="preserve"> AF/OS nº  0404/2026 Qtde. DT</t>
  </si>
  <si>
    <t>449030.24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</si>
</sst>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_(* #,##0.00_);_(* \(#,##0.00\);_(* \-??_);_(@_)"/>
    <numFmt numFmtId="167" formatCode="#,##0;[Red]#,##0"/>
    <numFmt numFmtId="168" formatCode="_-* #,##0.00\ &quot;€&quot;_-;\-* #,##0.00\ &quot;€&quot;_-;_-* &quot;-&quot;??\ &quot;€&quot;_-;_-@_-"/>
    <numFmt numFmtId="169" formatCode="_-[$R$-416]\ * #,##0.00_-;\-[$R$-416]\ * #,##0.00_-;_-[$R$-416]\ * &quot;-&quot;??_-;_-@_-"/>
    <numFmt numFmtId="170" formatCode="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charset val="1"/>
    </font>
    <font>
      <b/>
      <sz val="11"/>
      <name val="Calibri"/>
      <family val="2"/>
    </font>
    <font>
      <b/>
      <sz val="15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8">
    <xf numFmtId="0" fontId="0" fillId="0" borderId="0"/>
    <xf numFmtId="0" fontId="6" fillId="0" borderId="0"/>
    <xf numFmtId="165" fontId="6" fillId="0" borderId="0" applyFill="0" applyBorder="0" applyAlignment="0" applyProtection="0"/>
    <xf numFmtId="166" fontId="6" fillId="0" borderId="0" applyFill="0" applyBorder="0" applyAlignment="0" applyProtection="0"/>
    <xf numFmtId="0" fontId="7" fillId="0" borderId="0" applyNumberFormat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9" fillId="0" borderId="0"/>
    <xf numFmtId="0" fontId="6" fillId="0" borderId="0"/>
    <xf numFmtId="44" fontId="20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9" fillId="0" borderId="0" xfId="1" applyFont="1"/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9" fillId="0" borderId="0" xfId="1" applyFont="1" applyBorder="1"/>
    <xf numFmtId="0" fontId="9" fillId="0" borderId="0" xfId="0" applyFont="1"/>
    <xf numFmtId="0" fontId="9" fillId="0" borderId="0" xfId="1" applyFont="1" applyFill="1" applyAlignment="1" applyProtection="1">
      <protection locked="0"/>
    </xf>
    <xf numFmtId="0" fontId="9" fillId="0" borderId="0" xfId="1" applyFont="1" applyProtection="1">
      <protection locked="0"/>
    </xf>
    <xf numFmtId="4" fontId="10" fillId="0" borderId="0" xfId="1" applyNumberFormat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167" fontId="10" fillId="0" borderId="0" xfId="0" applyNumberFormat="1" applyFont="1" applyFill="1" applyAlignment="1">
      <alignment horizontal="center" vertical="center" wrapText="1"/>
    </xf>
    <xf numFmtId="3" fontId="9" fillId="0" borderId="0" xfId="1" applyNumberFormat="1" applyFont="1" applyProtection="1">
      <protection locked="0"/>
    </xf>
    <xf numFmtId="0" fontId="0" fillId="0" borderId="0" xfId="0" applyAlignment="1">
      <alignment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9" fillId="6" borderId="1" xfId="10" applyFont="1" applyFill="1" applyBorder="1" applyAlignment="1">
      <alignment horizontal="center" vertical="center" wrapText="1"/>
    </xf>
    <xf numFmtId="0" fontId="5" fillId="0" borderId="1" xfId="13" applyBorder="1" applyAlignment="1">
      <alignment horizontal="center" vertical="center"/>
    </xf>
    <xf numFmtId="3" fontId="10" fillId="9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/>
    <xf numFmtId="0" fontId="9" fillId="0" borderId="0" xfId="1" applyFont="1" applyFill="1" applyAlignment="1">
      <alignment vertical="center"/>
    </xf>
    <xf numFmtId="3" fontId="10" fillId="3" borderId="1" xfId="1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11" applyFont="1" applyFill="1" applyBorder="1" applyAlignment="1">
      <alignment horizontal="center" vertical="center" wrapText="1"/>
    </xf>
    <xf numFmtId="44" fontId="9" fillId="6" borderId="1" xfId="12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1" applyFont="1" applyFill="1" applyAlignment="1" applyProtection="1">
      <alignment horizontal="center" vertical="center"/>
      <protection locked="0"/>
    </xf>
    <xf numFmtId="3" fontId="10" fillId="0" borderId="0" xfId="1" applyNumberFormat="1" applyFont="1" applyAlignment="1" applyProtection="1">
      <alignment horizontal="center" vertical="center"/>
      <protection locked="0"/>
    </xf>
    <xf numFmtId="44" fontId="10" fillId="0" borderId="0" xfId="1" applyNumberFormat="1" applyFont="1" applyAlignment="1">
      <alignment horizontal="center" vertical="center"/>
    </xf>
    <xf numFmtId="169" fontId="9" fillId="7" borderId="1" xfId="1" applyNumberFormat="1" applyFont="1" applyFill="1" applyBorder="1" applyAlignment="1" applyProtection="1">
      <alignment horizontal="right" vertical="center"/>
      <protection locked="0"/>
    </xf>
    <xf numFmtId="2" fontId="9" fillId="7" borderId="1" xfId="1" applyNumberFormat="1" applyFont="1" applyFill="1" applyBorder="1" applyAlignment="1">
      <alignment horizontal="right" vertical="center"/>
    </xf>
    <xf numFmtId="9" fontId="9" fillId="7" borderId="1" xfId="22" applyFont="1" applyFill="1" applyBorder="1" applyAlignment="1" applyProtection="1">
      <alignment horizontal="right" vertical="center"/>
      <protection locked="0"/>
    </xf>
    <xf numFmtId="0" fontId="9" fillId="0" borderId="0" xfId="1" applyFont="1" applyFill="1" applyAlignment="1" applyProtection="1">
      <alignment vertical="center"/>
      <protection locked="0"/>
    </xf>
    <xf numFmtId="3" fontId="9" fillId="0" borderId="0" xfId="1" applyNumberFormat="1" applyFont="1" applyAlignment="1" applyProtection="1">
      <alignment vertical="center"/>
      <protection locked="0"/>
    </xf>
    <xf numFmtId="44" fontId="9" fillId="0" borderId="0" xfId="12" applyFont="1" applyFill="1" applyAlignment="1">
      <alignment vertical="center"/>
    </xf>
    <xf numFmtId="167" fontId="10" fillId="5" borderId="8" xfId="0" applyNumberFormat="1" applyFont="1" applyFill="1" applyBorder="1" applyAlignment="1">
      <alignment horizontal="center" vertical="center" wrapText="1"/>
    </xf>
    <xf numFmtId="0" fontId="23" fillId="6" borderId="1" xfId="13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6" borderId="0" xfId="1" applyFont="1" applyFill="1" applyAlignment="1">
      <alignment horizontal="center"/>
    </xf>
    <xf numFmtId="14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4" borderId="1" xfId="1" applyNumberFormat="1" applyFont="1" applyFill="1" applyBorder="1" applyAlignment="1" applyProtection="1">
      <alignment horizontal="center" vertical="center"/>
      <protection locked="0"/>
    </xf>
    <xf numFmtId="3" fontId="10" fillId="4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3" applyFont="1" applyBorder="1" applyAlignment="1">
      <alignment horizontal="center" vertical="center"/>
    </xf>
    <xf numFmtId="164" fontId="9" fillId="0" borderId="0" xfId="1" applyNumberFormat="1" applyFont="1" applyProtection="1">
      <protection locked="0"/>
    </xf>
    <xf numFmtId="44" fontId="24" fillId="0" borderId="0" xfId="12" applyFont="1" applyProtection="1">
      <protection locked="0"/>
    </xf>
    <xf numFmtId="0" fontId="9" fillId="0" borderId="0" xfId="1" applyFont="1" applyFill="1" applyBorder="1"/>
    <xf numFmtId="0" fontId="9" fillId="0" borderId="0" xfId="1" applyFont="1" applyBorder="1" applyProtection="1">
      <protection locked="0"/>
    </xf>
    <xf numFmtId="0" fontId="9" fillId="0" borderId="0" xfId="1" applyFont="1" applyFill="1" applyBorder="1" applyProtection="1">
      <protection locked="0"/>
    </xf>
    <xf numFmtId="3" fontId="10" fillId="0" borderId="0" xfId="1" applyNumberFormat="1" applyFont="1" applyFill="1" applyBorder="1" applyAlignment="1" applyProtection="1">
      <alignment horizontal="center" vertical="center"/>
      <protection locked="0"/>
    </xf>
    <xf numFmtId="3" fontId="9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/>
    </xf>
    <xf numFmtId="170" fontId="21" fillId="6" borderId="1" xfId="0" applyNumberFormat="1" applyFont="1" applyFill="1" applyBorder="1" applyAlignment="1">
      <alignment horizontal="center" vertical="center" wrapText="1"/>
    </xf>
    <xf numFmtId="0" fontId="28" fillId="13" borderId="1" xfId="0" applyFont="1" applyFill="1" applyBorder="1" applyAlignment="1">
      <alignment horizontal="left" vertical="top" wrapText="1"/>
    </xf>
    <xf numFmtId="0" fontId="28" fillId="13" borderId="1" xfId="0" applyFont="1" applyFill="1" applyBorder="1" applyAlignment="1">
      <alignment horizontal="center" vertical="top" wrapText="1"/>
    </xf>
    <xf numFmtId="49" fontId="28" fillId="13" borderId="1" xfId="0" quotePrefix="1" applyNumberFormat="1" applyFont="1" applyFill="1" applyBorder="1" applyAlignment="1">
      <alignment horizontal="center" vertical="top" wrapText="1"/>
    </xf>
    <xf numFmtId="0" fontId="29" fillId="6" borderId="1" xfId="0" applyFont="1" applyFill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0" fontId="30" fillId="13" borderId="1" xfId="0" applyFont="1" applyFill="1" applyBorder="1" applyAlignment="1">
      <alignment wrapText="1"/>
    </xf>
    <xf numFmtId="0" fontId="29" fillId="0" borderId="1" xfId="0" applyFont="1" applyBorder="1" applyAlignment="1">
      <alignment horizontal="center" vertical="center"/>
    </xf>
    <xf numFmtId="0" fontId="30" fillId="14" borderId="1" xfId="0" applyFont="1" applyFill="1" applyBorder="1" applyAlignment="1">
      <alignment wrapText="1"/>
    </xf>
    <xf numFmtId="0" fontId="30" fillId="14" borderId="1" xfId="0" applyFont="1" applyFill="1" applyBorder="1" applyAlignment="1">
      <alignment horizontal="center" wrapText="1"/>
    </xf>
    <xf numFmtId="0" fontId="29" fillId="12" borderId="1" xfId="0" applyFont="1" applyFill="1" applyBorder="1" applyAlignment="1">
      <alignment horizontal="center" vertical="center"/>
    </xf>
    <xf numFmtId="1" fontId="29" fillId="12" borderId="1" xfId="0" applyNumberFormat="1" applyFont="1" applyFill="1" applyBorder="1" applyAlignment="1">
      <alignment horizontal="center" vertical="center" readingOrder="1"/>
    </xf>
    <xf numFmtId="0" fontId="31" fillId="15" borderId="1" xfId="1" applyFont="1" applyFill="1" applyBorder="1" applyAlignment="1" applyProtection="1">
      <alignment horizontal="center" vertical="center" wrapText="1"/>
      <protection locked="0"/>
    </xf>
    <xf numFmtId="0" fontId="31" fillId="15" borderId="1" xfId="1" applyFont="1" applyFill="1" applyBorder="1" applyAlignment="1" applyProtection="1">
      <alignment horizontal="center" vertical="center"/>
      <protection locked="0"/>
    </xf>
    <xf numFmtId="0" fontId="31" fillId="15" borderId="1" xfId="0" applyFont="1" applyFill="1" applyBorder="1" applyAlignment="1">
      <alignment horizontal="center" vertical="center" wrapText="1"/>
    </xf>
    <xf numFmtId="0" fontId="31" fillId="15" borderId="1" xfId="1" applyFont="1" applyFill="1" applyBorder="1" applyAlignment="1">
      <alignment horizontal="center" vertical="center" wrapText="1"/>
    </xf>
    <xf numFmtId="44" fontId="31" fillId="15" borderId="1" xfId="12" applyFont="1" applyFill="1" applyBorder="1" applyAlignment="1" applyProtection="1">
      <alignment horizontal="center" vertical="center" wrapText="1"/>
    </xf>
    <xf numFmtId="0" fontId="31" fillId="15" borderId="1" xfId="1" applyFont="1" applyFill="1" applyBorder="1" applyAlignment="1" applyProtection="1">
      <alignment horizontal="center" vertical="center" wrapText="1"/>
    </xf>
    <xf numFmtId="167" fontId="31" fillId="15" borderId="1" xfId="1" applyNumberFormat="1" applyFont="1" applyFill="1" applyBorder="1" applyAlignment="1">
      <alignment horizontal="center" vertical="center" wrapText="1"/>
    </xf>
    <xf numFmtId="44" fontId="31" fillId="15" borderId="1" xfId="6" applyFont="1" applyFill="1" applyBorder="1" applyAlignment="1" applyProtection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44" fontId="9" fillId="12" borderId="1" xfId="12" applyFont="1" applyFill="1" applyBorder="1" applyAlignment="1">
      <alignment horizontal="center" vertical="center"/>
    </xf>
    <xf numFmtId="170" fontId="21" fillId="12" borderId="1" xfId="0" applyNumberFormat="1" applyFont="1" applyFill="1" applyBorder="1" applyAlignment="1">
      <alignment horizontal="center" vertical="center" wrapText="1"/>
    </xf>
    <xf numFmtId="0" fontId="9" fillId="12" borderId="1" xfId="10" applyFont="1" applyFill="1" applyBorder="1" applyAlignment="1">
      <alignment horizontal="center" vertical="center" wrapText="1"/>
    </xf>
    <xf numFmtId="0" fontId="9" fillId="12" borderId="1" xfId="11" applyFont="1" applyFill="1" applyBorder="1" applyAlignment="1">
      <alignment horizontal="center" vertical="center" wrapText="1"/>
    </xf>
    <xf numFmtId="44" fontId="9" fillId="0" borderId="1" xfId="1" applyNumberFormat="1" applyFont="1" applyFill="1" applyBorder="1" applyAlignment="1">
      <alignment vertical="center"/>
    </xf>
    <xf numFmtId="1" fontId="2" fillId="10" borderId="1" xfId="0" applyNumberFormat="1" applyFont="1" applyFill="1" applyBorder="1" applyAlignment="1">
      <alignment horizontal="center" vertical="center" wrapText="1"/>
    </xf>
    <xf numFmtId="44" fontId="32" fillId="0" borderId="1" xfId="36" applyFont="1" applyFill="1" applyBorder="1" applyAlignment="1">
      <alignment horizontal="center" vertical="center"/>
    </xf>
    <xf numFmtId="44" fontId="32" fillId="12" borderId="1" xfId="36" applyFont="1" applyFill="1" applyBorder="1" applyAlignment="1">
      <alignment horizontal="center" vertical="center"/>
    </xf>
    <xf numFmtId="44" fontId="32" fillId="12" borderId="1" xfId="36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16" borderId="17" xfId="1" applyFont="1" applyFill="1" applyBorder="1" applyAlignment="1">
      <alignment horizontal="center" vertical="center"/>
    </xf>
    <xf numFmtId="0" fontId="10" fillId="16" borderId="18" xfId="1" applyFont="1" applyFill="1" applyBorder="1" applyAlignment="1">
      <alignment horizontal="center" vertical="center"/>
    </xf>
    <xf numFmtId="0" fontId="10" fillId="16" borderId="19" xfId="1" applyFont="1" applyFill="1" applyBorder="1" applyAlignment="1">
      <alignment horizontal="center" vertical="center"/>
    </xf>
    <xf numFmtId="0" fontId="10" fillId="16" borderId="20" xfId="1" applyFont="1" applyFill="1" applyBorder="1" applyAlignment="1">
      <alignment horizontal="center" vertical="center"/>
    </xf>
    <xf numFmtId="0" fontId="10" fillId="16" borderId="21" xfId="1" applyFont="1" applyFill="1" applyBorder="1" applyAlignment="1">
      <alignment horizontal="center" vertical="center"/>
    </xf>
    <xf numFmtId="0" fontId="10" fillId="16" borderId="5" xfId="1" applyFont="1" applyFill="1" applyBorder="1" applyAlignment="1">
      <alignment horizontal="center" vertical="center"/>
    </xf>
    <xf numFmtId="3" fontId="10" fillId="8" borderId="9" xfId="1" applyNumberFormat="1" applyFont="1" applyFill="1" applyBorder="1" applyAlignment="1" applyProtection="1">
      <alignment horizontal="center" vertical="center" wrapText="1"/>
      <protection locked="0"/>
    </xf>
    <xf numFmtId="3" fontId="10" fillId="8" borderId="10" xfId="1" applyNumberFormat="1" applyFont="1" applyFill="1" applyBorder="1" applyAlignment="1" applyProtection="1">
      <alignment horizontal="center" vertical="center" wrapText="1"/>
      <protection locked="0"/>
    </xf>
    <xf numFmtId="0" fontId="31" fillId="15" borderId="1" xfId="0" applyNumberFormat="1" applyFont="1" applyFill="1" applyBorder="1" applyAlignment="1">
      <alignment horizontal="left" vertical="center" wrapText="1"/>
    </xf>
    <xf numFmtId="0" fontId="31" fillId="15" borderId="13" xfId="0" applyNumberFormat="1" applyFont="1" applyFill="1" applyBorder="1" applyAlignment="1">
      <alignment horizontal="left" vertical="center" wrapText="1"/>
    </xf>
    <xf numFmtId="0" fontId="31" fillId="15" borderId="11" xfId="0" applyNumberFormat="1" applyFont="1" applyFill="1" applyBorder="1" applyAlignment="1">
      <alignment horizontal="left" vertical="center" wrapText="1"/>
    </xf>
    <xf numFmtId="0" fontId="31" fillId="15" borderId="14" xfId="0" applyNumberFormat="1" applyFont="1" applyFill="1" applyBorder="1" applyAlignment="1">
      <alignment horizontal="left" vertical="center" wrapText="1"/>
    </xf>
    <xf numFmtId="0" fontId="31" fillId="15" borderId="15" xfId="0" applyNumberFormat="1" applyFont="1" applyFill="1" applyBorder="1" applyAlignment="1">
      <alignment horizontal="left" vertical="center" wrapText="1"/>
    </xf>
    <xf numFmtId="0" fontId="31" fillId="15" borderId="12" xfId="0" applyNumberFormat="1" applyFont="1" applyFill="1" applyBorder="1" applyAlignment="1">
      <alignment horizontal="left" vertical="center" wrapText="1"/>
    </xf>
    <xf numFmtId="0" fontId="31" fillId="15" borderId="16" xfId="0" applyNumberFormat="1" applyFont="1" applyFill="1" applyBorder="1" applyAlignment="1">
      <alignment horizontal="left" vertical="center" wrapText="1"/>
    </xf>
    <xf numFmtId="0" fontId="31" fillId="15" borderId="1" xfId="0" applyNumberFormat="1" applyFont="1" applyFill="1" applyBorder="1" applyAlignment="1">
      <alignment horizontal="center" vertical="center" wrapText="1"/>
    </xf>
    <xf numFmtId="0" fontId="31" fillId="15" borderId="13" xfId="0" applyNumberFormat="1" applyFont="1" applyFill="1" applyBorder="1" applyAlignment="1">
      <alignment horizontal="center" vertical="center" wrapText="1"/>
    </xf>
    <xf numFmtId="0" fontId="31" fillId="15" borderId="11" xfId="0" applyNumberFormat="1" applyFont="1" applyFill="1" applyBorder="1" applyAlignment="1">
      <alignment horizontal="center" vertical="center" wrapText="1"/>
    </xf>
    <xf numFmtId="0" fontId="31" fillId="15" borderId="14" xfId="0" applyNumberFormat="1" applyFont="1" applyFill="1" applyBorder="1" applyAlignment="1">
      <alignment horizontal="center" vertical="center" wrapText="1"/>
    </xf>
    <xf numFmtId="0" fontId="31" fillId="15" borderId="15" xfId="0" applyNumberFormat="1" applyFont="1" applyFill="1" applyBorder="1" applyAlignment="1">
      <alignment horizontal="center" vertical="center" wrapText="1"/>
    </xf>
    <xf numFmtId="0" fontId="31" fillId="15" borderId="12" xfId="0" applyNumberFormat="1" applyFont="1" applyFill="1" applyBorder="1" applyAlignment="1">
      <alignment horizontal="center" vertical="center" wrapText="1"/>
    </xf>
    <xf numFmtId="0" fontId="31" fillId="15" borderId="16" xfId="0" applyNumberFormat="1" applyFont="1" applyFill="1" applyBorder="1" applyAlignment="1">
      <alignment horizontal="center" vertical="center" wrapText="1"/>
    </xf>
    <xf numFmtId="0" fontId="27" fillId="12" borderId="1" xfId="0" applyFont="1" applyFill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/>
    </xf>
    <xf numFmtId="0" fontId="27" fillId="12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 textRotation="90" wrapText="1"/>
    </xf>
    <xf numFmtId="0" fontId="27" fillId="6" borderId="1" xfId="0" applyFont="1" applyFill="1" applyBorder="1" applyAlignment="1">
      <alignment horizontal="center" vertical="center" textRotation="90"/>
    </xf>
    <xf numFmtId="0" fontId="27" fillId="6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 wrapText="1"/>
    </xf>
    <xf numFmtId="0" fontId="9" fillId="7" borderId="6" xfId="1" applyFont="1" applyFill="1" applyBorder="1" applyAlignment="1">
      <alignment horizontal="left" vertical="center" wrapText="1"/>
    </xf>
    <xf numFmtId="0" fontId="9" fillId="7" borderId="7" xfId="1" applyFont="1" applyFill="1" applyBorder="1" applyAlignment="1">
      <alignment horizontal="left" vertical="center" wrapText="1"/>
    </xf>
    <xf numFmtId="0" fontId="9" fillId="7" borderId="8" xfId="1" applyFont="1" applyFill="1" applyBorder="1" applyAlignment="1">
      <alignment horizontal="left" vertical="center" wrapText="1"/>
    </xf>
    <xf numFmtId="0" fontId="21" fillId="7" borderId="6" xfId="1" applyFont="1" applyFill="1" applyBorder="1" applyAlignment="1" applyProtection="1">
      <alignment horizontal="center" vertical="center"/>
      <protection locked="0"/>
    </xf>
    <xf numFmtId="0" fontId="21" fillId="7" borderId="7" xfId="1" applyFont="1" applyFill="1" applyBorder="1" applyAlignment="1" applyProtection="1">
      <alignment horizontal="center" vertical="center"/>
      <protection locked="0"/>
    </xf>
    <xf numFmtId="0" fontId="21" fillId="7" borderId="8" xfId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</cellXfs>
  <cellStyles count="38">
    <cellStyle name="Moeda" xfId="12" builtinId="4"/>
    <cellStyle name="Moeda 2" xfId="7" xr:uid="{00000000-0005-0000-0000-000001000000}"/>
    <cellStyle name="Moeda 3" xfId="6" xr:uid="{00000000-0005-0000-0000-000002000000}"/>
    <cellStyle name="Moeda 3 2" xfId="16" xr:uid="{00000000-0005-0000-0000-000003000000}"/>
    <cellStyle name="Moeda 3 2 2" xfId="30" xr:uid="{00000000-0005-0000-0000-000004000000}"/>
    <cellStyle name="Moeda 3 3" xfId="24" xr:uid="{00000000-0005-0000-0000-000005000000}"/>
    <cellStyle name="Moeda 4" xfId="20" xr:uid="{00000000-0005-0000-0000-000006000000}"/>
    <cellStyle name="Moeda 4 2" xfId="33" xr:uid="{00000000-0005-0000-0000-000007000000}"/>
    <cellStyle name="Moeda 5" xfId="27" xr:uid="{00000000-0005-0000-0000-000008000000}"/>
    <cellStyle name="Moeda 6" xfId="36" xr:uid="{7A790597-1716-4328-AF4B-1845979AF7F1}"/>
    <cellStyle name="Normal" xfId="0" builtinId="0"/>
    <cellStyle name="Normal 2" xfId="1" xr:uid="{00000000-0005-0000-0000-00000A000000}"/>
    <cellStyle name="Normal 2 2" xfId="11" xr:uid="{00000000-0005-0000-0000-00000B000000}"/>
    <cellStyle name="Normal 3" xfId="13" xr:uid="{00000000-0005-0000-0000-00000C000000}"/>
    <cellStyle name="Normal 3 2" xfId="28" xr:uid="{00000000-0005-0000-0000-00000D000000}"/>
    <cellStyle name="Normal 4" xfId="35" xr:uid="{F8849CD0-416A-4438-BA0B-60AE323656B7}"/>
    <cellStyle name="Normal 5" xfId="10" xr:uid="{00000000-0005-0000-0000-00000E000000}"/>
    <cellStyle name="Normal 5 2" xfId="19" xr:uid="{00000000-0005-0000-0000-00000F000000}"/>
    <cellStyle name="Porcentagem" xfId="22" builtinId="5"/>
    <cellStyle name="Porcentagem 2" xfId="14" xr:uid="{00000000-0005-0000-0000-000011000000}"/>
    <cellStyle name="Separador de milhares 2" xfId="2" xr:uid="{00000000-0005-0000-0000-000012000000}"/>
    <cellStyle name="Separador de milhares 2 2" xfId="9" xr:uid="{00000000-0005-0000-0000-000013000000}"/>
    <cellStyle name="Separador de milhares 2 2 2" xfId="18" xr:uid="{00000000-0005-0000-0000-000014000000}"/>
    <cellStyle name="Separador de milhares 2 2 2 2" xfId="32" xr:uid="{00000000-0005-0000-0000-000015000000}"/>
    <cellStyle name="Separador de milhares 2 2 3" xfId="26" xr:uid="{00000000-0005-0000-0000-000016000000}"/>
    <cellStyle name="Separador de milhares 2 3" xfId="8" xr:uid="{00000000-0005-0000-0000-000017000000}"/>
    <cellStyle name="Separador de milhares 2 3 2" xfId="17" xr:uid="{00000000-0005-0000-0000-000018000000}"/>
    <cellStyle name="Separador de milhares 2 3 2 2" xfId="31" xr:uid="{00000000-0005-0000-0000-000019000000}"/>
    <cellStyle name="Separador de milhares 2 3 3" xfId="25" xr:uid="{00000000-0005-0000-0000-00001A000000}"/>
    <cellStyle name="Separador de milhares 2 4" xfId="5" xr:uid="{00000000-0005-0000-0000-00001B000000}"/>
    <cellStyle name="Separador de milhares 2 4 2" xfId="15" xr:uid="{00000000-0005-0000-0000-00001C000000}"/>
    <cellStyle name="Separador de milhares 2 4 2 2" xfId="29" xr:uid="{00000000-0005-0000-0000-00001D000000}"/>
    <cellStyle name="Separador de milhares 2 4 3" xfId="23" xr:uid="{00000000-0005-0000-0000-00001E000000}"/>
    <cellStyle name="Separador de milhares 3" xfId="3" xr:uid="{00000000-0005-0000-0000-00001F000000}"/>
    <cellStyle name="Título 5" xfId="4" xr:uid="{00000000-0005-0000-0000-000020000000}"/>
    <cellStyle name="Vírgula 2" xfId="21" xr:uid="{00000000-0005-0000-0000-000021000000}"/>
    <cellStyle name="Vírgula 2 2" xfId="34" xr:uid="{00000000-0005-0000-0000-000022000000}"/>
    <cellStyle name="Vírgula 3" xfId="37" xr:uid="{4763AB7E-DF8A-4DB6-A188-3956A1CA76DD}"/>
  </cellStyles>
  <dxfs count="61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000000"/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0288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L68"/>
  <sheetViews>
    <sheetView tabSelected="1" zoomScale="80" zoomScaleNormal="80" workbookViewId="0">
      <pane xSplit="14" ySplit="3" topLeftCell="R17" activePane="bottomRight" state="frozen"/>
      <selection pane="topRight" activeCell="O1" sqref="O1"/>
      <selection pane="bottomLeft" activeCell="A4" sqref="A4"/>
      <selection pane="bottomRight" activeCell="F22" sqref="F22"/>
    </sheetView>
  </sheetViews>
  <sheetFormatPr defaultColWidth="9.7109375" defaultRowHeight="15" x14ac:dyDescent="0.25"/>
  <cols>
    <col min="1" max="1" width="46.5703125" style="3" customWidth="1"/>
    <col min="2" max="2" width="9.5703125" style="4" customWidth="1"/>
    <col min="3" max="3" width="8.85546875" style="9" customWidth="1"/>
    <col min="4" max="4" width="41.140625" style="27" customWidth="1"/>
    <col min="5" max="5" width="16" style="10" customWidth="1"/>
    <col min="6" max="6" width="18.5703125" style="10" customWidth="1"/>
    <col min="7" max="7" width="18.5703125" style="4" hidden="1" customWidth="1"/>
    <col min="8" max="8" width="14.5703125" style="9" customWidth="1"/>
    <col min="9" max="9" width="10.85546875" style="26" customWidth="1"/>
    <col min="10" max="10" width="16.85546875" style="26" customWidth="1"/>
    <col min="11" max="11" width="19.140625" style="46" bestFit="1" customWidth="1"/>
    <col min="12" max="12" width="18.85546875" style="7" bestFit="1" customWidth="1"/>
    <col min="13" max="13" width="13.28515625" style="11" customWidth="1"/>
    <col min="14" max="14" width="12.5703125" style="12" customWidth="1"/>
    <col min="15" max="15" width="19.140625" style="8" customWidth="1"/>
    <col min="16" max="17" width="17.140625" style="8" customWidth="1"/>
    <col min="18" max="18" width="19.28515625" style="8" customWidth="1"/>
    <col min="19" max="19" width="17.140625" style="5" customWidth="1"/>
    <col min="20" max="21" width="17.28515625" style="5" customWidth="1"/>
    <col min="22" max="23" width="17.28515625" style="1" customWidth="1"/>
    <col min="24" max="24" width="17.5703125" style="49" customWidth="1"/>
    <col min="25" max="25" width="17.140625" style="6" customWidth="1"/>
    <col min="26" max="26" width="17.140625" style="1" customWidth="1"/>
    <col min="27" max="27" width="17.140625" style="50" customWidth="1"/>
    <col min="28" max="29" width="17.140625" style="1" customWidth="1"/>
    <col min="30" max="30" width="18.42578125" style="1" customWidth="1"/>
    <col min="31" max="31" width="17.140625" style="1" customWidth="1"/>
    <col min="32" max="32" width="20" style="1" customWidth="1"/>
    <col min="33" max="38" width="17.140625" style="1" customWidth="1"/>
    <col min="39" max="16384" width="9.7109375" style="1"/>
  </cols>
  <sheetData>
    <row r="1" spans="1:38" ht="27.75" customHeight="1" x14ac:dyDescent="0.25">
      <c r="A1" s="108" t="s">
        <v>82</v>
      </c>
      <c r="B1" s="108"/>
      <c r="C1" s="109" t="s">
        <v>81</v>
      </c>
      <c r="D1" s="110"/>
      <c r="E1" s="110"/>
      <c r="F1" s="110"/>
      <c r="G1" s="110"/>
      <c r="H1" s="110"/>
      <c r="I1" s="110"/>
      <c r="J1" s="110"/>
      <c r="K1" s="111"/>
      <c r="L1" s="116" t="s">
        <v>83</v>
      </c>
      <c r="M1" s="117"/>
      <c r="N1" s="118"/>
      <c r="O1" s="106" t="s">
        <v>89</v>
      </c>
      <c r="P1" s="106" t="s">
        <v>90</v>
      </c>
      <c r="Q1" s="106" t="s">
        <v>92</v>
      </c>
      <c r="R1" s="106" t="s">
        <v>91</v>
      </c>
      <c r="S1" s="106" t="s">
        <v>93</v>
      </c>
      <c r="T1" s="106" t="s">
        <v>94</v>
      </c>
      <c r="U1" s="106" t="s">
        <v>87</v>
      </c>
      <c r="V1" s="106" t="s">
        <v>87</v>
      </c>
      <c r="W1" s="106" t="s">
        <v>87</v>
      </c>
      <c r="X1" s="106" t="s">
        <v>87</v>
      </c>
      <c r="Y1" s="106" t="s">
        <v>87</v>
      </c>
      <c r="Z1" s="106" t="s">
        <v>87</v>
      </c>
      <c r="AA1" s="106" t="s">
        <v>87</v>
      </c>
      <c r="AB1" s="106" t="s">
        <v>87</v>
      </c>
      <c r="AC1" s="106" t="s">
        <v>87</v>
      </c>
      <c r="AD1" s="106" t="s">
        <v>87</v>
      </c>
      <c r="AE1" s="106" t="s">
        <v>87</v>
      </c>
      <c r="AF1" s="106" t="s">
        <v>87</v>
      </c>
      <c r="AG1" s="106" t="s">
        <v>87</v>
      </c>
      <c r="AH1" s="106" t="s">
        <v>87</v>
      </c>
      <c r="AI1" s="106" t="s">
        <v>87</v>
      </c>
      <c r="AJ1" s="106" t="s">
        <v>87</v>
      </c>
      <c r="AK1" s="106" t="s">
        <v>87</v>
      </c>
      <c r="AL1" s="106" t="s">
        <v>87</v>
      </c>
    </row>
    <row r="2" spans="1:38" ht="30.75" customHeight="1" x14ac:dyDescent="0.25">
      <c r="A2" s="115" t="s">
        <v>26</v>
      </c>
      <c r="B2" s="115"/>
      <c r="C2" s="112"/>
      <c r="D2" s="113"/>
      <c r="E2" s="113"/>
      <c r="F2" s="113"/>
      <c r="G2" s="113"/>
      <c r="H2" s="113"/>
      <c r="I2" s="113"/>
      <c r="J2" s="113"/>
      <c r="K2" s="114"/>
      <c r="L2" s="119"/>
      <c r="M2" s="120"/>
      <c r="N2" s="121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</row>
    <row r="3" spans="1:38" s="2" customFormat="1" ht="31.5" x14ac:dyDescent="0.2">
      <c r="A3" s="81" t="s">
        <v>1</v>
      </c>
      <c r="B3" s="82" t="s">
        <v>0</v>
      </c>
      <c r="C3" s="83" t="s">
        <v>3</v>
      </c>
      <c r="D3" s="83" t="s">
        <v>5</v>
      </c>
      <c r="E3" s="83" t="s">
        <v>25</v>
      </c>
      <c r="F3" s="83" t="s">
        <v>29</v>
      </c>
      <c r="G3" s="83" t="s">
        <v>30</v>
      </c>
      <c r="H3" s="83" t="s">
        <v>6</v>
      </c>
      <c r="I3" s="81" t="s">
        <v>2</v>
      </c>
      <c r="J3" s="84" t="s">
        <v>10</v>
      </c>
      <c r="K3" s="85" t="s">
        <v>4</v>
      </c>
      <c r="L3" s="86" t="s">
        <v>32</v>
      </c>
      <c r="M3" s="87" t="s">
        <v>84</v>
      </c>
      <c r="N3" s="81" t="s">
        <v>85</v>
      </c>
      <c r="O3" s="51">
        <v>45769</v>
      </c>
      <c r="P3" s="51">
        <v>45769</v>
      </c>
      <c r="Q3" s="51">
        <v>45945</v>
      </c>
      <c r="R3" s="51">
        <v>45945</v>
      </c>
      <c r="S3" s="51">
        <v>46099</v>
      </c>
      <c r="T3" s="51">
        <v>46099</v>
      </c>
      <c r="U3" s="51" t="s">
        <v>86</v>
      </c>
      <c r="V3" s="51" t="s">
        <v>86</v>
      </c>
      <c r="W3" s="51" t="s">
        <v>86</v>
      </c>
      <c r="X3" s="51" t="s">
        <v>86</v>
      </c>
      <c r="Y3" s="51" t="s">
        <v>86</v>
      </c>
      <c r="Z3" s="51" t="s">
        <v>86</v>
      </c>
      <c r="AA3" s="51" t="s">
        <v>86</v>
      </c>
      <c r="AB3" s="51" t="s">
        <v>86</v>
      </c>
      <c r="AC3" s="51" t="s">
        <v>86</v>
      </c>
      <c r="AD3" s="51" t="s">
        <v>86</v>
      </c>
      <c r="AE3" s="51" t="s">
        <v>86</v>
      </c>
      <c r="AF3" s="51" t="s">
        <v>86</v>
      </c>
      <c r="AG3" s="51" t="s">
        <v>86</v>
      </c>
      <c r="AH3" s="51" t="s">
        <v>86</v>
      </c>
      <c r="AI3" s="51" t="s">
        <v>86</v>
      </c>
      <c r="AJ3" s="51" t="s">
        <v>86</v>
      </c>
      <c r="AK3" s="51" t="s">
        <v>86</v>
      </c>
      <c r="AL3" s="51" t="s">
        <v>86</v>
      </c>
    </row>
    <row r="4" spans="1:38" ht="22.5" x14ac:dyDescent="0.25">
      <c r="A4" s="125" t="s">
        <v>45</v>
      </c>
      <c r="B4" s="127">
        <v>1</v>
      </c>
      <c r="C4" s="69">
        <v>1</v>
      </c>
      <c r="D4" s="70" t="s">
        <v>49</v>
      </c>
      <c r="E4" s="71" t="s">
        <v>79</v>
      </c>
      <c r="F4" s="72" t="s">
        <v>73</v>
      </c>
      <c r="G4" s="28"/>
      <c r="H4" s="73" t="s">
        <v>78</v>
      </c>
      <c r="I4" s="34">
        <v>30</v>
      </c>
      <c r="J4" s="34">
        <v>30</v>
      </c>
      <c r="K4" s="96">
        <v>12</v>
      </c>
      <c r="L4" s="74">
        <v>600</v>
      </c>
      <c r="M4" s="47">
        <f t="shared" ref="M4:M44" si="0">L4-(SUM(O4:AL4))</f>
        <v>360</v>
      </c>
      <c r="N4" s="33" t="str">
        <f>IF(M4&lt;0,"ATENÇÃO","OK")</f>
        <v>OK</v>
      </c>
      <c r="O4" s="29"/>
      <c r="P4" s="99">
        <v>60</v>
      </c>
      <c r="Q4" s="53">
        <v>60</v>
      </c>
      <c r="R4" s="52"/>
      <c r="S4" s="53">
        <v>120</v>
      </c>
      <c r="T4" s="53"/>
      <c r="U4" s="53"/>
      <c r="V4" s="53"/>
      <c r="W4" s="53"/>
      <c r="X4" s="53"/>
      <c r="Y4" s="53"/>
      <c r="Z4" s="53"/>
      <c r="AA4" s="48"/>
      <c r="AB4" s="48"/>
      <c r="AC4" s="53"/>
      <c r="AD4" s="53"/>
      <c r="AE4" s="53"/>
      <c r="AF4" s="68"/>
      <c r="AG4" s="53"/>
      <c r="AH4" s="53"/>
      <c r="AI4" s="53"/>
      <c r="AJ4" s="53"/>
      <c r="AK4" s="53"/>
      <c r="AL4" s="53"/>
    </row>
    <row r="5" spans="1:38" ht="15.75" x14ac:dyDescent="0.25">
      <c r="A5" s="126"/>
      <c r="B5" s="127"/>
      <c r="C5" s="69">
        <v>2</v>
      </c>
      <c r="D5" s="70" t="s">
        <v>50</v>
      </c>
      <c r="E5" s="71" t="s">
        <v>79</v>
      </c>
      <c r="F5" s="72" t="s">
        <v>73</v>
      </c>
      <c r="G5" s="28"/>
      <c r="H5" s="73" t="s">
        <v>78</v>
      </c>
      <c r="I5" s="34">
        <v>30</v>
      </c>
      <c r="J5" s="34">
        <v>30</v>
      </c>
      <c r="K5" s="96">
        <v>33</v>
      </c>
      <c r="L5" s="74">
        <v>300</v>
      </c>
      <c r="M5" s="47">
        <f t="shared" si="0"/>
        <v>228</v>
      </c>
      <c r="N5" s="33" t="str">
        <f t="shared" ref="N5:N44" si="1">IF(M5&lt;0,"ATENÇÃO","OK")</f>
        <v>OK</v>
      </c>
      <c r="O5" s="29"/>
      <c r="P5" s="99">
        <v>30</v>
      </c>
      <c r="Q5" s="53">
        <v>30</v>
      </c>
      <c r="R5" s="52"/>
      <c r="S5" s="53">
        <v>12</v>
      </c>
      <c r="T5" s="53"/>
      <c r="U5" s="53"/>
      <c r="V5" s="53"/>
      <c r="W5" s="53"/>
      <c r="X5" s="53"/>
      <c r="Y5" s="53"/>
      <c r="Z5" s="53"/>
      <c r="AA5" s="48"/>
      <c r="AB5" s="48"/>
      <c r="AC5" s="53"/>
      <c r="AD5" s="53"/>
      <c r="AE5" s="53"/>
      <c r="AF5" s="68"/>
      <c r="AG5" s="53"/>
      <c r="AH5" s="53"/>
      <c r="AI5" s="53"/>
      <c r="AJ5" s="53"/>
      <c r="AK5" s="53"/>
      <c r="AL5" s="53"/>
    </row>
    <row r="6" spans="1:38" ht="15.75" x14ac:dyDescent="0.25">
      <c r="A6" s="126"/>
      <c r="B6" s="127"/>
      <c r="C6" s="69">
        <v>3</v>
      </c>
      <c r="D6" s="70" t="s">
        <v>51</v>
      </c>
      <c r="E6" s="71" t="s">
        <v>79</v>
      </c>
      <c r="F6" s="72" t="s">
        <v>73</v>
      </c>
      <c r="G6" s="28"/>
      <c r="H6" s="73" t="s">
        <v>78</v>
      </c>
      <c r="I6" s="34">
        <v>30</v>
      </c>
      <c r="J6" s="34">
        <v>30</v>
      </c>
      <c r="K6" s="96">
        <v>10</v>
      </c>
      <c r="L6" s="74">
        <v>20</v>
      </c>
      <c r="M6" s="47">
        <f t="shared" si="0"/>
        <v>10</v>
      </c>
      <c r="N6" s="33" t="str">
        <f t="shared" si="1"/>
        <v>OK</v>
      </c>
      <c r="O6" s="29"/>
      <c r="P6" s="99">
        <v>2</v>
      </c>
      <c r="Q6" s="53">
        <v>3</v>
      </c>
      <c r="R6" s="52"/>
      <c r="S6" s="53">
        <v>5</v>
      </c>
      <c r="T6" s="53"/>
      <c r="U6" s="53"/>
      <c r="V6" s="53"/>
      <c r="W6" s="53"/>
      <c r="X6" s="53"/>
      <c r="Y6" s="53"/>
      <c r="Z6" s="53"/>
      <c r="AA6" s="48"/>
      <c r="AB6" s="48"/>
      <c r="AC6" s="53"/>
      <c r="AD6" s="53"/>
      <c r="AE6" s="53"/>
      <c r="AF6" s="68"/>
      <c r="AG6" s="53"/>
      <c r="AH6" s="53"/>
      <c r="AI6" s="53"/>
      <c r="AJ6" s="53"/>
      <c r="AK6" s="53"/>
      <c r="AL6" s="53"/>
    </row>
    <row r="7" spans="1:38" ht="15.75" x14ac:dyDescent="0.25">
      <c r="A7" s="126"/>
      <c r="B7" s="127"/>
      <c r="C7" s="69">
        <v>4</v>
      </c>
      <c r="D7" s="70" t="s">
        <v>52</v>
      </c>
      <c r="E7" s="71" t="s">
        <v>79</v>
      </c>
      <c r="F7" s="72" t="s">
        <v>73</v>
      </c>
      <c r="G7" s="28"/>
      <c r="H7" s="73" t="s">
        <v>78</v>
      </c>
      <c r="I7" s="34">
        <v>30</v>
      </c>
      <c r="J7" s="34">
        <v>30</v>
      </c>
      <c r="K7" s="96">
        <v>10</v>
      </c>
      <c r="L7" s="74">
        <v>15</v>
      </c>
      <c r="M7" s="47">
        <f t="shared" si="0"/>
        <v>5</v>
      </c>
      <c r="N7" s="33" t="str">
        <f t="shared" si="1"/>
        <v>OK</v>
      </c>
      <c r="O7" s="29"/>
      <c r="P7" s="99">
        <v>2</v>
      </c>
      <c r="Q7" s="53">
        <v>3</v>
      </c>
      <c r="R7" s="52"/>
      <c r="S7" s="53">
        <v>5</v>
      </c>
      <c r="T7" s="53"/>
      <c r="U7" s="53"/>
      <c r="V7" s="53"/>
      <c r="W7" s="53"/>
      <c r="X7" s="53"/>
      <c r="Y7" s="53"/>
      <c r="Z7" s="53"/>
      <c r="AA7" s="48"/>
      <c r="AB7" s="48"/>
      <c r="AC7" s="53"/>
      <c r="AD7" s="53"/>
      <c r="AE7" s="53"/>
      <c r="AF7" s="68"/>
      <c r="AG7" s="53"/>
      <c r="AH7" s="53"/>
      <c r="AI7" s="53"/>
      <c r="AJ7" s="53"/>
      <c r="AK7" s="53"/>
      <c r="AL7" s="53"/>
    </row>
    <row r="8" spans="1:38" ht="15.75" x14ac:dyDescent="0.25">
      <c r="A8" s="126"/>
      <c r="B8" s="127"/>
      <c r="C8" s="69">
        <v>5</v>
      </c>
      <c r="D8" s="70" t="s">
        <v>53</v>
      </c>
      <c r="E8" s="71" t="s">
        <v>79</v>
      </c>
      <c r="F8" s="72" t="s">
        <v>73</v>
      </c>
      <c r="G8" s="28"/>
      <c r="H8" s="73" t="s">
        <v>78</v>
      </c>
      <c r="I8" s="34">
        <v>30</v>
      </c>
      <c r="J8" s="34">
        <v>30</v>
      </c>
      <c r="K8" s="96">
        <v>70</v>
      </c>
      <c r="L8" s="74">
        <v>20</v>
      </c>
      <c r="M8" s="47">
        <f t="shared" si="0"/>
        <v>8</v>
      </c>
      <c r="N8" s="33" t="str">
        <f t="shared" si="1"/>
        <v>OK</v>
      </c>
      <c r="O8" s="29"/>
      <c r="P8" s="99">
        <v>4</v>
      </c>
      <c r="Q8" s="53">
        <v>4</v>
      </c>
      <c r="R8" s="52"/>
      <c r="S8" s="53">
        <v>4</v>
      </c>
      <c r="T8" s="53"/>
      <c r="U8" s="53"/>
      <c r="V8" s="53"/>
      <c r="W8" s="53"/>
      <c r="X8" s="53"/>
      <c r="Y8" s="53"/>
      <c r="Z8" s="53"/>
      <c r="AA8" s="48"/>
      <c r="AB8" s="48"/>
      <c r="AC8" s="53"/>
      <c r="AD8" s="53"/>
      <c r="AE8" s="53"/>
      <c r="AF8" s="68"/>
      <c r="AG8" s="53"/>
      <c r="AH8" s="53"/>
      <c r="AI8" s="53"/>
      <c r="AJ8" s="53"/>
      <c r="AK8" s="53"/>
      <c r="AL8" s="53"/>
    </row>
    <row r="9" spans="1:38" ht="15.75" x14ac:dyDescent="0.25">
      <c r="A9" s="126"/>
      <c r="B9" s="127"/>
      <c r="C9" s="69">
        <v>6</v>
      </c>
      <c r="D9" s="70" t="s">
        <v>54</v>
      </c>
      <c r="E9" s="71" t="s">
        <v>79</v>
      </c>
      <c r="F9" s="72" t="s">
        <v>73</v>
      </c>
      <c r="G9" s="28"/>
      <c r="H9" s="73" t="s">
        <v>78</v>
      </c>
      <c r="I9" s="34">
        <v>30</v>
      </c>
      <c r="J9" s="34">
        <v>30</v>
      </c>
      <c r="K9" s="96">
        <v>90</v>
      </c>
      <c r="L9" s="74">
        <v>15</v>
      </c>
      <c r="M9" s="47">
        <f t="shared" si="0"/>
        <v>9</v>
      </c>
      <c r="N9" s="33" t="str">
        <f t="shared" si="1"/>
        <v>OK</v>
      </c>
      <c r="O9" s="29"/>
      <c r="P9" s="99">
        <v>2</v>
      </c>
      <c r="Q9" s="53">
        <v>2</v>
      </c>
      <c r="R9" s="52"/>
      <c r="S9" s="53">
        <v>2</v>
      </c>
      <c r="T9" s="53"/>
      <c r="U9" s="53"/>
      <c r="V9" s="53"/>
      <c r="W9" s="53"/>
      <c r="X9" s="53"/>
      <c r="Y9" s="53"/>
      <c r="Z9" s="53"/>
      <c r="AA9" s="48"/>
      <c r="AB9" s="48"/>
      <c r="AC9" s="53"/>
      <c r="AD9" s="53"/>
      <c r="AE9" s="53"/>
      <c r="AF9" s="68"/>
      <c r="AG9" s="53"/>
      <c r="AH9" s="53"/>
      <c r="AI9" s="53"/>
      <c r="AJ9" s="53"/>
      <c r="AK9" s="53"/>
      <c r="AL9" s="53"/>
    </row>
    <row r="10" spans="1:38" ht="22.5" x14ac:dyDescent="0.25">
      <c r="A10" s="126"/>
      <c r="B10" s="127"/>
      <c r="C10" s="69">
        <v>7</v>
      </c>
      <c r="D10" s="70" t="s">
        <v>55</v>
      </c>
      <c r="E10" s="71" t="s">
        <v>79</v>
      </c>
      <c r="F10" s="72" t="s">
        <v>73</v>
      </c>
      <c r="G10" s="28"/>
      <c r="H10" s="73" t="s">
        <v>78</v>
      </c>
      <c r="I10" s="34">
        <v>30</v>
      </c>
      <c r="J10" s="34">
        <v>30</v>
      </c>
      <c r="K10" s="96">
        <v>15</v>
      </c>
      <c r="L10" s="74">
        <v>50</v>
      </c>
      <c r="M10" s="47">
        <f t="shared" si="0"/>
        <v>35</v>
      </c>
      <c r="N10" s="33" t="str">
        <f t="shared" si="1"/>
        <v>OK</v>
      </c>
      <c r="O10" s="29"/>
      <c r="P10" s="99">
        <v>5</v>
      </c>
      <c r="Q10" s="53">
        <v>5</v>
      </c>
      <c r="R10" s="52"/>
      <c r="S10" s="53">
        <v>5</v>
      </c>
      <c r="T10" s="53"/>
      <c r="U10" s="53"/>
      <c r="V10" s="53"/>
      <c r="W10" s="53"/>
      <c r="X10" s="66"/>
      <c r="Y10" s="53"/>
      <c r="Z10" s="53"/>
      <c r="AA10" s="48"/>
      <c r="AB10" s="48"/>
      <c r="AC10" s="53"/>
      <c r="AD10" s="53"/>
      <c r="AE10" s="53"/>
      <c r="AF10" s="68"/>
      <c r="AG10" s="53"/>
      <c r="AH10" s="53"/>
      <c r="AI10" s="53"/>
      <c r="AJ10" s="53"/>
      <c r="AK10" s="53"/>
      <c r="AL10" s="53"/>
    </row>
    <row r="11" spans="1:38" ht="22.5" x14ac:dyDescent="0.25">
      <c r="A11" s="126"/>
      <c r="B11" s="127"/>
      <c r="C11" s="69">
        <v>8</v>
      </c>
      <c r="D11" s="70" t="s">
        <v>56</v>
      </c>
      <c r="E11" s="71" t="s">
        <v>79</v>
      </c>
      <c r="F11" s="72" t="s">
        <v>73</v>
      </c>
      <c r="G11" s="28"/>
      <c r="H11" s="73" t="s">
        <v>78</v>
      </c>
      <c r="I11" s="34">
        <v>30</v>
      </c>
      <c r="J11" s="34">
        <v>30</v>
      </c>
      <c r="K11" s="96">
        <v>14</v>
      </c>
      <c r="L11" s="74">
        <v>50</v>
      </c>
      <c r="M11" s="47">
        <f t="shared" si="0"/>
        <v>35</v>
      </c>
      <c r="N11" s="33" t="str">
        <f t="shared" si="1"/>
        <v>OK</v>
      </c>
      <c r="O11" s="29"/>
      <c r="P11" s="99">
        <v>5</v>
      </c>
      <c r="Q11" s="53">
        <v>5</v>
      </c>
      <c r="R11" s="52"/>
      <c r="S11" s="53">
        <v>5</v>
      </c>
      <c r="T11" s="53"/>
      <c r="U11" s="53"/>
      <c r="V11" s="53"/>
      <c r="W11" s="53"/>
      <c r="X11" s="66"/>
      <c r="Y11" s="53"/>
      <c r="Z11" s="53"/>
      <c r="AA11" s="48"/>
      <c r="AB11" s="48"/>
      <c r="AC11" s="53"/>
      <c r="AD11" s="53"/>
      <c r="AE11" s="53"/>
      <c r="AF11" s="68"/>
      <c r="AG11" s="53"/>
      <c r="AH11" s="53"/>
      <c r="AI11" s="53"/>
      <c r="AJ11" s="53"/>
      <c r="AK11" s="53"/>
      <c r="AL11" s="53"/>
    </row>
    <row r="12" spans="1:38" ht="15.75" x14ac:dyDescent="0.25">
      <c r="A12" s="126"/>
      <c r="B12" s="127"/>
      <c r="C12" s="69">
        <v>9</v>
      </c>
      <c r="D12" s="75" t="s">
        <v>57</v>
      </c>
      <c r="E12" s="71" t="s">
        <v>79</v>
      </c>
      <c r="F12" s="72" t="s">
        <v>73</v>
      </c>
      <c r="G12" s="28"/>
      <c r="H12" s="73" t="s">
        <v>78</v>
      </c>
      <c r="I12" s="34">
        <v>30</v>
      </c>
      <c r="J12" s="34">
        <v>30</v>
      </c>
      <c r="K12" s="96">
        <v>114.6</v>
      </c>
      <c r="L12" s="74">
        <v>25</v>
      </c>
      <c r="M12" s="47">
        <f t="shared" si="0"/>
        <v>15</v>
      </c>
      <c r="N12" s="33" t="str">
        <f t="shared" si="1"/>
        <v>OK</v>
      </c>
      <c r="O12" s="29"/>
      <c r="P12" s="99">
        <v>5</v>
      </c>
      <c r="Q12" s="53">
        <v>5</v>
      </c>
      <c r="R12" s="52"/>
      <c r="S12" s="53"/>
      <c r="T12" s="53"/>
      <c r="U12" s="53"/>
      <c r="V12" s="53"/>
      <c r="W12" s="53"/>
      <c r="X12" s="53"/>
      <c r="Y12" s="53"/>
      <c r="Z12" s="53"/>
      <c r="AA12" s="48"/>
      <c r="AB12" s="48"/>
      <c r="AC12" s="53"/>
      <c r="AD12" s="53"/>
      <c r="AE12" s="53"/>
      <c r="AF12" s="68"/>
      <c r="AG12" s="53"/>
      <c r="AH12" s="53"/>
      <c r="AI12" s="53"/>
      <c r="AJ12" s="53"/>
      <c r="AK12" s="53"/>
      <c r="AL12" s="53"/>
    </row>
    <row r="13" spans="1:38" ht="15.75" x14ac:dyDescent="0.25">
      <c r="A13" s="126"/>
      <c r="B13" s="127"/>
      <c r="C13" s="69">
        <v>10</v>
      </c>
      <c r="D13" s="75" t="s">
        <v>58</v>
      </c>
      <c r="E13" s="71" t="s">
        <v>79</v>
      </c>
      <c r="F13" s="72" t="s">
        <v>73</v>
      </c>
      <c r="G13" s="28"/>
      <c r="H13" s="73" t="s">
        <v>78</v>
      </c>
      <c r="I13" s="34">
        <v>30</v>
      </c>
      <c r="J13" s="34">
        <v>30</v>
      </c>
      <c r="K13" s="96">
        <v>170</v>
      </c>
      <c r="L13" s="74">
        <v>60</v>
      </c>
      <c r="M13" s="47">
        <f t="shared" si="0"/>
        <v>52</v>
      </c>
      <c r="N13" s="33" t="str">
        <f t="shared" si="1"/>
        <v>OK</v>
      </c>
      <c r="O13" s="29"/>
      <c r="P13" s="99">
        <v>5</v>
      </c>
      <c r="Q13" s="53">
        <v>3</v>
      </c>
      <c r="R13" s="52"/>
      <c r="S13" s="53"/>
      <c r="T13" s="53"/>
      <c r="U13" s="53"/>
      <c r="V13" s="53"/>
      <c r="W13" s="53"/>
      <c r="X13" s="53"/>
      <c r="Y13" s="53"/>
      <c r="Z13" s="53"/>
      <c r="AA13" s="48"/>
      <c r="AB13" s="48"/>
      <c r="AC13" s="53"/>
      <c r="AD13" s="53"/>
      <c r="AE13" s="53"/>
      <c r="AF13" s="68"/>
      <c r="AG13" s="53"/>
      <c r="AH13" s="53"/>
      <c r="AI13" s="53"/>
      <c r="AJ13" s="53"/>
      <c r="AK13" s="53"/>
      <c r="AL13" s="53"/>
    </row>
    <row r="14" spans="1:38" ht="15.75" x14ac:dyDescent="0.25">
      <c r="A14" s="126"/>
      <c r="B14" s="127"/>
      <c r="C14" s="69">
        <v>11</v>
      </c>
      <c r="D14" s="75" t="s">
        <v>59</v>
      </c>
      <c r="E14" s="71" t="s">
        <v>79</v>
      </c>
      <c r="F14" s="72" t="s">
        <v>73</v>
      </c>
      <c r="G14" s="28"/>
      <c r="H14" s="73" t="s">
        <v>78</v>
      </c>
      <c r="I14" s="34">
        <v>30</v>
      </c>
      <c r="J14" s="34">
        <v>30</v>
      </c>
      <c r="K14" s="96">
        <v>466.41</v>
      </c>
      <c r="L14" s="74">
        <v>60</v>
      </c>
      <c r="M14" s="47">
        <f t="shared" si="0"/>
        <v>15</v>
      </c>
      <c r="N14" s="33" t="str">
        <f t="shared" si="1"/>
        <v>OK</v>
      </c>
      <c r="O14" s="29"/>
      <c r="P14" s="99">
        <v>15</v>
      </c>
      <c r="Q14" s="53">
        <v>10</v>
      </c>
      <c r="R14" s="52"/>
      <c r="S14" s="53">
        <v>20</v>
      </c>
      <c r="T14" s="53"/>
      <c r="U14" s="53"/>
      <c r="V14" s="53"/>
      <c r="W14" s="53"/>
      <c r="X14" s="53"/>
      <c r="Y14" s="53"/>
      <c r="Z14" s="53"/>
      <c r="AA14" s="48"/>
      <c r="AB14" s="48"/>
      <c r="AC14" s="53"/>
      <c r="AD14" s="53"/>
      <c r="AE14" s="53"/>
      <c r="AF14" s="68"/>
      <c r="AG14" s="53"/>
      <c r="AH14" s="53"/>
      <c r="AI14" s="53"/>
      <c r="AJ14" s="53"/>
      <c r="AK14" s="53"/>
      <c r="AL14" s="53"/>
    </row>
    <row r="15" spans="1:38" ht="15.75" x14ac:dyDescent="0.25">
      <c r="A15" s="126"/>
      <c r="B15" s="127"/>
      <c r="C15" s="69">
        <v>12</v>
      </c>
      <c r="D15" s="75" t="s">
        <v>60</v>
      </c>
      <c r="E15" s="71" t="s">
        <v>79</v>
      </c>
      <c r="F15" s="72" t="s">
        <v>73</v>
      </c>
      <c r="G15" s="28"/>
      <c r="H15" s="73" t="s">
        <v>78</v>
      </c>
      <c r="I15" s="34">
        <v>30</v>
      </c>
      <c r="J15" s="34">
        <v>30</v>
      </c>
      <c r="K15" s="96">
        <v>10</v>
      </c>
      <c r="L15" s="74">
        <v>20</v>
      </c>
      <c r="M15" s="47">
        <f t="shared" si="0"/>
        <v>20</v>
      </c>
      <c r="N15" s="33" t="str">
        <f t="shared" si="1"/>
        <v>OK</v>
      </c>
      <c r="O15" s="29"/>
      <c r="P15" s="99"/>
      <c r="Q15" s="53"/>
      <c r="R15" s="52"/>
      <c r="S15" s="53"/>
      <c r="T15" s="53"/>
      <c r="U15" s="53"/>
      <c r="V15" s="53"/>
      <c r="W15" s="53"/>
      <c r="X15" s="53"/>
      <c r="Y15" s="53"/>
      <c r="Z15" s="53"/>
      <c r="AA15" s="48"/>
      <c r="AB15" s="48"/>
      <c r="AC15" s="53"/>
      <c r="AD15" s="53"/>
      <c r="AE15" s="53"/>
      <c r="AF15" s="68"/>
      <c r="AG15" s="53"/>
      <c r="AH15" s="53"/>
      <c r="AI15" s="53"/>
      <c r="AJ15" s="53"/>
      <c r="AK15" s="53"/>
      <c r="AL15" s="53"/>
    </row>
    <row r="16" spans="1:38" ht="23.25" x14ac:dyDescent="0.25">
      <c r="A16" s="126"/>
      <c r="B16" s="127"/>
      <c r="C16" s="69">
        <v>13</v>
      </c>
      <c r="D16" s="75" t="s">
        <v>61</v>
      </c>
      <c r="E16" s="71" t="s">
        <v>79</v>
      </c>
      <c r="F16" s="72" t="s">
        <v>73</v>
      </c>
      <c r="G16" s="28"/>
      <c r="H16" s="76" t="s">
        <v>78</v>
      </c>
      <c r="I16" s="34">
        <v>30</v>
      </c>
      <c r="J16" s="34">
        <v>30</v>
      </c>
      <c r="K16" s="96">
        <v>100</v>
      </c>
      <c r="L16" s="74">
        <v>20</v>
      </c>
      <c r="M16" s="47">
        <f t="shared" si="0"/>
        <v>16</v>
      </c>
      <c r="N16" s="33" t="str">
        <f t="shared" si="1"/>
        <v>OK</v>
      </c>
      <c r="O16" s="29"/>
      <c r="P16" s="99">
        <v>2</v>
      </c>
      <c r="Q16" s="53">
        <v>2</v>
      </c>
      <c r="R16" s="52"/>
      <c r="S16" s="53"/>
      <c r="T16" s="53"/>
      <c r="U16" s="53"/>
      <c r="V16" s="53"/>
      <c r="W16" s="53"/>
      <c r="X16" s="53"/>
      <c r="Y16" s="53"/>
      <c r="Z16" s="53"/>
      <c r="AA16" s="48"/>
      <c r="AB16" s="48"/>
      <c r="AC16" s="53"/>
      <c r="AD16" s="53"/>
      <c r="AE16" s="53"/>
      <c r="AF16" s="68"/>
      <c r="AG16" s="53"/>
      <c r="AH16" s="53"/>
      <c r="AI16" s="53"/>
      <c r="AJ16" s="53"/>
      <c r="AK16" s="53"/>
      <c r="AL16" s="53"/>
    </row>
    <row r="17" spans="1:38" ht="34.5" x14ac:dyDescent="0.25">
      <c r="A17" s="122" t="s">
        <v>46</v>
      </c>
      <c r="B17" s="124">
        <v>2</v>
      </c>
      <c r="C17" s="91">
        <v>14</v>
      </c>
      <c r="D17" s="77" t="s">
        <v>62</v>
      </c>
      <c r="E17" s="78" t="s">
        <v>27</v>
      </c>
      <c r="F17" s="78" t="s">
        <v>74</v>
      </c>
      <c r="G17" s="92"/>
      <c r="H17" s="79" t="s">
        <v>28</v>
      </c>
      <c r="I17" s="89">
        <v>30</v>
      </c>
      <c r="J17" s="89">
        <v>30</v>
      </c>
      <c r="K17" s="97">
        <v>128</v>
      </c>
      <c r="L17" s="80">
        <v>100</v>
      </c>
      <c r="M17" s="47">
        <f t="shared" si="0"/>
        <v>80</v>
      </c>
      <c r="N17" s="33" t="str">
        <f t="shared" si="1"/>
        <v>OK</v>
      </c>
      <c r="O17" s="29">
        <v>20</v>
      </c>
      <c r="P17" s="52"/>
      <c r="Q17" s="53"/>
      <c r="R17" s="52"/>
      <c r="S17" s="53"/>
      <c r="T17" s="53"/>
      <c r="U17" s="53"/>
      <c r="V17" s="53"/>
      <c r="W17" s="53"/>
      <c r="X17" s="53"/>
      <c r="Y17" s="53"/>
      <c r="Z17" s="53"/>
      <c r="AA17" s="48"/>
      <c r="AB17" s="48"/>
      <c r="AC17" s="53"/>
      <c r="AD17" s="53"/>
      <c r="AE17" s="53"/>
      <c r="AF17" s="68"/>
      <c r="AG17" s="53"/>
      <c r="AH17" s="53"/>
      <c r="AI17" s="53"/>
      <c r="AJ17" s="53"/>
      <c r="AK17" s="53"/>
      <c r="AL17" s="53"/>
    </row>
    <row r="18" spans="1:38" ht="23.25" x14ac:dyDescent="0.25">
      <c r="A18" s="123"/>
      <c r="B18" s="124"/>
      <c r="C18" s="91">
        <v>15</v>
      </c>
      <c r="D18" s="77" t="s">
        <v>63</v>
      </c>
      <c r="E18" s="78" t="s">
        <v>41</v>
      </c>
      <c r="F18" s="78" t="s">
        <v>74</v>
      </c>
      <c r="G18" s="92"/>
      <c r="H18" s="79" t="s">
        <v>28</v>
      </c>
      <c r="I18" s="89">
        <v>30</v>
      </c>
      <c r="J18" s="89">
        <v>30</v>
      </c>
      <c r="K18" s="97">
        <v>154</v>
      </c>
      <c r="L18" s="80">
        <v>60</v>
      </c>
      <c r="M18" s="47">
        <f t="shared" si="0"/>
        <v>45</v>
      </c>
      <c r="N18" s="33" t="str">
        <f t="shared" si="1"/>
        <v>OK</v>
      </c>
      <c r="O18" s="29">
        <v>15</v>
      </c>
      <c r="P18" s="52"/>
      <c r="Q18" s="53"/>
      <c r="R18" s="52"/>
      <c r="S18" s="53"/>
      <c r="T18" s="53"/>
      <c r="U18" s="53"/>
      <c r="V18" s="53"/>
      <c r="W18" s="53"/>
      <c r="X18" s="53"/>
      <c r="Y18" s="53"/>
      <c r="Z18" s="53"/>
      <c r="AA18" s="48"/>
      <c r="AB18" s="48"/>
      <c r="AC18" s="53"/>
      <c r="AD18" s="53"/>
      <c r="AE18" s="53"/>
      <c r="AF18" s="68"/>
      <c r="AG18" s="53"/>
      <c r="AH18" s="53"/>
      <c r="AI18" s="53"/>
      <c r="AJ18" s="53"/>
      <c r="AK18" s="53"/>
      <c r="AL18" s="53"/>
    </row>
    <row r="19" spans="1:38" ht="68.25" x14ac:dyDescent="0.25">
      <c r="A19" s="123"/>
      <c r="B19" s="124"/>
      <c r="C19" s="91">
        <v>16</v>
      </c>
      <c r="D19" s="77" t="s">
        <v>64</v>
      </c>
      <c r="E19" s="78" t="s">
        <v>27</v>
      </c>
      <c r="F19" s="78" t="s">
        <v>75</v>
      </c>
      <c r="G19" s="92"/>
      <c r="H19" s="79" t="s">
        <v>28</v>
      </c>
      <c r="I19" s="89">
        <v>30</v>
      </c>
      <c r="J19" s="89">
        <v>30</v>
      </c>
      <c r="K19" s="97">
        <v>350</v>
      </c>
      <c r="L19" s="80">
        <v>15</v>
      </c>
      <c r="M19" s="47">
        <f t="shared" si="0"/>
        <v>13</v>
      </c>
      <c r="N19" s="33" t="str">
        <f t="shared" si="1"/>
        <v>OK</v>
      </c>
      <c r="O19" s="29">
        <v>2</v>
      </c>
      <c r="P19" s="52"/>
      <c r="Q19" s="53"/>
      <c r="R19" s="52"/>
      <c r="S19" s="53"/>
      <c r="T19" s="53"/>
      <c r="U19" s="53"/>
      <c r="V19" s="53"/>
      <c r="W19" s="53"/>
      <c r="X19" s="53"/>
      <c r="Y19" s="53"/>
      <c r="Z19" s="53"/>
      <c r="AA19" s="48"/>
      <c r="AB19" s="48"/>
      <c r="AC19" s="53"/>
      <c r="AD19" s="53"/>
      <c r="AE19" s="53"/>
      <c r="AF19" s="68"/>
      <c r="AG19" s="53"/>
      <c r="AH19" s="53"/>
      <c r="AI19" s="53"/>
      <c r="AJ19" s="53"/>
      <c r="AK19" s="53"/>
      <c r="AL19" s="53"/>
    </row>
    <row r="20" spans="1:38" ht="23.25" x14ac:dyDescent="0.25">
      <c r="A20" s="123"/>
      <c r="B20" s="124"/>
      <c r="C20" s="91">
        <v>17</v>
      </c>
      <c r="D20" s="77" t="s">
        <v>65</v>
      </c>
      <c r="E20" s="78" t="s">
        <v>27</v>
      </c>
      <c r="F20" s="78" t="s">
        <v>74</v>
      </c>
      <c r="G20" s="92"/>
      <c r="H20" s="79" t="s">
        <v>28</v>
      </c>
      <c r="I20" s="89">
        <v>30</v>
      </c>
      <c r="J20" s="89">
        <v>30</v>
      </c>
      <c r="K20" s="97">
        <v>75</v>
      </c>
      <c r="L20" s="80">
        <v>20</v>
      </c>
      <c r="M20" s="47">
        <f t="shared" si="0"/>
        <v>20</v>
      </c>
      <c r="N20" s="33" t="str">
        <f t="shared" si="1"/>
        <v>OK</v>
      </c>
      <c r="O20" s="29"/>
      <c r="P20" s="52"/>
      <c r="Q20" s="53"/>
      <c r="R20" s="52"/>
      <c r="S20" s="53"/>
      <c r="T20" s="53"/>
      <c r="U20" s="53"/>
      <c r="V20" s="53"/>
      <c r="W20" s="53"/>
      <c r="X20" s="53"/>
      <c r="Y20" s="53"/>
      <c r="Z20" s="53"/>
      <c r="AA20" s="48"/>
      <c r="AB20" s="48"/>
      <c r="AC20" s="53"/>
      <c r="AD20" s="53"/>
      <c r="AE20" s="53"/>
      <c r="AF20" s="68"/>
      <c r="AG20" s="53"/>
      <c r="AH20" s="53"/>
      <c r="AI20" s="53"/>
      <c r="AJ20" s="53"/>
      <c r="AK20" s="53"/>
      <c r="AL20" s="53"/>
    </row>
    <row r="21" spans="1:38" ht="23.25" x14ac:dyDescent="0.25">
      <c r="A21" s="123"/>
      <c r="B21" s="124"/>
      <c r="C21" s="91">
        <v>18</v>
      </c>
      <c r="D21" s="77" t="s">
        <v>66</v>
      </c>
      <c r="E21" s="78" t="s">
        <v>27</v>
      </c>
      <c r="F21" s="78" t="s">
        <v>74</v>
      </c>
      <c r="G21" s="93"/>
      <c r="H21" s="79" t="s">
        <v>28</v>
      </c>
      <c r="I21" s="89">
        <v>30</v>
      </c>
      <c r="J21" s="89">
        <v>30</v>
      </c>
      <c r="K21" s="97">
        <v>58</v>
      </c>
      <c r="L21" s="80">
        <v>20</v>
      </c>
      <c r="M21" s="47">
        <f t="shared" si="0"/>
        <v>20</v>
      </c>
      <c r="N21" s="33" t="str">
        <f t="shared" si="1"/>
        <v>OK</v>
      </c>
      <c r="O21" s="29"/>
      <c r="P21" s="52"/>
      <c r="Q21" s="53"/>
      <c r="R21" s="52"/>
      <c r="S21" s="53"/>
      <c r="T21" s="53"/>
      <c r="U21" s="53"/>
      <c r="V21" s="53"/>
      <c r="W21" s="53"/>
      <c r="X21" s="53"/>
      <c r="Y21" s="53"/>
      <c r="Z21" s="53"/>
      <c r="AA21" s="48"/>
      <c r="AB21" s="48"/>
      <c r="AC21" s="53"/>
      <c r="AD21" s="53"/>
      <c r="AE21" s="53"/>
      <c r="AF21" s="68"/>
      <c r="AG21" s="53"/>
      <c r="AH21" s="53"/>
      <c r="AI21" s="53"/>
      <c r="AJ21" s="53"/>
      <c r="AK21" s="53"/>
      <c r="AL21" s="53"/>
    </row>
    <row r="22" spans="1:38" ht="237" x14ac:dyDescent="0.25">
      <c r="A22" s="123"/>
      <c r="B22" s="124"/>
      <c r="C22" s="91">
        <v>19</v>
      </c>
      <c r="D22" s="77" t="s">
        <v>67</v>
      </c>
      <c r="E22" s="78" t="s">
        <v>95</v>
      </c>
      <c r="F22" s="78" t="s">
        <v>76</v>
      </c>
      <c r="G22" s="93"/>
      <c r="H22" s="79" t="s">
        <v>28</v>
      </c>
      <c r="I22" s="89">
        <v>30</v>
      </c>
      <c r="J22" s="89">
        <v>30</v>
      </c>
      <c r="K22" s="97">
        <v>1410</v>
      </c>
      <c r="L22" s="80">
        <v>40</v>
      </c>
      <c r="M22" s="47">
        <f t="shared" si="0"/>
        <v>0</v>
      </c>
      <c r="N22" s="33" t="str">
        <f t="shared" si="1"/>
        <v>OK</v>
      </c>
      <c r="O22" s="29">
        <v>10</v>
      </c>
      <c r="P22" s="52"/>
      <c r="Q22" s="53"/>
      <c r="R22" s="52">
        <v>10</v>
      </c>
      <c r="S22" s="53"/>
      <c r="T22" s="53">
        <v>20</v>
      </c>
      <c r="U22" s="53"/>
      <c r="V22" s="53"/>
      <c r="W22" s="53"/>
      <c r="X22" s="53"/>
      <c r="Y22" s="53"/>
      <c r="Z22" s="53"/>
      <c r="AA22" s="48"/>
      <c r="AB22" s="48"/>
      <c r="AC22" s="53"/>
      <c r="AD22" s="53"/>
      <c r="AE22" s="53"/>
      <c r="AF22" s="68"/>
      <c r="AG22" s="53"/>
      <c r="AH22" s="53"/>
      <c r="AI22" s="53"/>
      <c r="AJ22" s="53"/>
      <c r="AK22" s="53"/>
      <c r="AL22" s="53"/>
    </row>
    <row r="23" spans="1:38" ht="34.5" x14ac:dyDescent="0.25">
      <c r="A23" s="123"/>
      <c r="B23" s="124"/>
      <c r="C23" s="91">
        <v>20</v>
      </c>
      <c r="D23" s="77" t="s">
        <v>68</v>
      </c>
      <c r="E23" s="78" t="s">
        <v>41</v>
      </c>
      <c r="F23" s="78" t="s">
        <v>74</v>
      </c>
      <c r="G23" s="93"/>
      <c r="H23" s="79" t="s">
        <v>28</v>
      </c>
      <c r="I23" s="89">
        <v>30</v>
      </c>
      <c r="J23" s="89">
        <v>30</v>
      </c>
      <c r="K23" s="97">
        <v>26</v>
      </c>
      <c r="L23" s="80">
        <v>40</v>
      </c>
      <c r="M23" s="47">
        <f t="shared" si="0"/>
        <v>30</v>
      </c>
      <c r="N23" s="33" t="str">
        <f t="shared" si="1"/>
        <v>OK</v>
      </c>
      <c r="O23" s="29">
        <v>10</v>
      </c>
      <c r="P23" s="52"/>
      <c r="Q23" s="53"/>
      <c r="R23" s="52"/>
      <c r="S23" s="53"/>
      <c r="T23" s="53"/>
      <c r="U23" s="53"/>
      <c r="V23" s="53"/>
      <c r="W23" s="53"/>
      <c r="X23" s="53"/>
      <c r="Y23" s="53"/>
      <c r="Z23" s="53"/>
      <c r="AA23" s="48"/>
      <c r="AB23" s="48"/>
      <c r="AC23" s="53"/>
      <c r="AD23" s="53"/>
      <c r="AE23" s="53"/>
      <c r="AF23" s="68"/>
      <c r="AG23" s="53"/>
      <c r="AH23" s="53"/>
      <c r="AI23" s="53"/>
      <c r="AJ23" s="53"/>
      <c r="AK23" s="53"/>
      <c r="AL23" s="53"/>
    </row>
    <row r="24" spans="1:38" ht="34.5" x14ac:dyDescent="0.25">
      <c r="A24" s="123"/>
      <c r="B24" s="124"/>
      <c r="C24" s="91">
        <v>21</v>
      </c>
      <c r="D24" s="77" t="s">
        <v>69</v>
      </c>
      <c r="E24" s="78" t="s">
        <v>41</v>
      </c>
      <c r="F24" s="78" t="s">
        <v>74</v>
      </c>
      <c r="G24" s="93"/>
      <c r="H24" s="79" t="s">
        <v>28</v>
      </c>
      <c r="I24" s="89">
        <v>30</v>
      </c>
      <c r="J24" s="89">
        <v>30</v>
      </c>
      <c r="K24" s="97">
        <v>33</v>
      </c>
      <c r="L24" s="80">
        <v>30</v>
      </c>
      <c r="M24" s="47">
        <f t="shared" si="0"/>
        <v>20</v>
      </c>
      <c r="N24" s="33" t="str">
        <f t="shared" si="1"/>
        <v>OK</v>
      </c>
      <c r="O24" s="29">
        <v>10</v>
      </c>
      <c r="P24" s="52"/>
      <c r="Q24" s="53"/>
      <c r="R24" s="52"/>
      <c r="S24" s="53"/>
      <c r="T24" s="53"/>
      <c r="U24" s="53"/>
      <c r="V24" s="53"/>
      <c r="W24" s="53"/>
      <c r="X24" s="53"/>
      <c r="Y24" s="53"/>
      <c r="Z24" s="53"/>
      <c r="AA24" s="48"/>
      <c r="AB24" s="48"/>
      <c r="AC24" s="53"/>
      <c r="AD24" s="53"/>
      <c r="AE24" s="53"/>
      <c r="AF24" s="68"/>
      <c r="AG24" s="53"/>
      <c r="AH24" s="53"/>
      <c r="AI24" s="53"/>
      <c r="AJ24" s="53"/>
      <c r="AK24" s="53"/>
      <c r="AL24" s="53"/>
    </row>
    <row r="25" spans="1:38" ht="34.5" x14ac:dyDescent="0.25">
      <c r="A25" s="123"/>
      <c r="B25" s="124"/>
      <c r="C25" s="91">
        <v>22</v>
      </c>
      <c r="D25" s="77" t="s">
        <v>70</v>
      </c>
      <c r="E25" s="78" t="s">
        <v>41</v>
      </c>
      <c r="F25" s="78" t="s">
        <v>74</v>
      </c>
      <c r="G25" s="93"/>
      <c r="H25" s="79" t="s">
        <v>28</v>
      </c>
      <c r="I25" s="89">
        <v>30</v>
      </c>
      <c r="J25" s="89">
        <v>30</v>
      </c>
      <c r="K25" s="97">
        <v>41</v>
      </c>
      <c r="L25" s="80">
        <v>30</v>
      </c>
      <c r="M25" s="47">
        <f t="shared" si="0"/>
        <v>20</v>
      </c>
      <c r="N25" s="33" t="str">
        <f t="shared" si="1"/>
        <v>OK</v>
      </c>
      <c r="O25" s="29">
        <v>10</v>
      </c>
      <c r="P25" s="52"/>
      <c r="Q25" s="53"/>
      <c r="R25" s="52"/>
      <c r="S25" s="53"/>
      <c r="T25" s="53"/>
      <c r="U25" s="53"/>
      <c r="V25" s="53"/>
      <c r="W25" s="53"/>
      <c r="X25" s="53"/>
      <c r="Y25" s="53"/>
      <c r="Z25" s="53"/>
      <c r="AA25" s="48"/>
      <c r="AB25" s="48"/>
      <c r="AC25" s="53"/>
      <c r="AD25" s="53"/>
      <c r="AE25" s="53"/>
      <c r="AF25" s="68"/>
      <c r="AG25" s="53"/>
      <c r="AH25" s="53"/>
      <c r="AI25" s="53"/>
      <c r="AJ25" s="53"/>
      <c r="AK25" s="53"/>
      <c r="AL25" s="53"/>
    </row>
    <row r="26" spans="1:38" ht="15.75" x14ac:dyDescent="0.25">
      <c r="A26" s="123"/>
      <c r="B26" s="124"/>
      <c r="C26" s="91">
        <v>23</v>
      </c>
      <c r="D26" s="77" t="s">
        <v>71</v>
      </c>
      <c r="E26" s="78" t="s">
        <v>27</v>
      </c>
      <c r="F26" s="78" t="s">
        <v>74</v>
      </c>
      <c r="G26" s="93"/>
      <c r="H26" s="79" t="s">
        <v>28</v>
      </c>
      <c r="I26" s="89">
        <v>30</v>
      </c>
      <c r="J26" s="89">
        <v>30</v>
      </c>
      <c r="K26" s="97">
        <v>72</v>
      </c>
      <c r="L26" s="80">
        <v>20</v>
      </c>
      <c r="M26" s="47">
        <f t="shared" si="0"/>
        <v>20</v>
      </c>
      <c r="N26" s="33" t="str">
        <f t="shared" si="1"/>
        <v>OK</v>
      </c>
      <c r="O26" s="29"/>
      <c r="P26" s="52"/>
      <c r="Q26" s="53"/>
      <c r="R26" s="52"/>
      <c r="S26" s="53"/>
      <c r="T26" s="53"/>
      <c r="U26" s="53"/>
      <c r="V26" s="53"/>
      <c r="W26" s="53"/>
      <c r="X26" s="53"/>
      <c r="Y26" s="53"/>
      <c r="Z26" s="53"/>
      <c r="AA26" s="48"/>
      <c r="AB26" s="48"/>
      <c r="AC26" s="53"/>
      <c r="AD26" s="53"/>
      <c r="AE26" s="53"/>
      <c r="AF26" s="68"/>
      <c r="AG26" s="53"/>
      <c r="AH26" s="53"/>
      <c r="AI26" s="53"/>
      <c r="AJ26" s="53"/>
      <c r="AK26" s="53"/>
      <c r="AL26" s="53"/>
    </row>
    <row r="27" spans="1:38" ht="15.75" x14ac:dyDescent="0.25">
      <c r="A27" s="123"/>
      <c r="B27" s="124"/>
      <c r="C27" s="91">
        <v>24</v>
      </c>
      <c r="D27" s="77" t="s">
        <v>72</v>
      </c>
      <c r="E27" s="78" t="s">
        <v>42</v>
      </c>
      <c r="F27" s="78" t="s">
        <v>77</v>
      </c>
      <c r="G27" s="93"/>
      <c r="H27" s="79" t="s">
        <v>28</v>
      </c>
      <c r="I27" s="89">
        <v>30</v>
      </c>
      <c r="J27" s="89">
        <v>30</v>
      </c>
      <c r="K27" s="97">
        <v>70</v>
      </c>
      <c r="L27" s="80">
        <v>5</v>
      </c>
      <c r="M27" s="47">
        <f t="shared" si="0"/>
        <v>5</v>
      </c>
      <c r="N27" s="33" t="str">
        <f t="shared" si="1"/>
        <v>OK</v>
      </c>
      <c r="O27" s="29"/>
      <c r="P27" s="52"/>
      <c r="Q27" s="53"/>
      <c r="R27" s="52"/>
      <c r="S27" s="53"/>
      <c r="T27" s="53"/>
      <c r="U27" s="53"/>
      <c r="V27" s="53"/>
      <c r="W27" s="53"/>
      <c r="X27" s="53"/>
      <c r="Y27" s="53"/>
      <c r="Z27" s="53"/>
      <c r="AA27" s="48"/>
      <c r="AB27" s="48"/>
      <c r="AC27" s="53"/>
      <c r="AD27" s="53"/>
      <c r="AE27" s="53"/>
      <c r="AF27" s="68"/>
      <c r="AG27" s="53"/>
      <c r="AH27" s="53"/>
      <c r="AI27" s="53"/>
      <c r="AJ27" s="53"/>
      <c r="AK27" s="53"/>
      <c r="AL27" s="53"/>
    </row>
    <row r="28" spans="1:38" ht="22.5" x14ac:dyDescent="0.25">
      <c r="A28" s="128" t="s">
        <v>47</v>
      </c>
      <c r="B28" s="128">
        <v>3</v>
      </c>
      <c r="C28" s="69">
        <v>25</v>
      </c>
      <c r="D28" s="70" t="s">
        <v>49</v>
      </c>
      <c r="E28" s="71" t="s">
        <v>79</v>
      </c>
      <c r="F28" s="72"/>
      <c r="G28" s="35"/>
      <c r="H28" s="73" t="s">
        <v>78</v>
      </c>
      <c r="I28" s="34">
        <v>30</v>
      </c>
      <c r="J28" s="34">
        <v>30</v>
      </c>
      <c r="K28" s="36"/>
      <c r="L28" s="76"/>
      <c r="M28" s="47">
        <f t="shared" si="0"/>
        <v>0</v>
      </c>
      <c r="N28" s="33" t="str">
        <f t="shared" si="1"/>
        <v>OK</v>
      </c>
      <c r="O28" s="29"/>
      <c r="P28" s="52"/>
      <c r="Q28" s="53"/>
      <c r="R28" s="52"/>
      <c r="S28" s="53"/>
      <c r="T28" s="53"/>
      <c r="U28" s="53"/>
      <c r="V28" s="53"/>
      <c r="W28" s="53"/>
      <c r="X28" s="53"/>
      <c r="Y28" s="53"/>
      <c r="Z28" s="53"/>
      <c r="AA28" s="48"/>
      <c r="AB28" s="48"/>
      <c r="AC28" s="53"/>
      <c r="AD28" s="53"/>
      <c r="AE28" s="53"/>
      <c r="AF28" s="68"/>
      <c r="AG28" s="53"/>
      <c r="AH28" s="53"/>
      <c r="AI28" s="53"/>
      <c r="AJ28" s="53"/>
      <c r="AK28" s="53"/>
      <c r="AL28" s="53"/>
    </row>
    <row r="29" spans="1:38" ht="15.75" x14ac:dyDescent="0.25">
      <c r="A29" s="128"/>
      <c r="B29" s="128"/>
      <c r="C29" s="69">
        <v>26</v>
      </c>
      <c r="D29" s="70" t="s">
        <v>50</v>
      </c>
      <c r="E29" s="71" t="s">
        <v>79</v>
      </c>
      <c r="F29" s="72"/>
      <c r="G29" s="28"/>
      <c r="H29" s="73" t="s">
        <v>78</v>
      </c>
      <c r="I29" s="34">
        <v>30</v>
      </c>
      <c r="J29" s="34">
        <v>30</v>
      </c>
      <c r="K29" s="36"/>
      <c r="L29" s="76"/>
      <c r="M29" s="47">
        <f t="shared" si="0"/>
        <v>0</v>
      </c>
      <c r="N29" s="33" t="str">
        <f t="shared" si="1"/>
        <v>OK</v>
      </c>
      <c r="O29" s="29"/>
      <c r="P29" s="52"/>
      <c r="Q29" s="53"/>
      <c r="R29" s="52"/>
      <c r="S29" s="53"/>
      <c r="T29" s="53"/>
      <c r="U29" s="53"/>
      <c r="V29" s="53"/>
      <c r="W29" s="53"/>
      <c r="X29" s="53"/>
      <c r="Y29" s="53"/>
      <c r="Z29" s="53"/>
      <c r="AA29" s="48"/>
      <c r="AB29" s="48"/>
      <c r="AC29" s="53"/>
      <c r="AD29" s="53"/>
      <c r="AE29" s="53"/>
      <c r="AF29" s="68"/>
      <c r="AG29" s="53"/>
      <c r="AH29" s="53"/>
      <c r="AI29" s="53"/>
      <c r="AJ29" s="53"/>
      <c r="AK29" s="53"/>
      <c r="AL29" s="53"/>
    </row>
    <row r="30" spans="1:38" ht="15.75" x14ac:dyDescent="0.25">
      <c r="A30" s="128"/>
      <c r="B30" s="128"/>
      <c r="C30" s="69">
        <v>27</v>
      </c>
      <c r="D30" s="70" t="s">
        <v>53</v>
      </c>
      <c r="E30" s="71" t="s">
        <v>79</v>
      </c>
      <c r="F30" s="72"/>
      <c r="G30" s="28"/>
      <c r="H30" s="73" t="s">
        <v>78</v>
      </c>
      <c r="I30" s="34">
        <v>30</v>
      </c>
      <c r="J30" s="34">
        <v>30</v>
      </c>
      <c r="K30" s="36"/>
      <c r="L30" s="76"/>
      <c r="M30" s="47">
        <f t="shared" si="0"/>
        <v>0</v>
      </c>
      <c r="N30" s="33" t="str">
        <f t="shared" si="1"/>
        <v>OK</v>
      </c>
      <c r="O30" s="29"/>
      <c r="P30" s="52"/>
      <c r="Q30" s="53"/>
      <c r="R30" s="52"/>
      <c r="S30" s="53"/>
      <c r="T30" s="53"/>
      <c r="U30" s="53"/>
      <c r="V30" s="53"/>
      <c r="W30" s="53"/>
      <c r="X30" s="53"/>
      <c r="Y30" s="53"/>
      <c r="Z30" s="53"/>
      <c r="AA30" s="48"/>
      <c r="AB30" s="48"/>
      <c r="AC30" s="53"/>
      <c r="AD30" s="53"/>
      <c r="AE30" s="53"/>
      <c r="AF30" s="68"/>
      <c r="AG30" s="53"/>
      <c r="AH30" s="53"/>
      <c r="AI30" s="53"/>
      <c r="AJ30" s="53"/>
      <c r="AK30" s="53"/>
      <c r="AL30" s="53"/>
    </row>
    <row r="31" spans="1:38" ht="15.75" x14ac:dyDescent="0.25">
      <c r="A31" s="128"/>
      <c r="B31" s="128"/>
      <c r="C31" s="69">
        <v>28</v>
      </c>
      <c r="D31" s="70" t="s">
        <v>54</v>
      </c>
      <c r="E31" s="71" t="s">
        <v>79</v>
      </c>
      <c r="F31" s="72"/>
      <c r="G31" s="28"/>
      <c r="H31" s="73" t="s">
        <v>78</v>
      </c>
      <c r="I31" s="34">
        <v>30</v>
      </c>
      <c r="J31" s="34">
        <v>30</v>
      </c>
      <c r="K31" s="36"/>
      <c r="L31" s="76"/>
      <c r="M31" s="47">
        <f t="shared" si="0"/>
        <v>0</v>
      </c>
      <c r="N31" s="33" t="str">
        <f t="shared" si="1"/>
        <v>OK</v>
      </c>
      <c r="O31" s="29"/>
      <c r="P31" s="52"/>
      <c r="Q31" s="53"/>
      <c r="R31" s="52"/>
      <c r="S31" s="53"/>
      <c r="T31" s="53"/>
      <c r="U31" s="53"/>
      <c r="V31" s="53"/>
      <c r="W31" s="53"/>
      <c r="X31" s="53"/>
      <c r="Y31" s="53"/>
      <c r="Z31" s="53"/>
      <c r="AA31" s="48"/>
      <c r="AB31" s="48"/>
      <c r="AC31" s="53"/>
      <c r="AD31" s="53"/>
      <c r="AE31" s="53"/>
      <c r="AF31" s="68"/>
      <c r="AG31" s="53"/>
      <c r="AH31" s="53"/>
      <c r="AI31" s="53"/>
      <c r="AJ31" s="53"/>
      <c r="AK31" s="53"/>
      <c r="AL31" s="53"/>
    </row>
    <row r="32" spans="1:38" ht="22.5" x14ac:dyDescent="0.25">
      <c r="A32" s="128"/>
      <c r="B32" s="128"/>
      <c r="C32" s="69">
        <v>29</v>
      </c>
      <c r="D32" s="70" t="s">
        <v>55</v>
      </c>
      <c r="E32" s="71" t="s">
        <v>79</v>
      </c>
      <c r="F32" s="72"/>
      <c r="G32" s="28"/>
      <c r="H32" s="73" t="s">
        <v>78</v>
      </c>
      <c r="I32" s="34">
        <v>30</v>
      </c>
      <c r="J32" s="34">
        <v>30</v>
      </c>
      <c r="K32" s="36"/>
      <c r="L32" s="76"/>
      <c r="M32" s="47">
        <f t="shared" si="0"/>
        <v>0</v>
      </c>
      <c r="N32" s="33" t="str">
        <f t="shared" si="1"/>
        <v>OK</v>
      </c>
      <c r="O32" s="54"/>
      <c r="P32" s="52"/>
      <c r="Q32" s="53"/>
      <c r="R32" s="52"/>
      <c r="S32" s="53"/>
      <c r="T32" s="53"/>
      <c r="U32" s="53"/>
      <c r="V32" s="53"/>
      <c r="W32" s="53"/>
      <c r="X32" s="53"/>
      <c r="Y32" s="53"/>
      <c r="Z32" s="53"/>
      <c r="AA32" s="48"/>
      <c r="AB32" s="48"/>
      <c r="AC32" s="53"/>
      <c r="AD32" s="53"/>
      <c r="AE32" s="53"/>
      <c r="AF32" s="68"/>
      <c r="AG32" s="53"/>
      <c r="AH32" s="53"/>
      <c r="AI32" s="53"/>
      <c r="AJ32" s="53"/>
      <c r="AK32" s="53"/>
      <c r="AL32" s="53"/>
    </row>
    <row r="33" spans="1:38" ht="22.5" x14ac:dyDescent="0.25">
      <c r="A33" s="128"/>
      <c r="B33" s="128"/>
      <c r="C33" s="69">
        <v>30</v>
      </c>
      <c r="D33" s="70" t="s">
        <v>56</v>
      </c>
      <c r="E33" s="71" t="s">
        <v>79</v>
      </c>
      <c r="F33" s="72"/>
      <c r="G33" s="28"/>
      <c r="H33" s="73" t="s">
        <v>78</v>
      </c>
      <c r="I33" s="34">
        <v>30</v>
      </c>
      <c r="J33" s="34">
        <v>30</v>
      </c>
      <c r="K33" s="36"/>
      <c r="L33" s="76"/>
      <c r="M33" s="47">
        <f t="shared" si="0"/>
        <v>0</v>
      </c>
      <c r="N33" s="33" t="str">
        <f t="shared" si="1"/>
        <v>OK</v>
      </c>
      <c r="O33" s="29"/>
      <c r="P33" s="52"/>
      <c r="Q33" s="53"/>
      <c r="R33" s="52"/>
      <c r="S33" s="53"/>
      <c r="T33" s="53"/>
      <c r="U33" s="53"/>
      <c r="V33" s="53"/>
      <c r="W33" s="53"/>
      <c r="X33" s="53"/>
      <c r="Y33" s="53"/>
      <c r="Z33" s="53"/>
      <c r="AA33" s="48"/>
      <c r="AB33" s="48"/>
      <c r="AC33" s="53"/>
      <c r="AD33" s="53"/>
      <c r="AE33" s="53"/>
      <c r="AF33" s="68"/>
      <c r="AG33" s="53"/>
      <c r="AH33" s="53"/>
      <c r="AI33" s="53"/>
      <c r="AJ33" s="53"/>
      <c r="AK33" s="53"/>
      <c r="AL33" s="53"/>
    </row>
    <row r="34" spans="1:38" ht="15.75" x14ac:dyDescent="0.25">
      <c r="A34" s="128"/>
      <c r="B34" s="128"/>
      <c r="C34" s="69">
        <v>31</v>
      </c>
      <c r="D34" s="75" t="s">
        <v>57</v>
      </c>
      <c r="E34" s="71" t="s">
        <v>79</v>
      </c>
      <c r="F34" s="72"/>
      <c r="G34" s="28"/>
      <c r="H34" s="73" t="s">
        <v>78</v>
      </c>
      <c r="I34" s="34">
        <v>30</v>
      </c>
      <c r="J34" s="34">
        <v>30</v>
      </c>
      <c r="K34" s="36"/>
      <c r="L34" s="76"/>
      <c r="M34" s="47">
        <f t="shared" si="0"/>
        <v>0</v>
      </c>
      <c r="N34" s="33" t="str">
        <f t="shared" si="1"/>
        <v>OK</v>
      </c>
      <c r="O34" s="29"/>
      <c r="P34" s="52"/>
      <c r="Q34" s="53"/>
      <c r="R34" s="52"/>
      <c r="S34" s="53"/>
      <c r="T34" s="53"/>
      <c r="U34" s="53"/>
      <c r="V34" s="53"/>
      <c r="W34" s="53"/>
      <c r="X34" s="53"/>
      <c r="Y34" s="53"/>
      <c r="Z34" s="53"/>
      <c r="AA34" s="48"/>
      <c r="AB34" s="48"/>
      <c r="AC34" s="53"/>
      <c r="AD34" s="53"/>
      <c r="AE34" s="53"/>
      <c r="AF34" s="68"/>
      <c r="AG34" s="53"/>
      <c r="AH34" s="53"/>
      <c r="AI34" s="53"/>
      <c r="AJ34" s="53"/>
      <c r="AK34" s="53"/>
      <c r="AL34" s="53"/>
    </row>
    <row r="35" spans="1:38" ht="15.75" x14ac:dyDescent="0.25">
      <c r="A35" s="128"/>
      <c r="B35" s="128"/>
      <c r="C35" s="69">
        <v>32</v>
      </c>
      <c r="D35" s="75" t="s">
        <v>58</v>
      </c>
      <c r="E35" s="71" t="s">
        <v>79</v>
      </c>
      <c r="F35" s="72"/>
      <c r="G35" s="28"/>
      <c r="H35" s="73" t="s">
        <v>78</v>
      </c>
      <c r="I35" s="34">
        <v>30</v>
      </c>
      <c r="J35" s="34">
        <v>30</v>
      </c>
      <c r="K35" s="36"/>
      <c r="L35" s="76"/>
      <c r="M35" s="47">
        <f t="shared" si="0"/>
        <v>0</v>
      </c>
      <c r="N35" s="33" t="str">
        <f t="shared" si="1"/>
        <v>OK</v>
      </c>
      <c r="O35" s="29"/>
      <c r="P35" s="52"/>
      <c r="Q35" s="53"/>
      <c r="R35" s="52"/>
      <c r="S35" s="53"/>
      <c r="T35" s="53"/>
      <c r="U35" s="53"/>
      <c r="V35" s="53"/>
      <c r="W35" s="53"/>
      <c r="X35" s="53"/>
      <c r="Y35" s="53"/>
      <c r="Z35" s="53"/>
      <c r="AA35" s="48"/>
      <c r="AB35" s="48"/>
      <c r="AC35" s="53"/>
      <c r="AD35" s="53"/>
      <c r="AE35" s="53"/>
      <c r="AF35" s="68"/>
      <c r="AG35" s="53"/>
      <c r="AH35" s="53"/>
      <c r="AI35" s="53"/>
      <c r="AJ35" s="53"/>
      <c r="AK35" s="53"/>
      <c r="AL35" s="53"/>
    </row>
    <row r="36" spans="1:38" ht="23.25" x14ac:dyDescent="0.25">
      <c r="A36" s="128"/>
      <c r="B36" s="128"/>
      <c r="C36" s="69">
        <v>33</v>
      </c>
      <c r="D36" s="75" t="s">
        <v>61</v>
      </c>
      <c r="E36" s="71" t="s">
        <v>79</v>
      </c>
      <c r="F36" s="72"/>
      <c r="G36" s="28"/>
      <c r="H36" s="76" t="s">
        <v>78</v>
      </c>
      <c r="I36" s="34">
        <v>30</v>
      </c>
      <c r="J36" s="34">
        <v>30</v>
      </c>
      <c r="K36" s="36"/>
      <c r="L36" s="76"/>
      <c r="M36" s="47">
        <f t="shared" si="0"/>
        <v>0</v>
      </c>
      <c r="N36" s="33" t="str">
        <f t="shared" si="1"/>
        <v>OK</v>
      </c>
      <c r="O36" s="29"/>
      <c r="P36" s="52"/>
      <c r="Q36" s="53"/>
      <c r="R36" s="52"/>
      <c r="S36" s="53"/>
      <c r="T36" s="53"/>
      <c r="U36" s="53"/>
      <c r="V36" s="53"/>
      <c r="W36" s="53"/>
      <c r="X36" s="53"/>
      <c r="Y36" s="53"/>
      <c r="Z36" s="53"/>
      <c r="AA36" s="48"/>
      <c r="AB36" s="48"/>
      <c r="AC36" s="53"/>
      <c r="AD36" s="53"/>
      <c r="AE36" s="53"/>
      <c r="AF36" s="68"/>
      <c r="AG36" s="53"/>
      <c r="AH36" s="53"/>
      <c r="AI36" s="53"/>
      <c r="AJ36" s="53"/>
      <c r="AK36" s="53"/>
      <c r="AL36" s="53"/>
    </row>
    <row r="37" spans="1:38" ht="34.5" x14ac:dyDescent="0.25">
      <c r="A37" s="122" t="s">
        <v>48</v>
      </c>
      <c r="B37" s="124">
        <v>4</v>
      </c>
      <c r="C37" s="91">
        <v>34</v>
      </c>
      <c r="D37" s="77" t="s">
        <v>62</v>
      </c>
      <c r="E37" s="78" t="s">
        <v>27</v>
      </c>
      <c r="F37" s="78"/>
      <c r="G37" s="92"/>
      <c r="H37" s="79" t="s">
        <v>28</v>
      </c>
      <c r="I37" s="89">
        <v>30</v>
      </c>
      <c r="J37" s="89">
        <v>30</v>
      </c>
      <c r="K37" s="98">
        <v>125</v>
      </c>
      <c r="L37" s="79"/>
      <c r="M37" s="47">
        <f t="shared" si="0"/>
        <v>0</v>
      </c>
      <c r="N37" s="33" t="str">
        <f t="shared" si="1"/>
        <v>OK</v>
      </c>
      <c r="O37" s="29"/>
      <c r="P37" s="52"/>
      <c r="Q37" s="53"/>
      <c r="R37" s="52"/>
      <c r="S37" s="53"/>
      <c r="T37" s="53"/>
      <c r="U37" s="53"/>
      <c r="V37" s="53"/>
      <c r="W37" s="53"/>
      <c r="X37" s="53"/>
      <c r="Y37" s="53"/>
      <c r="Z37" s="53"/>
      <c r="AA37" s="48"/>
      <c r="AB37" s="48"/>
      <c r="AC37" s="53"/>
      <c r="AD37" s="53"/>
      <c r="AE37" s="53"/>
      <c r="AF37" s="68"/>
      <c r="AG37" s="53"/>
      <c r="AH37" s="53"/>
      <c r="AI37" s="53"/>
      <c r="AJ37" s="53"/>
      <c r="AK37" s="53"/>
      <c r="AL37" s="53"/>
    </row>
    <row r="38" spans="1:38" ht="23.25" x14ac:dyDescent="0.25">
      <c r="A38" s="123"/>
      <c r="B38" s="124"/>
      <c r="C38" s="91">
        <v>35</v>
      </c>
      <c r="D38" s="77" t="s">
        <v>63</v>
      </c>
      <c r="E38" s="78" t="s">
        <v>41</v>
      </c>
      <c r="F38" s="78"/>
      <c r="G38" s="92"/>
      <c r="H38" s="79" t="s">
        <v>28</v>
      </c>
      <c r="I38" s="89">
        <v>30</v>
      </c>
      <c r="J38" s="89">
        <v>30</v>
      </c>
      <c r="K38" s="98">
        <v>150</v>
      </c>
      <c r="L38" s="79"/>
      <c r="M38" s="47">
        <f t="shared" si="0"/>
        <v>0</v>
      </c>
      <c r="N38" s="33" t="str">
        <f t="shared" si="1"/>
        <v>OK</v>
      </c>
      <c r="O38" s="29"/>
      <c r="P38" s="52"/>
      <c r="Q38" s="53"/>
      <c r="R38" s="52"/>
      <c r="S38" s="53"/>
      <c r="T38" s="53"/>
      <c r="U38" s="53"/>
      <c r="V38" s="53"/>
      <c r="W38" s="53"/>
      <c r="X38" s="53"/>
      <c r="Y38" s="53"/>
      <c r="Z38" s="53"/>
      <c r="AA38" s="48"/>
      <c r="AB38" s="48"/>
      <c r="AC38" s="53"/>
      <c r="AD38" s="53"/>
      <c r="AE38" s="53"/>
      <c r="AF38" s="68"/>
      <c r="AG38" s="53"/>
      <c r="AH38" s="53"/>
      <c r="AI38" s="53"/>
      <c r="AJ38" s="53"/>
      <c r="AK38" s="53"/>
      <c r="AL38" s="53"/>
    </row>
    <row r="39" spans="1:38" ht="68.25" x14ac:dyDescent="0.25">
      <c r="A39" s="123"/>
      <c r="B39" s="124"/>
      <c r="C39" s="91">
        <v>36</v>
      </c>
      <c r="D39" s="77" t="s">
        <v>64</v>
      </c>
      <c r="E39" s="78" t="s">
        <v>27</v>
      </c>
      <c r="F39" s="78"/>
      <c r="G39" s="92"/>
      <c r="H39" s="79" t="s">
        <v>28</v>
      </c>
      <c r="I39" s="89">
        <v>30</v>
      </c>
      <c r="J39" s="89">
        <v>30</v>
      </c>
      <c r="K39" s="98">
        <v>370</v>
      </c>
      <c r="L39" s="79"/>
      <c r="M39" s="47">
        <f t="shared" si="0"/>
        <v>0</v>
      </c>
      <c r="N39" s="33" t="str">
        <f t="shared" si="1"/>
        <v>OK</v>
      </c>
      <c r="O39" s="29"/>
      <c r="P39" s="52"/>
      <c r="Q39" s="53"/>
      <c r="R39" s="52"/>
      <c r="S39" s="53"/>
      <c r="T39" s="53"/>
      <c r="U39" s="53"/>
      <c r="V39" s="53"/>
      <c r="W39" s="53"/>
      <c r="X39" s="53"/>
      <c r="Y39" s="53"/>
      <c r="Z39" s="53"/>
      <c r="AA39" s="48"/>
      <c r="AB39" s="48"/>
      <c r="AC39" s="53"/>
      <c r="AD39" s="53"/>
      <c r="AE39" s="53"/>
      <c r="AF39" s="68"/>
      <c r="AG39" s="53"/>
      <c r="AH39" s="53"/>
      <c r="AI39" s="53"/>
      <c r="AJ39" s="53"/>
      <c r="AK39" s="53"/>
      <c r="AL39" s="53"/>
    </row>
    <row r="40" spans="1:38" ht="23.25" x14ac:dyDescent="0.25">
      <c r="A40" s="123"/>
      <c r="B40" s="124"/>
      <c r="C40" s="91">
        <v>37</v>
      </c>
      <c r="D40" s="77" t="s">
        <v>65</v>
      </c>
      <c r="E40" s="78" t="s">
        <v>27</v>
      </c>
      <c r="F40" s="78"/>
      <c r="G40" s="92"/>
      <c r="H40" s="79" t="s">
        <v>28</v>
      </c>
      <c r="I40" s="89">
        <v>30</v>
      </c>
      <c r="J40" s="89">
        <v>30</v>
      </c>
      <c r="K40" s="98">
        <v>74</v>
      </c>
      <c r="L40" s="79"/>
      <c r="M40" s="47">
        <f t="shared" si="0"/>
        <v>0</v>
      </c>
      <c r="N40" s="33" t="str">
        <f t="shared" si="1"/>
        <v>OK</v>
      </c>
      <c r="O40" s="29"/>
      <c r="P40" s="52"/>
      <c r="Q40" s="53"/>
      <c r="R40" s="52"/>
      <c r="S40" s="53"/>
      <c r="T40" s="53"/>
      <c r="U40" s="53"/>
      <c r="V40" s="53"/>
      <c r="W40" s="53"/>
      <c r="X40" s="66"/>
      <c r="Y40" s="53"/>
      <c r="Z40" s="53"/>
      <c r="AA40" s="48"/>
      <c r="AB40" s="48"/>
      <c r="AC40" s="53"/>
      <c r="AD40" s="53"/>
      <c r="AE40" s="53"/>
      <c r="AF40" s="68"/>
      <c r="AG40" s="53"/>
      <c r="AH40" s="53"/>
      <c r="AI40" s="53"/>
      <c r="AJ40" s="53"/>
      <c r="AK40" s="53"/>
      <c r="AL40" s="53"/>
    </row>
    <row r="41" spans="1:38" ht="23.25" x14ac:dyDescent="0.25">
      <c r="A41" s="123"/>
      <c r="B41" s="124"/>
      <c r="C41" s="91">
        <v>38</v>
      </c>
      <c r="D41" s="77" t="s">
        <v>66</v>
      </c>
      <c r="E41" s="78" t="s">
        <v>27</v>
      </c>
      <c r="F41" s="78"/>
      <c r="G41" s="92"/>
      <c r="H41" s="79" t="s">
        <v>28</v>
      </c>
      <c r="I41" s="89">
        <v>30</v>
      </c>
      <c r="J41" s="89">
        <v>30</v>
      </c>
      <c r="K41" s="98">
        <v>45.5</v>
      </c>
      <c r="L41" s="79"/>
      <c r="M41" s="47">
        <f t="shared" si="0"/>
        <v>0</v>
      </c>
      <c r="N41" s="33" t="str">
        <f t="shared" si="1"/>
        <v>OK</v>
      </c>
      <c r="O41" s="29"/>
      <c r="P41" s="52"/>
      <c r="Q41" s="53"/>
      <c r="R41" s="52"/>
      <c r="S41" s="53"/>
      <c r="T41" s="53"/>
      <c r="U41" s="53"/>
      <c r="V41" s="53"/>
      <c r="W41" s="53"/>
      <c r="X41" s="67"/>
      <c r="Y41" s="53"/>
      <c r="Z41" s="53"/>
      <c r="AA41" s="48"/>
      <c r="AB41" s="48"/>
      <c r="AC41" s="53"/>
      <c r="AD41" s="53"/>
      <c r="AE41" s="53"/>
      <c r="AF41" s="68"/>
      <c r="AG41" s="53"/>
      <c r="AH41" s="53"/>
      <c r="AI41" s="53"/>
      <c r="AJ41" s="53"/>
      <c r="AK41" s="53"/>
      <c r="AL41" s="53"/>
    </row>
    <row r="42" spans="1:38" ht="34.5" x14ac:dyDescent="0.25">
      <c r="A42" s="123"/>
      <c r="B42" s="124"/>
      <c r="C42" s="91">
        <v>39</v>
      </c>
      <c r="D42" s="77" t="s">
        <v>69</v>
      </c>
      <c r="E42" s="78" t="s">
        <v>41</v>
      </c>
      <c r="F42" s="78"/>
      <c r="G42" s="92"/>
      <c r="H42" s="79" t="s">
        <v>28</v>
      </c>
      <c r="I42" s="89">
        <v>30</v>
      </c>
      <c r="J42" s="89">
        <v>30</v>
      </c>
      <c r="K42" s="98">
        <v>33.83</v>
      </c>
      <c r="L42" s="79"/>
      <c r="M42" s="47">
        <f t="shared" si="0"/>
        <v>0</v>
      </c>
      <c r="N42" s="33" t="str">
        <f t="shared" si="1"/>
        <v>OK</v>
      </c>
      <c r="O42" s="29"/>
      <c r="P42" s="52"/>
      <c r="Q42" s="53"/>
      <c r="R42" s="52"/>
      <c r="S42" s="53"/>
      <c r="T42" s="53"/>
      <c r="U42" s="53"/>
      <c r="V42" s="53"/>
      <c r="W42" s="53"/>
      <c r="X42" s="53"/>
      <c r="Y42" s="53"/>
      <c r="Z42" s="53"/>
      <c r="AA42" s="48"/>
      <c r="AB42" s="48"/>
      <c r="AC42" s="53"/>
      <c r="AD42" s="53"/>
      <c r="AE42" s="53"/>
      <c r="AF42" s="68"/>
      <c r="AG42" s="53"/>
      <c r="AH42" s="53"/>
      <c r="AI42" s="53"/>
      <c r="AJ42" s="53"/>
      <c r="AK42" s="53"/>
      <c r="AL42" s="53"/>
    </row>
    <row r="43" spans="1:38" ht="34.5" x14ac:dyDescent="0.25">
      <c r="A43" s="123"/>
      <c r="B43" s="124"/>
      <c r="C43" s="91">
        <v>40</v>
      </c>
      <c r="D43" s="77" t="s">
        <v>70</v>
      </c>
      <c r="E43" s="78" t="s">
        <v>41</v>
      </c>
      <c r="F43" s="78"/>
      <c r="G43" s="92"/>
      <c r="H43" s="79" t="s">
        <v>28</v>
      </c>
      <c r="I43" s="89">
        <v>30</v>
      </c>
      <c r="J43" s="89">
        <v>30</v>
      </c>
      <c r="K43" s="98">
        <v>40.5</v>
      </c>
      <c r="L43" s="79"/>
      <c r="M43" s="47">
        <f t="shared" si="0"/>
        <v>0</v>
      </c>
      <c r="N43" s="33" t="str">
        <f t="shared" si="1"/>
        <v>OK</v>
      </c>
      <c r="O43" s="29"/>
      <c r="P43" s="52"/>
      <c r="Q43" s="53"/>
      <c r="R43" s="52"/>
      <c r="S43" s="53"/>
      <c r="T43" s="53"/>
      <c r="U43" s="53"/>
      <c r="V43" s="53"/>
      <c r="W43" s="53"/>
      <c r="X43" s="53"/>
      <c r="Y43" s="53"/>
      <c r="Z43" s="53"/>
      <c r="AA43" s="48"/>
      <c r="AB43" s="48"/>
      <c r="AC43" s="53"/>
      <c r="AD43" s="53"/>
      <c r="AE43" s="53"/>
      <c r="AF43" s="68"/>
      <c r="AG43" s="53"/>
      <c r="AH43" s="53"/>
      <c r="AI43" s="53"/>
      <c r="AJ43" s="53"/>
      <c r="AK43" s="53"/>
      <c r="AL43" s="53"/>
    </row>
    <row r="44" spans="1:38" ht="15.75" x14ac:dyDescent="0.25">
      <c r="A44" s="123"/>
      <c r="B44" s="124"/>
      <c r="C44" s="91">
        <v>41</v>
      </c>
      <c r="D44" s="77" t="s">
        <v>71</v>
      </c>
      <c r="E44" s="78" t="s">
        <v>27</v>
      </c>
      <c r="F44" s="78"/>
      <c r="G44" s="92"/>
      <c r="H44" s="79" t="s">
        <v>28</v>
      </c>
      <c r="I44" s="89">
        <v>30</v>
      </c>
      <c r="J44" s="89">
        <v>30</v>
      </c>
      <c r="K44" s="98">
        <v>70</v>
      </c>
      <c r="L44" s="79"/>
      <c r="M44" s="47">
        <f t="shared" si="0"/>
        <v>0</v>
      </c>
      <c r="N44" s="33" t="str">
        <f t="shared" si="1"/>
        <v>OK</v>
      </c>
      <c r="O44" s="29"/>
      <c r="P44" s="52"/>
      <c r="Q44" s="53"/>
      <c r="R44" s="52"/>
      <c r="S44" s="53"/>
      <c r="T44" s="53"/>
      <c r="U44" s="53"/>
      <c r="V44" s="53"/>
      <c r="W44" s="53"/>
      <c r="X44" s="53"/>
      <c r="Y44" s="53"/>
      <c r="Z44" s="53"/>
      <c r="AA44" s="48"/>
      <c r="AB44" s="48"/>
      <c r="AC44" s="53"/>
      <c r="AD44" s="53"/>
      <c r="AE44" s="53"/>
      <c r="AF44" s="68"/>
      <c r="AG44" s="53"/>
      <c r="AH44" s="53"/>
      <c r="AI44" s="53"/>
      <c r="AJ44" s="53"/>
      <c r="AK44" s="53"/>
      <c r="AL44" s="53"/>
    </row>
    <row r="45" spans="1:38" ht="18.75" x14ac:dyDescent="0.3">
      <c r="O45" s="56">
        <f t="shared" ref="O45:X45" si="2">SUMPRODUCT($K$4:$K$44,O4:O44)</f>
        <v>20670</v>
      </c>
      <c r="P45" s="56">
        <f t="shared" si="2"/>
        <v>10974.150000000001</v>
      </c>
      <c r="Q45" s="56">
        <f t="shared" si="2"/>
        <v>8322.1</v>
      </c>
      <c r="R45" s="56">
        <f t="shared" si="2"/>
        <v>14100</v>
      </c>
      <c r="S45" s="56">
        <f t="shared" si="2"/>
        <v>11869.2</v>
      </c>
      <c r="T45" s="56">
        <f t="shared" si="2"/>
        <v>28200</v>
      </c>
      <c r="U45" s="56">
        <f t="shared" si="2"/>
        <v>0</v>
      </c>
      <c r="V45" s="56">
        <f t="shared" si="2"/>
        <v>0</v>
      </c>
      <c r="W45" s="56">
        <f t="shared" si="2"/>
        <v>0</v>
      </c>
      <c r="X45" s="56">
        <f t="shared" si="2"/>
        <v>0</v>
      </c>
      <c r="Z45" s="56">
        <f t="shared" ref="Z45:AL45" si="3">SUMPRODUCT($K$4:$K$44,Z4:Z44)</f>
        <v>0</v>
      </c>
      <c r="AA45" s="56">
        <f t="shared" si="3"/>
        <v>0</v>
      </c>
      <c r="AB45" s="56">
        <f t="shared" si="3"/>
        <v>0</v>
      </c>
      <c r="AC45" s="56">
        <f t="shared" si="3"/>
        <v>0</v>
      </c>
      <c r="AD45" s="56">
        <f t="shared" si="3"/>
        <v>0</v>
      </c>
      <c r="AE45" s="56">
        <f t="shared" si="3"/>
        <v>0</v>
      </c>
      <c r="AF45" s="56">
        <f t="shared" si="3"/>
        <v>0</v>
      </c>
      <c r="AG45" s="56">
        <f t="shared" si="3"/>
        <v>0</v>
      </c>
      <c r="AH45" s="56">
        <f t="shared" si="3"/>
        <v>0</v>
      </c>
      <c r="AI45" s="56">
        <f t="shared" si="3"/>
        <v>0</v>
      </c>
      <c r="AJ45" s="56">
        <f t="shared" si="3"/>
        <v>0</v>
      </c>
      <c r="AK45" s="56">
        <f t="shared" si="3"/>
        <v>0</v>
      </c>
      <c r="AL45" s="56">
        <f t="shared" si="3"/>
        <v>0</v>
      </c>
    </row>
    <row r="46" spans="1:38" ht="15.75" thickBot="1" x14ac:dyDescent="0.3"/>
    <row r="47" spans="1:38" x14ac:dyDescent="0.25">
      <c r="D47" s="100" t="s">
        <v>88</v>
      </c>
      <c r="E47" s="101"/>
      <c r="F47" s="102"/>
    </row>
    <row r="48" spans="1:38" ht="15.75" thickBot="1" x14ac:dyDescent="0.3">
      <c r="D48" s="103"/>
      <c r="E48" s="104"/>
      <c r="F48" s="105"/>
      <c r="U48" s="57"/>
    </row>
    <row r="49" spans="16:22" x14ac:dyDescent="0.25">
      <c r="R49" s="55"/>
      <c r="U49" s="60"/>
    </row>
    <row r="50" spans="16:22" x14ac:dyDescent="0.25">
      <c r="R50" s="55"/>
      <c r="U50" s="60"/>
    </row>
    <row r="51" spans="16:22" x14ac:dyDescent="0.25">
      <c r="R51" s="55"/>
      <c r="U51" s="60"/>
    </row>
    <row r="52" spans="16:22" x14ac:dyDescent="0.25">
      <c r="R52" s="55"/>
      <c r="U52" s="60"/>
    </row>
    <row r="53" spans="16:22" x14ac:dyDescent="0.25">
      <c r="U53" s="60"/>
    </row>
    <row r="54" spans="16:22" x14ac:dyDescent="0.25">
      <c r="U54" s="60"/>
    </row>
    <row r="55" spans="16:22" x14ac:dyDescent="0.25">
      <c r="U55" s="60"/>
    </row>
    <row r="56" spans="16:22" x14ac:dyDescent="0.25">
      <c r="U56" s="60"/>
    </row>
    <row r="57" spans="16:22" x14ac:dyDescent="0.25">
      <c r="U57" s="60"/>
    </row>
    <row r="58" spans="16:22" x14ac:dyDescent="0.25">
      <c r="P58" s="58"/>
      <c r="Q58" s="58"/>
      <c r="R58" s="58"/>
      <c r="U58" s="65"/>
      <c r="V58" s="5"/>
    </row>
    <row r="59" spans="16:22" x14ac:dyDescent="0.25">
      <c r="P59" s="58"/>
      <c r="Q59" s="59"/>
      <c r="R59" s="59"/>
      <c r="S59" s="57"/>
      <c r="T59" s="57"/>
      <c r="U59" s="65"/>
      <c r="V59" s="57"/>
    </row>
    <row r="60" spans="16:22" x14ac:dyDescent="0.25">
      <c r="P60" s="58"/>
      <c r="Q60" s="60"/>
      <c r="R60" s="61"/>
      <c r="S60" s="60"/>
      <c r="T60" s="60"/>
      <c r="U60" s="65"/>
      <c r="V60" s="57"/>
    </row>
    <row r="61" spans="16:22" x14ac:dyDescent="0.25">
      <c r="P61" s="58"/>
      <c r="Q61" s="60"/>
      <c r="R61" s="61"/>
      <c r="S61" s="60"/>
      <c r="T61" s="60"/>
      <c r="U61" s="60"/>
      <c r="V61" s="57"/>
    </row>
    <row r="62" spans="16:22" x14ac:dyDescent="0.25">
      <c r="P62" s="58"/>
      <c r="Q62" s="60"/>
      <c r="R62" s="61"/>
      <c r="S62" s="60"/>
      <c r="T62" s="60"/>
      <c r="U62" s="60"/>
      <c r="V62" s="57"/>
    </row>
    <row r="63" spans="16:22" ht="15.75" customHeight="1" x14ac:dyDescent="0.25">
      <c r="P63" s="58"/>
      <c r="Q63" s="60"/>
      <c r="R63" s="61"/>
      <c r="S63" s="60"/>
      <c r="T63" s="60"/>
      <c r="U63" s="60"/>
      <c r="V63" s="57"/>
    </row>
    <row r="64" spans="16:22" ht="15.75" customHeight="1" x14ac:dyDescent="0.25">
      <c r="P64" s="58"/>
      <c r="Q64" s="62"/>
      <c r="R64" s="63"/>
      <c r="S64" s="64"/>
      <c r="T64" s="64"/>
      <c r="U64" s="65"/>
      <c r="V64" s="57"/>
    </row>
    <row r="65" spans="16:22" ht="15.75" customHeight="1" x14ac:dyDescent="0.25">
      <c r="P65" s="58"/>
      <c r="Q65" s="62"/>
      <c r="R65" s="63"/>
      <c r="S65" s="64"/>
      <c r="T65" s="64"/>
      <c r="U65" s="65"/>
      <c r="V65" s="57"/>
    </row>
    <row r="66" spans="16:22" ht="15.75" customHeight="1" x14ac:dyDescent="0.25">
      <c r="P66" s="58"/>
      <c r="Q66" s="59"/>
      <c r="R66" s="59"/>
      <c r="S66" s="57"/>
      <c r="T66" s="57"/>
      <c r="U66" s="57"/>
      <c r="V66" s="57"/>
    </row>
    <row r="67" spans="16:22" x14ac:dyDescent="0.25">
      <c r="P67" s="58"/>
      <c r="Q67" s="59"/>
      <c r="R67" s="59"/>
      <c r="S67" s="57"/>
      <c r="T67" s="57"/>
      <c r="U67" s="57"/>
      <c r="V67" s="57"/>
    </row>
    <row r="68" spans="16:22" ht="15.75" customHeight="1" x14ac:dyDescent="0.25">
      <c r="P68" s="58"/>
      <c r="Q68" s="59"/>
      <c r="R68" s="59"/>
      <c r="S68" s="57"/>
      <c r="T68" s="57"/>
      <c r="U68" s="57"/>
      <c r="V68" s="57"/>
    </row>
  </sheetData>
  <autoFilter ref="A3:AL45" xr:uid="{00000000-0009-0000-0000-000000000000}"/>
  <mergeCells count="37">
    <mergeCell ref="R1:R2"/>
    <mergeCell ref="AA1:AA2"/>
    <mergeCell ref="AB1:AB2"/>
    <mergeCell ref="AC1:AC2"/>
    <mergeCell ref="AD1:AD2"/>
    <mergeCell ref="T1:T2"/>
    <mergeCell ref="Y1:Y2"/>
    <mergeCell ref="Z1:Z2"/>
    <mergeCell ref="U1:U2"/>
    <mergeCell ref="V1:V2"/>
    <mergeCell ref="W1:W2"/>
    <mergeCell ref="X1:X2"/>
    <mergeCell ref="S1:S2"/>
    <mergeCell ref="AE1:AE2"/>
    <mergeCell ref="AL1:AL2"/>
    <mergeCell ref="AG1:AG2"/>
    <mergeCell ref="AF1:AF2"/>
    <mergeCell ref="AH1:AH2"/>
    <mergeCell ref="AI1:AI2"/>
    <mergeCell ref="AJ1:AJ2"/>
    <mergeCell ref="AK1:AK2"/>
    <mergeCell ref="D47:F48"/>
    <mergeCell ref="Q1:Q2"/>
    <mergeCell ref="O1:O2"/>
    <mergeCell ref="P1:P2"/>
    <mergeCell ref="A1:B1"/>
    <mergeCell ref="C1:K2"/>
    <mergeCell ref="A2:B2"/>
    <mergeCell ref="L1:N2"/>
    <mergeCell ref="A37:A44"/>
    <mergeCell ref="B37:B44"/>
    <mergeCell ref="A4:A16"/>
    <mergeCell ref="B4:B16"/>
    <mergeCell ref="A17:A27"/>
    <mergeCell ref="B17:B27"/>
    <mergeCell ref="A28:A36"/>
    <mergeCell ref="B28:B36"/>
  </mergeCells>
  <conditionalFormatting sqref="AC10:AC44 P4:AA44 AC4 AE10:AL44 AE4:AL4">
    <cfRule type="cellIs" dxfId="60" priority="189" stopIfTrue="1" operator="greaterThan">
      <formula>0</formula>
    </cfRule>
    <cfRule type="cellIs" dxfId="59" priority="190" stopIfTrue="1" operator="greaterThan">
      <formula>0</formula>
    </cfRule>
    <cfRule type="cellIs" dxfId="58" priority="191" stopIfTrue="1" operator="greaterThan">
      <formula>0</formula>
    </cfRule>
  </conditionalFormatting>
  <conditionalFormatting sqref="AC5:AC9 AE5:AL9">
    <cfRule type="cellIs" dxfId="57" priority="186" stopIfTrue="1" operator="greaterThan">
      <formula>0</formula>
    </cfRule>
    <cfRule type="cellIs" dxfId="56" priority="187" stopIfTrue="1" operator="greaterThan">
      <formula>0</formula>
    </cfRule>
    <cfRule type="cellIs" dxfId="55" priority="188" stopIfTrue="1" operator="greaterThan">
      <formula>0</formula>
    </cfRule>
  </conditionalFormatting>
  <conditionalFormatting sqref="S4:AA44 AC4:AC44 AE4:AL44">
    <cfRule type="cellIs" dxfId="54" priority="183" operator="greaterThan">
      <formula>0</formula>
    </cfRule>
  </conditionalFormatting>
  <conditionalFormatting sqref="O4:O44">
    <cfRule type="cellIs" dxfId="53" priority="175" stopIfTrue="1" operator="greaterThan">
      <formula>0</formula>
    </cfRule>
    <cfRule type="cellIs" dxfId="52" priority="176" stopIfTrue="1" operator="greaterThan">
      <formula>0</formula>
    </cfRule>
    <cfRule type="cellIs" dxfId="51" priority="177" stopIfTrue="1" operator="greaterThan">
      <formula>0</formula>
    </cfRule>
  </conditionalFormatting>
  <conditionalFormatting sqref="Q61:U63 Q60:T60">
    <cfRule type="cellIs" dxfId="50" priority="118" stopIfTrue="1" operator="greaterThan">
      <formula>0</formula>
    </cfRule>
    <cfRule type="cellIs" dxfId="49" priority="119" stopIfTrue="1" operator="greaterThan">
      <formula>0</formula>
    </cfRule>
    <cfRule type="cellIs" dxfId="48" priority="120" stopIfTrue="1" operator="greaterThan">
      <formula>0</formula>
    </cfRule>
  </conditionalFormatting>
  <conditionalFormatting sqref="S61:U65 S60:T60">
    <cfRule type="cellIs" dxfId="47" priority="117" operator="greaterThan">
      <formula>0</formula>
    </cfRule>
  </conditionalFormatting>
  <conditionalFormatting sqref="Q64:Q65">
    <cfRule type="cellIs" dxfId="46" priority="115" operator="greaterThan">
      <formula>0</formula>
    </cfRule>
    <cfRule type="cellIs" priority="116" operator="greaterThan">
      <formula>0</formula>
    </cfRule>
  </conditionalFormatting>
  <conditionalFormatting sqref="U49:U57">
    <cfRule type="cellIs" dxfId="45" priority="97" stopIfTrue="1" operator="greaterThan">
      <formula>0</formula>
    </cfRule>
    <cfRule type="cellIs" dxfId="44" priority="98" stopIfTrue="1" operator="greaterThan">
      <formula>0</formula>
    </cfRule>
    <cfRule type="cellIs" dxfId="43" priority="99" stopIfTrue="1" operator="greaterThan">
      <formula>0</formula>
    </cfRule>
  </conditionalFormatting>
  <conditionalFormatting sqref="U49:U60">
    <cfRule type="cellIs" dxfId="42" priority="96" operator="greaterThan">
      <formula>0</formula>
    </cfRule>
  </conditionalFormatting>
  <conditionalFormatting sqref="AB4:AB44">
    <cfRule type="cellIs" dxfId="41" priority="54" stopIfTrue="1" operator="greaterThan">
      <formula>0</formula>
    </cfRule>
    <cfRule type="cellIs" dxfId="40" priority="55" stopIfTrue="1" operator="greaterThan">
      <formula>0</formula>
    </cfRule>
    <cfRule type="cellIs" dxfId="39" priority="56" stopIfTrue="1" operator="greaterThan">
      <formula>0</formula>
    </cfRule>
  </conditionalFormatting>
  <conditionalFormatting sqref="AB4:AB44">
    <cfRule type="cellIs" dxfId="38" priority="53" operator="greaterThan">
      <formula>0</formula>
    </cfRule>
  </conditionalFormatting>
  <conditionalFormatting sqref="AD4:AD44">
    <cfRule type="cellIs" dxfId="37" priority="3" operator="greaterThan">
      <formula>0</formula>
    </cfRule>
  </conditionalFormatting>
  <conditionalFormatting sqref="AD4 AD10:AD44">
    <cfRule type="cellIs" dxfId="36" priority="7" stopIfTrue="1" operator="greaterThan">
      <formula>0</formula>
    </cfRule>
    <cfRule type="cellIs" dxfId="35" priority="8" stopIfTrue="1" operator="greaterThan">
      <formula>0</formula>
    </cfRule>
    <cfRule type="cellIs" dxfId="34" priority="9" stopIfTrue="1" operator="greaterThan">
      <formula>0</formula>
    </cfRule>
  </conditionalFormatting>
  <conditionalFormatting sqref="AD5:AD9">
    <cfRule type="cellIs" dxfId="33" priority="4" stopIfTrue="1" operator="greaterThan">
      <formula>0</formula>
    </cfRule>
    <cfRule type="cellIs" dxfId="32" priority="5" stopIfTrue="1" operator="greaterThan">
      <formula>0</formula>
    </cfRule>
    <cfRule type="cellIs" dxfId="31" priority="6" stopIfTrue="1" operator="greaterThan">
      <formula>0</formula>
    </cfRule>
  </conditionalFormatting>
  <conditionalFormatting sqref="P4:AL44">
    <cfRule type="cellIs" dxfId="3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68"/>
  <sheetViews>
    <sheetView topLeftCell="A19" zoomScale="64" zoomScaleNormal="90" workbookViewId="0">
      <selection activeCell="K28" sqref="K28:K36"/>
    </sheetView>
  </sheetViews>
  <sheetFormatPr defaultColWidth="9.7109375" defaultRowHeight="15" x14ac:dyDescent="0.25"/>
  <cols>
    <col min="1" max="1" width="46.5703125" style="3" customWidth="1"/>
    <col min="2" max="2" width="9.5703125" style="4" customWidth="1"/>
    <col min="3" max="3" width="8.85546875" style="9" customWidth="1"/>
    <col min="4" max="4" width="41.140625" style="27" customWidth="1"/>
    <col min="5" max="5" width="16" style="10" customWidth="1"/>
    <col min="6" max="6" width="18.5703125" style="10" customWidth="1"/>
    <col min="7" max="7" width="18.5703125" style="4" hidden="1" customWidth="1"/>
    <col min="8" max="8" width="14.5703125" style="9" customWidth="1"/>
    <col min="9" max="9" width="10.85546875" style="26" customWidth="1"/>
    <col min="10" max="10" width="16.85546875" style="26" customWidth="1"/>
    <col min="11" max="11" width="19.140625" style="46" bestFit="1" customWidth="1"/>
    <col min="12" max="12" width="14.140625" style="7" bestFit="1" customWidth="1"/>
    <col min="13" max="13" width="13.28515625" style="11" customWidth="1"/>
    <col min="14" max="14" width="12.5703125" style="12" customWidth="1"/>
    <col min="15" max="15" width="19.140625" style="8" customWidth="1"/>
    <col min="16" max="17" width="17.140625" style="8" customWidth="1"/>
    <col min="18" max="18" width="19.28515625" style="8" customWidth="1"/>
    <col min="19" max="19" width="17.140625" style="5" customWidth="1"/>
    <col min="20" max="21" width="17.28515625" style="5" customWidth="1"/>
    <col min="22" max="23" width="17.28515625" style="31" customWidth="1"/>
    <col min="24" max="24" width="17.5703125" style="49" customWidth="1"/>
    <col min="25" max="25" width="17.140625" style="6" customWidth="1"/>
    <col min="26" max="26" width="17.140625" style="31" customWidth="1"/>
    <col min="27" max="27" width="17.140625" style="50" customWidth="1"/>
    <col min="28" max="29" width="17.140625" style="31" customWidth="1"/>
    <col min="30" max="30" width="18.42578125" style="31" customWidth="1"/>
    <col min="31" max="31" width="17.140625" style="31" customWidth="1"/>
    <col min="32" max="32" width="20" style="31" customWidth="1"/>
    <col min="33" max="38" width="17.140625" style="31" customWidth="1"/>
    <col min="39" max="16384" width="9.7109375" style="31"/>
  </cols>
  <sheetData>
    <row r="1" spans="1:38" ht="27.75" customHeight="1" x14ac:dyDescent="0.25">
      <c r="A1" s="108" t="s">
        <v>82</v>
      </c>
      <c r="B1" s="108"/>
      <c r="C1" s="108" t="s">
        <v>81</v>
      </c>
      <c r="D1" s="108"/>
      <c r="E1" s="108"/>
      <c r="F1" s="108"/>
      <c r="G1" s="108"/>
      <c r="H1" s="108"/>
      <c r="I1" s="108"/>
      <c r="J1" s="108"/>
      <c r="K1" s="108"/>
      <c r="L1" s="116" t="s">
        <v>83</v>
      </c>
      <c r="M1" s="117"/>
      <c r="N1" s="118"/>
      <c r="O1" s="106" t="s">
        <v>87</v>
      </c>
      <c r="P1" s="106" t="s">
        <v>87</v>
      </c>
      <c r="Q1" s="106" t="s">
        <v>87</v>
      </c>
      <c r="R1" s="106" t="s">
        <v>87</v>
      </c>
      <c r="S1" s="106" t="s">
        <v>87</v>
      </c>
      <c r="T1" s="106" t="s">
        <v>87</v>
      </c>
      <c r="U1" s="106" t="s">
        <v>87</v>
      </c>
      <c r="V1" s="106" t="s">
        <v>87</v>
      </c>
      <c r="W1" s="106" t="s">
        <v>87</v>
      </c>
      <c r="X1" s="106" t="s">
        <v>87</v>
      </c>
      <c r="Y1" s="106" t="s">
        <v>87</v>
      </c>
      <c r="Z1" s="106" t="s">
        <v>87</v>
      </c>
      <c r="AA1" s="106" t="s">
        <v>87</v>
      </c>
      <c r="AB1" s="106" t="s">
        <v>87</v>
      </c>
      <c r="AC1" s="106" t="s">
        <v>87</v>
      </c>
      <c r="AD1" s="106" t="s">
        <v>87</v>
      </c>
      <c r="AE1" s="106" t="s">
        <v>87</v>
      </c>
      <c r="AF1" s="106" t="s">
        <v>87</v>
      </c>
      <c r="AG1" s="106" t="s">
        <v>87</v>
      </c>
      <c r="AH1" s="106" t="s">
        <v>87</v>
      </c>
      <c r="AI1" s="106" t="s">
        <v>87</v>
      </c>
      <c r="AJ1" s="106" t="s">
        <v>87</v>
      </c>
      <c r="AK1" s="106" t="s">
        <v>87</v>
      </c>
      <c r="AL1" s="106" t="s">
        <v>87</v>
      </c>
    </row>
    <row r="2" spans="1:38" ht="30.75" customHeight="1" x14ac:dyDescent="0.25">
      <c r="A2" s="115" t="s">
        <v>26</v>
      </c>
      <c r="B2" s="115"/>
      <c r="C2" s="108"/>
      <c r="D2" s="108"/>
      <c r="E2" s="108"/>
      <c r="F2" s="108"/>
      <c r="G2" s="108"/>
      <c r="H2" s="108"/>
      <c r="I2" s="108"/>
      <c r="J2" s="108"/>
      <c r="K2" s="108"/>
      <c r="L2" s="119"/>
      <c r="M2" s="120"/>
      <c r="N2" s="121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</row>
    <row r="3" spans="1:38" s="32" customFormat="1" ht="31.5" x14ac:dyDescent="0.2">
      <c r="A3" s="81" t="s">
        <v>1</v>
      </c>
      <c r="B3" s="82" t="s">
        <v>0</v>
      </c>
      <c r="C3" s="83" t="s">
        <v>3</v>
      </c>
      <c r="D3" s="83" t="s">
        <v>5</v>
      </c>
      <c r="E3" s="83" t="s">
        <v>25</v>
      </c>
      <c r="F3" s="83" t="s">
        <v>29</v>
      </c>
      <c r="G3" s="83" t="s">
        <v>30</v>
      </c>
      <c r="H3" s="83" t="s">
        <v>6</v>
      </c>
      <c r="I3" s="81" t="s">
        <v>2</v>
      </c>
      <c r="J3" s="84" t="s">
        <v>10</v>
      </c>
      <c r="K3" s="85" t="s">
        <v>4</v>
      </c>
      <c r="L3" s="86" t="s">
        <v>32</v>
      </c>
      <c r="M3" s="87" t="s">
        <v>84</v>
      </c>
      <c r="N3" s="81" t="s">
        <v>85</v>
      </c>
      <c r="O3" s="51" t="s">
        <v>86</v>
      </c>
      <c r="P3" s="51" t="s">
        <v>86</v>
      </c>
      <c r="Q3" s="51" t="s">
        <v>86</v>
      </c>
      <c r="R3" s="51" t="s">
        <v>86</v>
      </c>
      <c r="S3" s="51" t="s">
        <v>86</v>
      </c>
      <c r="T3" s="51" t="s">
        <v>86</v>
      </c>
      <c r="U3" s="51" t="s">
        <v>86</v>
      </c>
      <c r="V3" s="51" t="s">
        <v>86</v>
      </c>
      <c r="W3" s="51" t="s">
        <v>86</v>
      </c>
      <c r="X3" s="51" t="s">
        <v>86</v>
      </c>
      <c r="Y3" s="51" t="s">
        <v>86</v>
      </c>
      <c r="Z3" s="51" t="s">
        <v>86</v>
      </c>
      <c r="AA3" s="51" t="s">
        <v>86</v>
      </c>
      <c r="AB3" s="51" t="s">
        <v>86</v>
      </c>
      <c r="AC3" s="51" t="s">
        <v>86</v>
      </c>
      <c r="AD3" s="51" t="s">
        <v>86</v>
      </c>
      <c r="AE3" s="51" t="s">
        <v>86</v>
      </c>
      <c r="AF3" s="51" t="s">
        <v>86</v>
      </c>
      <c r="AG3" s="51" t="s">
        <v>86</v>
      </c>
      <c r="AH3" s="51" t="s">
        <v>86</v>
      </c>
      <c r="AI3" s="51" t="s">
        <v>86</v>
      </c>
      <c r="AJ3" s="51" t="s">
        <v>86</v>
      </c>
      <c r="AK3" s="51" t="s">
        <v>86</v>
      </c>
      <c r="AL3" s="51" t="s">
        <v>86</v>
      </c>
    </row>
    <row r="4" spans="1:38" ht="46.5" customHeight="1" x14ac:dyDescent="0.25">
      <c r="A4" s="125" t="s">
        <v>45</v>
      </c>
      <c r="B4" s="127">
        <v>1</v>
      </c>
      <c r="C4" s="69">
        <v>1</v>
      </c>
      <c r="D4" s="70" t="s">
        <v>49</v>
      </c>
      <c r="E4" s="71" t="s">
        <v>79</v>
      </c>
      <c r="F4" s="72" t="s">
        <v>73</v>
      </c>
      <c r="G4" s="28"/>
      <c r="H4" s="73" t="s">
        <v>78</v>
      </c>
      <c r="I4" s="34">
        <v>30</v>
      </c>
      <c r="J4" s="34">
        <v>30</v>
      </c>
      <c r="K4" s="36">
        <v>12</v>
      </c>
      <c r="L4" s="74"/>
      <c r="M4" s="47">
        <f t="shared" ref="M4:M44" si="0">L4-(SUM(O4:AL4))</f>
        <v>0</v>
      </c>
      <c r="N4" s="33" t="str">
        <f>IF(M4&lt;0,"ATENÇÃO","OK")</f>
        <v>OK</v>
      </c>
      <c r="O4" s="53"/>
      <c r="P4" s="53"/>
      <c r="Q4" s="53"/>
      <c r="R4" s="52"/>
      <c r="S4" s="53"/>
      <c r="T4" s="53"/>
      <c r="U4" s="53"/>
      <c r="V4" s="53"/>
      <c r="W4" s="53"/>
      <c r="X4" s="53"/>
      <c r="Y4" s="53"/>
      <c r="Z4" s="53"/>
      <c r="AA4" s="48"/>
      <c r="AB4" s="48"/>
      <c r="AC4" s="53"/>
      <c r="AD4" s="53"/>
      <c r="AE4" s="53"/>
      <c r="AF4" s="68"/>
      <c r="AG4" s="53"/>
      <c r="AH4" s="53"/>
      <c r="AI4" s="53"/>
      <c r="AJ4" s="53"/>
      <c r="AK4" s="53"/>
      <c r="AL4" s="53"/>
    </row>
    <row r="5" spans="1:38" ht="15.75" x14ac:dyDescent="0.25">
      <c r="A5" s="126"/>
      <c r="B5" s="127"/>
      <c r="C5" s="69">
        <v>2</v>
      </c>
      <c r="D5" s="70" t="s">
        <v>50</v>
      </c>
      <c r="E5" s="71" t="s">
        <v>79</v>
      </c>
      <c r="F5" s="72" t="s">
        <v>73</v>
      </c>
      <c r="G5" s="28"/>
      <c r="H5" s="73" t="s">
        <v>78</v>
      </c>
      <c r="I5" s="34">
        <v>30</v>
      </c>
      <c r="J5" s="34">
        <v>30</v>
      </c>
      <c r="K5" s="36">
        <v>33</v>
      </c>
      <c r="L5" s="74"/>
      <c r="M5" s="47">
        <f t="shared" si="0"/>
        <v>0</v>
      </c>
      <c r="N5" s="33" t="str">
        <f t="shared" ref="N5:N44" si="1">IF(M5&lt;0,"ATENÇÃO","OK")</f>
        <v>OK</v>
      </c>
      <c r="O5" s="53"/>
      <c r="P5" s="53"/>
      <c r="Q5" s="53"/>
      <c r="R5" s="52"/>
      <c r="S5" s="53"/>
      <c r="T5" s="53"/>
      <c r="U5" s="53"/>
      <c r="V5" s="53"/>
      <c r="W5" s="53"/>
      <c r="X5" s="53"/>
      <c r="Y5" s="53"/>
      <c r="Z5" s="53"/>
      <c r="AA5" s="48"/>
      <c r="AB5" s="48"/>
      <c r="AC5" s="53"/>
      <c r="AD5" s="53"/>
      <c r="AE5" s="53"/>
      <c r="AF5" s="68"/>
      <c r="AG5" s="53"/>
      <c r="AH5" s="53"/>
      <c r="AI5" s="53"/>
      <c r="AJ5" s="53"/>
      <c r="AK5" s="53"/>
      <c r="AL5" s="53"/>
    </row>
    <row r="6" spans="1:38" ht="15.75" x14ac:dyDescent="0.25">
      <c r="A6" s="126"/>
      <c r="B6" s="127"/>
      <c r="C6" s="69">
        <v>3</v>
      </c>
      <c r="D6" s="70" t="s">
        <v>51</v>
      </c>
      <c r="E6" s="71" t="s">
        <v>79</v>
      </c>
      <c r="F6" s="72" t="s">
        <v>73</v>
      </c>
      <c r="G6" s="28"/>
      <c r="H6" s="73" t="s">
        <v>78</v>
      </c>
      <c r="I6" s="34">
        <v>30</v>
      </c>
      <c r="J6" s="34">
        <v>30</v>
      </c>
      <c r="K6" s="36">
        <v>10</v>
      </c>
      <c r="L6" s="74"/>
      <c r="M6" s="47">
        <f t="shared" si="0"/>
        <v>0</v>
      </c>
      <c r="N6" s="33" t="str">
        <f t="shared" si="1"/>
        <v>OK</v>
      </c>
      <c r="O6" s="53"/>
      <c r="P6" s="53"/>
      <c r="Q6" s="53"/>
      <c r="R6" s="52"/>
      <c r="S6" s="53"/>
      <c r="T6" s="53"/>
      <c r="U6" s="53"/>
      <c r="V6" s="53"/>
      <c r="W6" s="53"/>
      <c r="X6" s="53"/>
      <c r="Y6" s="53"/>
      <c r="Z6" s="53"/>
      <c r="AA6" s="48"/>
      <c r="AB6" s="48"/>
      <c r="AC6" s="53"/>
      <c r="AD6" s="53"/>
      <c r="AE6" s="53"/>
      <c r="AF6" s="68"/>
      <c r="AG6" s="53"/>
      <c r="AH6" s="53"/>
      <c r="AI6" s="53"/>
      <c r="AJ6" s="53"/>
      <c r="AK6" s="53"/>
      <c r="AL6" s="53"/>
    </row>
    <row r="7" spans="1:38" ht="15.75" x14ac:dyDescent="0.25">
      <c r="A7" s="126"/>
      <c r="B7" s="127"/>
      <c r="C7" s="69">
        <v>4</v>
      </c>
      <c r="D7" s="70" t="s">
        <v>52</v>
      </c>
      <c r="E7" s="71" t="s">
        <v>79</v>
      </c>
      <c r="F7" s="72" t="s">
        <v>73</v>
      </c>
      <c r="G7" s="28"/>
      <c r="H7" s="73" t="s">
        <v>78</v>
      </c>
      <c r="I7" s="34">
        <v>30</v>
      </c>
      <c r="J7" s="34">
        <v>30</v>
      </c>
      <c r="K7" s="36">
        <v>10</v>
      </c>
      <c r="L7" s="74"/>
      <c r="M7" s="47">
        <f t="shared" si="0"/>
        <v>0</v>
      </c>
      <c r="N7" s="33" t="str">
        <f t="shared" si="1"/>
        <v>OK</v>
      </c>
      <c r="O7" s="53"/>
      <c r="P7" s="53"/>
      <c r="Q7" s="53"/>
      <c r="R7" s="52"/>
      <c r="S7" s="53"/>
      <c r="T7" s="53"/>
      <c r="U7" s="53"/>
      <c r="V7" s="53"/>
      <c r="W7" s="53"/>
      <c r="X7" s="53"/>
      <c r="Y7" s="53"/>
      <c r="Z7" s="53"/>
      <c r="AA7" s="48"/>
      <c r="AB7" s="48"/>
      <c r="AC7" s="53"/>
      <c r="AD7" s="53"/>
      <c r="AE7" s="53"/>
      <c r="AF7" s="68"/>
      <c r="AG7" s="53"/>
      <c r="AH7" s="53"/>
      <c r="AI7" s="53"/>
      <c r="AJ7" s="53"/>
      <c r="AK7" s="53"/>
      <c r="AL7" s="53"/>
    </row>
    <row r="8" spans="1:38" ht="15.75" x14ac:dyDescent="0.25">
      <c r="A8" s="126"/>
      <c r="B8" s="127"/>
      <c r="C8" s="69">
        <v>5</v>
      </c>
      <c r="D8" s="70" t="s">
        <v>53</v>
      </c>
      <c r="E8" s="71" t="s">
        <v>79</v>
      </c>
      <c r="F8" s="72" t="s">
        <v>73</v>
      </c>
      <c r="G8" s="28"/>
      <c r="H8" s="73" t="s">
        <v>78</v>
      </c>
      <c r="I8" s="34">
        <v>30</v>
      </c>
      <c r="J8" s="34">
        <v>30</v>
      </c>
      <c r="K8" s="36">
        <v>70</v>
      </c>
      <c r="L8" s="74"/>
      <c r="M8" s="47">
        <f t="shared" si="0"/>
        <v>0</v>
      </c>
      <c r="N8" s="33" t="str">
        <f t="shared" si="1"/>
        <v>OK</v>
      </c>
      <c r="O8" s="53"/>
      <c r="P8" s="53"/>
      <c r="Q8" s="53"/>
      <c r="R8" s="52"/>
      <c r="S8" s="53"/>
      <c r="T8" s="53"/>
      <c r="U8" s="53"/>
      <c r="V8" s="53"/>
      <c r="W8" s="53"/>
      <c r="X8" s="53"/>
      <c r="Y8" s="53"/>
      <c r="Z8" s="53"/>
      <c r="AA8" s="48"/>
      <c r="AB8" s="48"/>
      <c r="AC8" s="53"/>
      <c r="AD8" s="53"/>
      <c r="AE8" s="53"/>
      <c r="AF8" s="68"/>
      <c r="AG8" s="53"/>
      <c r="AH8" s="53"/>
      <c r="AI8" s="53"/>
      <c r="AJ8" s="53"/>
      <c r="AK8" s="53"/>
      <c r="AL8" s="53"/>
    </row>
    <row r="9" spans="1:38" ht="15.75" x14ac:dyDescent="0.25">
      <c r="A9" s="126"/>
      <c r="B9" s="127"/>
      <c r="C9" s="69">
        <v>6</v>
      </c>
      <c r="D9" s="70" t="s">
        <v>54</v>
      </c>
      <c r="E9" s="71" t="s">
        <v>79</v>
      </c>
      <c r="F9" s="72" t="s">
        <v>73</v>
      </c>
      <c r="G9" s="28"/>
      <c r="H9" s="73" t="s">
        <v>78</v>
      </c>
      <c r="I9" s="34">
        <v>30</v>
      </c>
      <c r="J9" s="34">
        <v>30</v>
      </c>
      <c r="K9" s="36">
        <v>90</v>
      </c>
      <c r="L9" s="74"/>
      <c r="M9" s="47">
        <f t="shared" si="0"/>
        <v>0</v>
      </c>
      <c r="N9" s="33" t="str">
        <f t="shared" si="1"/>
        <v>OK</v>
      </c>
      <c r="O9" s="53"/>
      <c r="P9" s="53"/>
      <c r="Q9" s="53"/>
      <c r="R9" s="52"/>
      <c r="S9" s="53"/>
      <c r="T9" s="53"/>
      <c r="U9" s="53"/>
      <c r="V9" s="53"/>
      <c r="W9" s="53"/>
      <c r="X9" s="53"/>
      <c r="Y9" s="53"/>
      <c r="Z9" s="53"/>
      <c r="AA9" s="48"/>
      <c r="AB9" s="48"/>
      <c r="AC9" s="53"/>
      <c r="AD9" s="53"/>
      <c r="AE9" s="53"/>
      <c r="AF9" s="68"/>
      <c r="AG9" s="53"/>
      <c r="AH9" s="53"/>
      <c r="AI9" s="53"/>
      <c r="AJ9" s="53"/>
      <c r="AK9" s="53"/>
      <c r="AL9" s="53"/>
    </row>
    <row r="10" spans="1:38" ht="22.5" x14ac:dyDescent="0.25">
      <c r="A10" s="126"/>
      <c r="B10" s="127"/>
      <c r="C10" s="69">
        <v>7</v>
      </c>
      <c r="D10" s="70" t="s">
        <v>55</v>
      </c>
      <c r="E10" s="71" t="s">
        <v>79</v>
      </c>
      <c r="F10" s="72" t="s">
        <v>73</v>
      </c>
      <c r="G10" s="28"/>
      <c r="H10" s="73" t="s">
        <v>78</v>
      </c>
      <c r="I10" s="34">
        <v>30</v>
      </c>
      <c r="J10" s="34">
        <v>30</v>
      </c>
      <c r="K10" s="36">
        <v>15</v>
      </c>
      <c r="L10" s="74"/>
      <c r="M10" s="47">
        <f t="shared" si="0"/>
        <v>0</v>
      </c>
      <c r="N10" s="33" t="str">
        <f t="shared" si="1"/>
        <v>OK</v>
      </c>
      <c r="O10" s="53"/>
      <c r="P10" s="53"/>
      <c r="Q10" s="53"/>
      <c r="R10" s="52"/>
      <c r="S10" s="53"/>
      <c r="T10" s="53"/>
      <c r="U10" s="53"/>
      <c r="V10" s="53"/>
      <c r="W10" s="53"/>
      <c r="X10" s="66"/>
      <c r="Y10" s="53"/>
      <c r="Z10" s="53"/>
      <c r="AA10" s="48"/>
      <c r="AB10" s="48"/>
      <c r="AC10" s="53"/>
      <c r="AD10" s="53"/>
      <c r="AE10" s="53"/>
      <c r="AF10" s="68"/>
      <c r="AG10" s="53"/>
      <c r="AH10" s="53"/>
      <c r="AI10" s="53"/>
      <c r="AJ10" s="53"/>
      <c r="AK10" s="53"/>
      <c r="AL10" s="53"/>
    </row>
    <row r="11" spans="1:38" ht="22.5" x14ac:dyDescent="0.25">
      <c r="A11" s="126"/>
      <c r="B11" s="127"/>
      <c r="C11" s="69">
        <v>8</v>
      </c>
      <c r="D11" s="70" t="s">
        <v>56</v>
      </c>
      <c r="E11" s="71" t="s">
        <v>79</v>
      </c>
      <c r="F11" s="72" t="s">
        <v>73</v>
      </c>
      <c r="G11" s="28"/>
      <c r="H11" s="73" t="s">
        <v>78</v>
      </c>
      <c r="I11" s="34">
        <v>30</v>
      </c>
      <c r="J11" s="34">
        <v>30</v>
      </c>
      <c r="K11" s="36">
        <v>14</v>
      </c>
      <c r="L11" s="74"/>
      <c r="M11" s="47">
        <f t="shared" si="0"/>
        <v>0</v>
      </c>
      <c r="N11" s="33" t="str">
        <f t="shared" si="1"/>
        <v>OK</v>
      </c>
      <c r="O11" s="53"/>
      <c r="P11" s="53"/>
      <c r="Q11" s="53"/>
      <c r="R11" s="52"/>
      <c r="S11" s="53"/>
      <c r="T11" s="53"/>
      <c r="U11" s="53"/>
      <c r="V11" s="53"/>
      <c r="W11" s="53"/>
      <c r="X11" s="66"/>
      <c r="Y11" s="53"/>
      <c r="Z11" s="53"/>
      <c r="AA11" s="48"/>
      <c r="AB11" s="48"/>
      <c r="AC11" s="53"/>
      <c r="AD11" s="53"/>
      <c r="AE11" s="53"/>
      <c r="AF11" s="68"/>
      <c r="AG11" s="53"/>
      <c r="AH11" s="53"/>
      <c r="AI11" s="53"/>
      <c r="AJ11" s="53"/>
      <c r="AK11" s="53"/>
      <c r="AL11" s="53"/>
    </row>
    <row r="12" spans="1:38" ht="15.75" x14ac:dyDescent="0.25">
      <c r="A12" s="126"/>
      <c r="B12" s="127"/>
      <c r="C12" s="69">
        <v>9</v>
      </c>
      <c r="D12" s="75" t="s">
        <v>57</v>
      </c>
      <c r="E12" s="71" t="s">
        <v>79</v>
      </c>
      <c r="F12" s="72" t="s">
        <v>73</v>
      </c>
      <c r="G12" s="28"/>
      <c r="H12" s="73" t="s">
        <v>78</v>
      </c>
      <c r="I12" s="34">
        <v>30</v>
      </c>
      <c r="J12" s="34">
        <v>30</v>
      </c>
      <c r="K12" s="36">
        <v>114.6</v>
      </c>
      <c r="L12" s="74"/>
      <c r="M12" s="47">
        <f t="shared" si="0"/>
        <v>0</v>
      </c>
      <c r="N12" s="33" t="str">
        <f t="shared" si="1"/>
        <v>OK</v>
      </c>
      <c r="O12" s="53"/>
      <c r="P12" s="53"/>
      <c r="Q12" s="53"/>
      <c r="R12" s="52"/>
      <c r="S12" s="53"/>
      <c r="T12" s="53"/>
      <c r="U12" s="53"/>
      <c r="V12" s="53"/>
      <c r="W12" s="53"/>
      <c r="X12" s="53"/>
      <c r="Y12" s="53"/>
      <c r="Z12" s="53"/>
      <c r="AA12" s="48"/>
      <c r="AB12" s="48"/>
      <c r="AC12" s="53"/>
      <c r="AD12" s="53"/>
      <c r="AE12" s="53"/>
      <c r="AF12" s="68"/>
      <c r="AG12" s="53"/>
      <c r="AH12" s="53"/>
      <c r="AI12" s="53"/>
      <c r="AJ12" s="53"/>
      <c r="AK12" s="53"/>
      <c r="AL12" s="53"/>
    </row>
    <row r="13" spans="1:38" ht="15.75" x14ac:dyDescent="0.25">
      <c r="A13" s="126"/>
      <c r="B13" s="127"/>
      <c r="C13" s="69">
        <v>10</v>
      </c>
      <c r="D13" s="75" t="s">
        <v>58</v>
      </c>
      <c r="E13" s="71" t="s">
        <v>79</v>
      </c>
      <c r="F13" s="72" t="s">
        <v>73</v>
      </c>
      <c r="G13" s="28"/>
      <c r="H13" s="73" t="s">
        <v>78</v>
      </c>
      <c r="I13" s="34">
        <v>30</v>
      </c>
      <c r="J13" s="34">
        <v>30</v>
      </c>
      <c r="K13" s="36">
        <v>170</v>
      </c>
      <c r="L13" s="74"/>
      <c r="M13" s="47">
        <f t="shared" si="0"/>
        <v>0</v>
      </c>
      <c r="N13" s="33" t="str">
        <f t="shared" si="1"/>
        <v>OK</v>
      </c>
      <c r="O13" s="53"/>
      <c r="P13" s="53"/>
      <c r="Q13" s="53"/>
      <c r="R13" s="52"/>
      <c r="S13" s="53"/>
      <c r="T13" s="53"/>
      <c r="U13" s="53"/>
      <c r="V13" s="53"/>
      <c r="W13" s="53"/>
      <c r="X13" s="53"/>
      <c r="Y13" s="53"/>
      <c r="Z13" s="53"/>
      <c r="AA13" s="48"/>
      <c r="AB13" s="48"/>
      <c r="AC13" s="53"/>
      <c r="AD13" s="53"/>
      <c r="AE13" s="53"/>
      <c r="AF13" s="68"/>
      <c r="AG13" s="53"/>
      <c r="AH13" s="53"/>
      <c r="AI13" s="53"/>
      <c r="AJ13" s="53"/>
      <c r="AK13" s="53"/>
      <c r="AL13" s="53"/>
    </row>
    <row r="14" spans="1:38" ht="15.75" x14ac:dyDescent="0.25">
      <c r="A14" s="126"/>
      <c r="B14" s="127"/>
      <c r="C14" s="69">
        <v>11</v>
      </c>
      <c r="D14" s="75" t="s">
        <v>59</v>
      </c>
      <c r="E14" s="71" t="s">
        <v>79</v>
      </c>
      <c r="F14" s="72" t="s">
        <v>73</v>
      </c>
      <c r="G14" s="28"/>
      <c r="H14" s="73" t="s">
        <v>78</v>
      </c>
      <c r="I14" s="34">
        <v>30</v>
      </c>
      <c r="J14" s="34">
        <v>30</v>
      </c>
      <c r="K14" s="36">
        <v>466.41</v>
      </c>
      <c r="L14" s="74"/>
      <c r="M14" s="47">
        <f t="shared" si="0"/>
        <v>0</v>
      </c>
      <c r="N14" s="33" t="str">
        <f t="shared" si="1"/>
        <v>OK</v>
      </c>
      <c r="O14" s="53"/>
      <c r="P14" s="53"/>
      <c r="Q14" s="53"/>
      <c r="R14" s="52"/>
      <c r="S14" s="53"/>
      <c r="T14" s="53"/>
      <c r="U14" s="53"/>
      <c r="V14" s="53"/>
      <c r="W14" s="53"/>
      <c r="X14" s="53"/>
      <c r="Y14" s="53"/>
      <c r="Z14" s="53"/>
      <c r="AA14" s="48"/>
      <c r="AB14" s="48"/>
      <c r="AC14" s="53"/>
      <c r="AD14" s="53"/>
      <c r="AE14" s="53"/>
      <c r="AF14" s="68"/>
      <c r="AG14" s="53"/>
      <c r="AH14" s="53"/>
      <c r="AI14" s="53"/>
      <c r="AJ14" s="53"/>
      <c r="AK14" s="53"/>
      <c r="AL14" s="53"/>
    </row>
    <row r="15" spans="1:38" ht="15.75" x14ac:dyDescent="0.25">
      <c r="A15" s="126"/>
      <c r="B15" s="127"/>
      <c r="C15" s="69">
        <v>12</v>
      </c>
      <c r="D15" s="75" t="s">
        <v>60</v>
      </c>
      <c r="E15" s="71" t="s">
        <v>79</v>
      </c>
      <c r="F15" s="72" t="s">
        <v>73</v>
      </c>
      <c r="G15" s="28"/>
      <c r="H15" s="73" t="s">
        <v>78</v>
      </c>
      <c r="I15" s="34">
        <v>30</v>
      </c>
      <c r="J15" s="34">
        <v>30</v>
      </c>
      <c r="K15" s="36">
        <v>10</v>
      </c>
      <c r="L15" s="74"/>
      <c r="M15" s="47">
        <f t="shared" si="0"/>
        <v>0</v>
      </c>
      <c r="N15" s="33" t="str">
        <f t="shared" si="1"/>
        <v>OK</v>
      </c>
      <c r="O15" s="53"/>
      <c r="P15" s="53"/>
      <c r="Q15" s="53"/>
      <c r="R15" s="52"/>
      <c r="S15" s="53"/>
      <c r="T15" s="53"/>
      <c r="U15" s="53"/>
      <c r="V15" s="53"/>
      <c r="W15" s="53"/>
      <c r="X15" s="53"/>
      <c r="Y15" s="53"/>
      <c r="Z15" s="53"/>
      <c r="AA15" s="48"/>
      <c r="AB15" s="48"/>
      <c r="AC15" s="53"/>
      <c r="AD15" s="53"/>
      <c r="AE15" s="53"/>
      <c r="AF15" s="68"/>
      <c r="AG15" s="53"/>
      <c r="AH15" s="53"/>
      <c r="AI15" s="53"/>
      <c r="AJ15" s="53"/>
      <c r="AK15" s="53"/>
      <c r="AL15" s="53"/>
    </row>
    <row r="16" spans="1:38" ht="23.25" x14ac:dyDescent="0.25">
      <c r="A16" s="126"/>
      <c r="B16" s="127"/>
      <c r="C16" s="69">
        <v>13</v>
      </c>
      <c r="D16" s="75" t="s">
        <v>61</v>
      </c>
      <c r="E16" s="71" t="s">
        <v>79</v>
      </c>
      <c r="F16" s="72" t="s">
        <v>73</v>
      </c>
      <c r="G16" s="28"/>
      <c r="H16" s="76" t="s">
        <v>78</v>
      </c>
      <c r="I16" s="34">
        <v>30</v>
      </c>
      <c r="J16" s="34">
        <v>30</v>
      </c>
      <c r="K16" s="36">
        <v>100</v>
      </c>
      <c r="L16" s="74"/>
      <c r="M16" s="47">
        <f t="shared" si="0"/>
        <v>0</v>
      </c>
      <c r="N16" s="33" t="str">
        <f t="shared" si="1"/>
        <v>OK</v>
      </c>
      <c r="O16" s="53"/>
      <c r="P16" s="53"/>
      <c r="Q16" s="53"/>
      <c r="R16" s="52"/>
      <c r="S16" s="53"/>
      <c r="T16" s="53"/>
      <c r="U16" s="53"/>
      <c r="V16" s="53"/>
      <c r="W16" s="53"/>
      <c r="X16" s="53"/>
      <c r="Y16" s="53"/>
      <c r="Z16" s="53"/>
      <c r="AA16" s="48"/>
      <c r="AB16" s="48"/>
      <c r="AC16" s="53"/>
      <c r="AD16" s="53"/>
      <c r="AE16" s="53"/>
      <c r="AF16" s="68"/>
      <c r="AG16" s="53"/>
      <c r="AH16" s="53"/>
      <c r="AI16" s="53"/>
      <c r="AJ16" s="53"/>
      <c r="AK16" s="53"/>
      <c r="AL16" s="53"/>
    </row>
    <row r="17" spans="1:38" ht="34.5" x14ac:dyDescent="0.25">
      <c r="A17" s="122" t="s">
        <v>46</v>
      </c>
      <c r="B17" s="124">
        <v>2</v>
      </c>
      <c r="C17" s="91">
        <v>14</v>
      </c>
      <c r="D17" s="77" t="s">
        <v>62</v>
      </c>
      <c r="E17" s="78" t="s">
        <v>27</v>
      </c>
      <c r="F17" s="78" t="s">
        <v>74</v>
      </c>
      <c r="G17" s="92"/>
      <c r="H17" s="79" t="s">
        <v>28</v>
      </c>
      <c r="I17" s="89">
        <v>30</v>
      </c>
      <c r="J17" s="89">
        <v>30</v>
      </c>
      <c r="K17" s="90">
        <v>128</v>
      </c>
      <c r="L17" s="80"/>
      <c r="M17" s="47">
        <f t="shared" si="0"/>
        <v>0</v>
      </c>
      <c r="N17" s="33" t="str">
        <f t="shared" si="1"/>
        <v>OK</v>
      </c>
      <c r="O17" s="53"/>
      <c r="P17" s="53"/>
      <c r="Q17" s="53"/>
      <c r="R17" s="52"/>
      <c r="S17" s="53"/>
      <c r="T17" s="53"/>
      <c r="U17" s="53"/>
      <c r="V17" s="53"/>
      <c r="W17" s="53"/>
      <c r="X17" s="53"/>
      <c r="Y17" s="53"/>
      <c r="Z17" s="53"/>
      <c r="AA17" s="48"/>
      <c r="AB17" s="48"/>
      <c r="AC17" s="53"/>
      <c r="AD17" s="53"/>
      <c r="AE17" s="53"/>
      <c r="AF17" s="68"/>
      <c r="AG17" s="53"/>
      <c r="AH17" s="53"/>
      <c r="AI17" s="53"/>
      <c r="AJ17" s="53"/>
      <c r="AK17" s="53"/>
      <c r="AL17" s="53"/>
    </row>
    <row r="18" spans="1:38" ht="23.25" x14ac:dyDescent="0.25">
      <c r="A18" s="123"/>
      <c r="B18" s="124"/>
      <c r="C18" s="91">
        <v>15</v>
      </c>
      <c r="D18" s="77" t="s">
        <v>63</v>
      </c>
      <c r="E18" s="78" t="s">
        <v>41</v>
      </c>
      <c r="F18" s="78" t="s">
        <v>74</v>
      </c>
      <c r="G18" s="92"/>
      <c r="H18" s="79" t="s">
        <v>28</v>
      </c>
      <c r="I18" s="89">
        <v>30</v>
      </c>
      <c r="J18" s="89">
        <v>30</v>
      </c>
      <c r="K18" s="90">
        <v>154</v>
      </c>
      <c r="L18" s="80"/>
      <c r="M18" s="47">
        <f t="shared" si="0"/>
        <v>0</v>
      </c>
      <c r="N18" s="33" t="str">
        <f t="shared" si="1"/>
        <v>OK</v>
      </c>
      <c r="O18" s="53"/>
      <c r="P18" s="53"/>
      <c r="Q18" s="53"/>
      <c r="R18" s="52"/>
      <c r="S18" s="53"/>
      <c r="T18" s="53"/>
      <c r="U18" s="53"/>
      <c r="V18" s="53"/>
      <c r="W18" s="53"/>
      <c r="X18" s="53"/>
      <c r="Y18" s="53"/>
      <c r="Z18" s="53"/>
      <c r="AA18" s="48"/>
      <c r="AB18" s="48"/>
      <c r="AC18" s="53"/>
      <c r="AD18" s="53"/>
      <c r="AE18" s="53"/>
      <c r="AF18" s="68"/>
      <c r="AG18" s="53"/>
      <c r="AH18" s="53"/>
      <c r="AI18" s="53"/>
      <c r="AJ18" s="53"/>
      <c r="AK18" s="53"/>
      <c r="AL18" s="53"/>
    </row>
    <row r="19" spans="1:38" ht="68.25" x14ac:dyDescent="0.25">
      <c r="A19" s="123"/>
      <c r="B19" s="124"/>
      <c r="C19" s="91">
        <v>16</v>
      </c>
      <c r="D19" s="77" t="s">
        <v>64</v>
      </c>
      <c r="E19" s="78" t="s">
        <v>27</v>
      </c>
      <c r="F19" s="78" t="s">
        <v>75</v>
      </c>
      <c r="G19" s="92"/>
      <c r="H19" s="79" t="s">
        <v>28</v>
      </c>
      <c r="I19" s="89">
        <v>30</v>
      </c>
      <c r="J19" s="89">
        <v>30</v>
      </c>
      <c r="K19" s="90">
        <v>350</v>
      </c>
      <c r="L19" s="80"/>
      <c r="M19" s="47">
        <f t="shared" si="0"/>
        <v>0</v>
      </c>
      <c r="N19" s="33" t="str">
        <f t="shared" si="1"/>
        <v>OK</v>
      </c>
      <c r="O19" s="53"/>
      <c r="P19" s="53"/>
      <c r="Q19" s="53"/>
      <c r="R19" s="52"/>
      <c r="S19" s="53"/>
      <c r="T19" s="53"/>
      <c r="U19" s="53"/>
      <c r="V19" s="53"/>
      <c r="W19" s="53"/>
      <c r="X19" s="53"/>
      <c r="Y19" s="53"/>
      <c r="Z19" s="53"/>
      <c r="AA19" s="48"/>
      <c r="AB19" s="48"/>
      <c r="AC19" s="53"/>
      <c r="AD19" s="53"/>
      <c r="AE19" s="53"/>
      <c r="AF19" s="68"/>
      <c r="AG19" s="53"/>
      <c r="AH19" s="53"/>
      <c r="AI19" s="53"/>
      <c r="AJ19" s="53"/>
      <c r="AK19" s="53"/>
      <c r="AL19" s="53"/>
    </row>
    <row r="20" spans="1:38" ht="23.25" x14ac:dyDescent="0.25">
      <c r="A20" s="123"/>
      <c r="B20" s="124"/>
      <c r="C20" s="91">
        <v>17</v>
      </c>
      <c r="D20" s="77" t="s">
        <v>65</v>
      </c>
      <c r="E20" s="78" t="s">
        <v>27</v>
      </c>
      <c r="F20" s="78" t="s">
        <v>74</v>
      </c>
      <c r="G20" s="92"/>
      <c r="H20" s="79" t="s">
        <v>28</v>
      </c>
      <c r="I20" s="89">
        <v>30</v>
      </c>
      <c r="J20" s="89">
        <v>30</v>
      </c>
      <c r="K20" s="90">
        <v>75</v>
      </c>
      <c r="L20" s="80"/>
      <c r="M20" s="47">
        <f t="shared" si="0"/>
        <v>0</v>
      </c>
      <c r="N20" s="33" t="str">
        <f t="shared" si="1"/>
        <v>OK</v>
      </c>
      <c r="O20" s="53"/>
      <c r="P20" s="53"/>
      <c r="Q20" s="53"/>
      <c r="R20" s="52"/>
      <c r="S20" s="53"/>
      <c r="T20" s="53"/>
      <c r="U20" s="53"/>
      <c r="V20" s="53"/>
      <c r="W20" s="53"/>
      <c r="X20" s="53"/>
      <c r="Y20" s="53"/>
      <c r="Z20" s="53"/>
      <c r="AA20" s="48"/>
      <c r="AB20" s="48"/>
      <c r="AC20" s="53"/>
      <c r="AD20" s="53"/>
      <c r="AE20" s="53"/>
      <c r="AF20" s="68"/>
      <c r="AG20" s="53"/>
      <c r="AH20" s="53"/>
      <c r="AI20" s="53"/>
      <c r="AJ20" s="53"/>
      <c r="AK20" s="53"/>
      <c r="AL20" s="53"/>
    </row>
    <row r="21" spans="1:38" ht="23.25" x14ac:dyDescent="0.25">
      <c r="A21" s="123"/>
      <c r="B21" s="124"/>
      <c r="C21" s="91">
        <v>18</v>
      </c>
      <c r="D21" s="77" t="s">
        <v>66</v>
      </c>
      <c r="E21" s="78" t="s">
        <v>27</v>
      </c>
      <c r="F21" s="78" t="s">
        <v>74</v>
      </c>
      <c r="G21" s="93"/>
      <c r="H21" s="79" t="s">
        <v>28</v>
      </c>
      <c r="I21" s="89">
        <v>30</v>
      </c>
      <c r="J21" s="89">
        <v>30</v>
      </c>
      <c r="K21" s="90">
        <v>58</v>
      </c>
      <c r="L21" s="80"/>
      <c r="M21" s="47">
        <f t="shared" si="0"/>
        <v>0</v>
      </c>
      <c r="N21" s="33" t="str">
        <f t="shared" si="1"/>
        <v>OK</v>
      </c>
      <c r="O21" s="53"/>
      <c r="P21" s="53"/>
      <c r="Q21" s="53"/>
      <c r="R21" s="52"/>
      <c r="S21" s="53"/>
      <c r="T21" s="53"/>
      <c r="U21" s="53"/>
      <c r="V21" s="53"/>
      <c r="W21" s="53"/>
      <c r="X21" s="53"/>
      <c r="Y21" s="53"/>
      <c r="Z21" s="53"/>
      <c r="AA21" s="48"/>
      <c r="AB21" s="48"/>
      <c r="AC21" s="53"/>
      <c r="AD21" s="53"/>
      <c r="AE21" s="53"/>
      <c r="AF21" s="68"/>
      <c r="AG21" s="53"/>
      <c r="AH21" s="53"/>
      <c r="AI21" s="53"/>
      <c r="AJ21" s="53"/>
      <c r="AK21" s="53"/>
      <c r="AL21" s="53"/>
    </row>
    <row r="22" spans="1:38" ht="237" x14ac:dyDescent="0.25">
      <c r="A22" s="123"/>
      <c r="B22" s="124"/>
      <c r="C22" s="91">
        <v>19</v>
      </c>
      <c r="D22" s="77" t="s">
        <v>67</v>
      </c>
      <c r="E22" s="78" t="s">
        <v>80</v>
      </c>
      <c r="F22" s="78" t="s">
        <v>76</v>
      </c>
      <c r="G22" s="93"/>
      <c r="H22" s="79" t="s">
        <v>28</v>
      </c>
      <c r="I22" s="89">
        <v>30</v>
      </c>
      <c r="J22" s="89">
        <v>30</v>
      </c>
      <c r="K22" s="90">
        <v>1410</v>
      </c>
      <c r="L22" s="80"/>
      <c r="M22" s="47">
        <f t="shared" si="0"/>
        <v>0</v>
      </c>
      <c r="N22" s="33" t="str">
        <f t="shared" si="1"/>
        <v>OK</v>
      </c>
      <c r="O22" s="53"/>
      <c r="P22" s="53"/>
      <c r="Q22" s="53"/>
      <c r="R22" s="52"/>
      <c r="S22" s="53"/>
      <c r="T22" s="53"/>
      <c r="U22" s="53"/>
      <c r="V22" s="53"/>
      <c r="W22" s="53"/>
      <c r="X22" s="53"/>
      <c r="Y22" s="53"/>
      <c r="Z22" s="53"/>
      <c r="AA22" s="48"/>
      <c r="AB22" s="48"/>
      <c r="AC22" s="53"/>
      <c r="AD22" s="53"/>
      <c r="AE22" s="53"/>
      <c r="AF22" s="68"/>
      <c r="AG22" s="53"/>
      <c r="AH22" s="53"/>
      <c r="AI22" s="53"/>
      <c r="AJ22" s="53"/>
      <c r="AK22" s="53"/>
      <c r="AL22" s="53"/>
    </row>
    <row r="23" spans="1:38" ht="34.5" x14ac:dyDescent="0.25">
      <c r="A23" s="123"/>
      <c r="B23" s="124"/>
      <c r="C23" s="91">
        <v>20</v>
      </c>
      <c r="D23" s="77" t="s">
        <v>68</v>
      </c>
      <c r="E23" s="78" t="s">
        <v>41</v>
      </c>
      <c r="F23" s="78" t="s">
        <v>74</v>
      </c>
      <c r="G23" s="93"/>
      <c r="H23" s="79" t="s">
        <v>28</v>
      </c>
      <c r="I23" s="89">
        <v>30</v>
      </c>
      <c r="J23" s="89">
        <v>30</v>
      </c>
      <c r="K23" s="90">
        <v>26</v>
      </c>
      <c r="L23" s="80"/>
      <c r="M23" s="47">
        <f t="shared" si="0"/>
        <v>0</v>
      </c>
      <c r="N23" s="33" t="str">
        <f t="shared" si="1"/>
        <v>OK</v>
      </c>
      <c r="O23" s="53"/>
      <c r="P23" s="53"/>
      <c r="Q23" s="53"/>
      <c r="R23" s="52"/>
      <c r="S23" s="53"/>
      <c r="T23" s="53"/>
      <c r="U23" s="53"/>
      <c r="V23" s="53"/>
      <c r="W23" s="53"/>
      <c r="X23" s="53"/>
      <c r="Y23" s="53"/>
      <c r="Z23" s="53"/>
      <c r="AA23" s="48"/>
      <c r="AB23" s="48"/>
      <c r="AC23" s="53"/>
      <c r="AD23" s="53"/>
      <c r="AE23" s="53"/>
      <c r="AF23" s="68"/>
      <c r="AG23" s="53"/>
      <c r="AH23" s="53"/>
      <c r="AI23" s="53"/>
      <c r="AJ23" s="53"/>
      <c r="AK23" s="53"/>
      <c r="AL23" s="53"/>
    </row>
    <row r="24" spans="1:38" ht="34.5" x14ac:dyDescent="0.25">
      <c r="A24" s="123"/>
      <c r="B24" s="124"/>
      <c r="C24" s="91">
        <v>21</v>
      </c>
      <c r="D24" s="77" t="s">
        <v>69</v>
      </c>
      <c r="E24" s="78" t="s">
        <v>41</v>
      </c>
      <c r="F24" s="78" t="s">
        <v>74</v>
      </c>
      <c r="G24" s="93"/>
      <c r="H24" s="79" t="s">
        <v>28</v>
      </c>
      <c r="I24" s="89">
        <v>30</v>
      </c>
      <c r="J24" s="89">
        <v>30</v>
      </c>
      <c r="K24" s="90">
        <v>33</v>
      </c>
      <c r="L24" s="80"/>
      <c r="M24" s="47">
        <f t="shared" si="0"/>
        <v>0</v>
      </c>
      <c r="N24" s="33" t="str">
        <f t="shared" si="1"/>
        <v>OK</v>
      </c>
      <c r="O24" s="53"/>
      <c r="P24" s="53"/>
      <c r="Q24" s="53"/>
      <c r="R24" s="52"/>
      <c r="S24" s="53"/>
      <c r="T24" s="53"/>
      <c r="U24" s="53"/>
      <c r="V24" s="53"/>
      <c r="W24" s="53"/>
      <c r="X24" s="53"/>
      <c r="Y24" s="53"/>
      <c r="Z24" s="53"/>
      <c r="AA24" s="48"/>
      <c r="AB24" s="48"/>
      <c r="AC24" s="53"/>
      <c r="AD24" s="53"/>
      <c r="AE24" s="53"/>
      <c r="AF24" s="68"/>
      <c r="AG24" s="53"/>
      <c r="AH24" s="53"/>
      <c r="AI24" s="53"/>
      <c r="AJ24" s="53"/>
      <c r="AK24" s="53"/>
      <c r="AL24" s="53"/>
    </row>
    <row r="25" spans="1:38" ht="34.5" x14ac:dyDescent="0.25">
      <c r="A25" s="123"/>
      <c r="B25" s="124"/>
      <c r="C25" s="91">
        <v>22</v>
      </c>
      <c r="D25" s="77" t="s">
        <v>70</v>
      </c>
      <c r="E25" s="78" t="s">
        <v>41</v>
      </c>
      <c r="F25" s="78" t="s">
        <v>74</v>
      </c>
      <c r="G25" s="93"/>
      <c r="H25" s="79" t="s">
        <v>28</v>
      </c>
      <c r="I25" s="89">
        <v>30</v>
      </c>
      <c r="J25" s="89">
        <v>30</v>
      </c>
      <c r="K25" s="90">
        <v>41</v>
      </c>
      <c r="L25" s="80"/>
      <c r="M25" s="47">
        <f t="shared" si="0"/>
        <v>0</v>
      </c>
      <c r="N25" s="33" t="str">
        <f t="shared" si="1"/>
        <v>OK</v>
      </c>
      <c r="O25" s="53"/>
      <c r="P25" s="53"/>
      <c r="Q25" s="53"/>
      <c r="R25" s="52"/>
      <c r="S25" s="53"/>
      <c r="T25" s="53"/>
      <c r="U25" s="53"/>
      <c r="V25" s="53"/>
      <c r="W25" s="53"/>
      <c r="X25" s="53"/>
      <c r="Y25" s="53"/>
      <c r="Z25" s="53"/>
      <c r="AA25" s="48"/>
      <c r="AB25" s="48"/>
      <c r="AC25" s="53"/>
      <c r="AD25" s="53"/>
      <c r="AE25" s="53"/>
      <c r="AF25" s="68"/>
      <c r="AG25" s="53"/>
      <c r="AH25" s="53"/>
      <c r="AI25" s="53"/>
      <c r="AJ25" s="53"/>
      <c r="AK25" s="53"/>
      <c r="AL25" s="53"/>
    </row>
    <row r="26" spans="1:38" ht="15.75" x14ac:dyDescent="0.25">
      <c r="A26" s="123"/>
      <c r="B26" s="124"/>
      <c r="C26" s="91">
        <v>23</v>
      </c>
      <c r="D26" s="77" t="s">
        <v>71</v>
      </c>
      <c r="E26" s="78" t="s">
        <v>27</v>
      </c>
      <c r="F26" s="78" t="s">
        <v>74</v>
      </c>
      <c r="G26" s="93"/>
      <c r="H26" s="79" t="s">
        <v>28</v>
      </c>
      <c r="I26" s="89">
        <v>30</v>
      </c>
      <c r="J26" s="89">
        <v>30</v>
      </c>
      <c r="K26" s="90">
        <v>72</v>
      </c>
      <c r="L26" s="80"/>
      <c r="M26" s="47">
        <f t="shared" si="0"/>
        <v>0</v>
      </c>
      <c r="N26" s="33" t="str">
        <f t="shared" si="1"/>
        <v>OK</v>
      </c>
      <c r="O26" s="53"/>
      <c r="P26" s="53"/>
      <c r="Q26" s="53"/>
      <c r="R26" s="52"/>
      <c r="S26" s="53"/>
      <c r="T26" s="53"/>
      <c r="U26" s="53"/>
      <c r="V26" s="53"/>
      <c r="W26" s="53"/>
      <c r="X26" s="53"/>
      <c r="Y26" s="53"/>
      <c r="Z26" s="53"/>
      <c r="AA26" s="48"/>
      <c r="AB26" s="48"/>
      <c r="AC26" s="53"/>
      <c r="AD26" s="53"/>
      <c r="AE26" s="53"/>
      <c r="AF26" s="68"/>
      <c r="AG26" s="53"/>
      <c r="AH26" s="53"/>
      <c r="AI26" s="53"/>
      <c r="AJ26" s="53"/>
      <c r="AK26" s="53"/>
      <c r="AL26" s="53"/>
    </row>
    <row r="27" spans="1:38" ht="15.75" x14ac:dyDescent="0.25">
      <c r="A27" s="123"/>
      <c r="B27" s="124"/>
      <c r="C27" s="91">
        <v>24</v>
      </c>
      <c r="D27" s="77" t="s">
        <v>72</v>
      </c>
      <c r="E27" s="78" t="s">
        <v>42</v>
      </c>
      <c r="F27" s="78" t="s">
        <v>77</v>
      </c>
      <c r="G27" s="93"/>
      <c r="H27" s="79" t="s">
        <v>28</v>
      </c>
      <c r="I27" s="89">
        <v>30</v>
      </c>
      <c r="J27" s="89">
        <v>30</v>
      </c>
      <c r="K27" s="90">
        <v>70</v>
      </c>
      <c r="L27" s="80"/>
      <c r="M27" s="47">
        <f t="shared" si="0"/>
        <v>0</v>
      </c>
      <c r="N27" s="33" t="str">
        <f t="shared" si="1"/>
        <v>OK</v>
      </c>
      <c r="O27" s="53"/>
      <c r="P27" s="53"/>
      <c r="Q27" s="53"/>
      <c r="R27" s="52"/>
      <c r="S27" s="53"/>
      <c r="T27" s="53"/>
      <c r="U27" s="53"/>
      <c r="V27" s="53"/>
      <c r="W27" s="53"/>
      <c r="X27" s="53"/>
      <c r="Y27" s="53"/>
      <c r="Z27" s="53"/>
      <c r="AA27" s="48"/>
      <c r="AB27" s="48"/>
      <c r="AC27" s="53"/>
      <c r="AD27" s="53"/>
      <c r="AE27" s="53"/>
      <c r="AF27" s="68"/>
      <c r="AG27" s="53"/>
      <c r="AH27" s="53"/>
      <c r="AI27" s="53"/>
      <c r="AJ27" s="53"/>
      <c r="AK27" s="53"/>
      <c r="AL27" s="53"/>
    </row>
    <row r="28" spans="1:38" ht="22.5" x14ac:dyDescent="0.25">
      <c r="A28" s="128" t="s">
        <v>47</v>
      </c>
      <c r="B28" s="128">
        <v>3</v>
      </c>
      <c r="C28" s="69">
        <v>25</v>
      </c>
      <c r="D28" s="70" t="s">
        <v>49</v>
      </c>
      <c r="E28" s="71" t="s">
        <v>79</v>
      </c>
      <c r="F28" s="72"/>
      <c r="G28" s="35"/>
      <c r="H28" s="73" t="s">
        <v>78</v>
      </c>
      <c r="I28" s="34">
        <v>30</v>
      </c>
      <c r="J28" s="34">
        <v>30</v>
      </c>
      <c r="K28" s="36"/>
      <c r="L28" s="76">
        <v>20</v>
      </c>
      <c r="M28" s="47">
        <f t="shared" si="0"/>
        <v>20</v>
      </c>
      <c r="N28" s="33" t="str">
        <f t="shared" si="1"/>
        <v>OK</v>
      </c>
      <c r="O28" s="53"/>
      <c r="P28" s="53"/>
      <c r="Q28" s="53"/>
      <c r="R28" s="52"/>
      <c r="S28" s="53"/>
      <c r="T28" s="53"/>
      <c r="U28" s="53"/>
      <c r="V28" s="53"/>
      <c r="W28" s="53"/>
      <c r="X28" s="53"/>
      <c r="Y28" s="53"/>
      <c r="Z28" s="53"/>
      <c r="AA28" s="48"/>
      <c r="AB28" s="48"/>
      <c r="AC28" s="53"/>
      <c r="AD28" s="53"/>
      <c r="AE28" s="53"/>
      <c r="AF28" s="68"/>
      <c r="AG28" s="53"/>
      <c r="AH28" s="53"/>
      <c r="AI28" s="53"/>
      <c r="AJ28" s="53"/>
      <c r="AK28" s="53"/>
      <c r="AL28" s="53"/>
    </row>
    <row r="29" spans="1:38" ht="15.75" x14ac:dyDescent="0.25">
      <c r="A29" s="128"/>
      <c r="B29" s="128"/>
      <c r="C29" s="69">
        <v>26</v>
      </c>
      <c r="D29" s="70" t="s">
        <v>50</v>
      </c>
      <c r="E29" s="71" t="s">
        <v>79</v>
      </c>
      <c r="F29" s="72"/>
      <c r="G29" s="28"/>
      <c r="H29" s="73" t="s">
        <v>78</v>
      </c>
      <c r="I29" s="34">
        <v>30</v>
      </c>
      <c r="J29" s="34">
        <v>30</v>
      </c>
      <c r="K29" s="36"/>
      <c r="L29" s="76">
        <v>5</v>
      </c>
      <c r="M29" s="47">
        <f t="shared" si="0"/>
        <v>5</v>
      </c>
      <c r="N29" s="33" t="str">
        <f t="shared" si="1"/>
        <v>OK</v>
      </c>
      <c r="O29" s="53"/>
      <c r="P29" s="53"/>
      <c r="Q29" s="53"/>
      <c r="R29" s="52"/>
      <c r="S29" s="53"/>
      <c r="T29" s="53"/>
      <c r="U29" s="53"/>
      <c r="V29" s="53"/>
      <c r="W29" s="53"/>
      <c r="X29" s="53"/>
      <c r="Y29" s="53"/>
      <c r="Z29" s="53"/>
      <c r="AA29" s="48"/>
      <c r="AB29" s="48"/>
      <c r="AC29" s="53"/>
      <c r="AD29" s="53"/>
      <c r="AE29" s="53"/>
      <c r="AF29" s="68"/>
      <c r="AG29" s="53"/>
      <c r="AH29" s="53"/>
      <c r="AI29" s="53"/>
      <c r="AJ29" s="53"/>
      <c r="AK29" s="53"/>
      <c r="AL29" s="53"/>
    </row>
    <row r="30" spans="1:38" ht="15.75" x14ac:dyDescent="0.25">
      <c r="A30" s="128"/>
      <c r="B30" s="128"/>
      <c r="C30" s="69">
        <v>27</v>
      </c>
      <c r="D30" s="70" t="s">
        <v>53</v>
      </c>
      <c r="E30" s="71" t="s">
        <v>79</v>
      </c>
      <c r="F30" s="72"/>
      <c r="G30" s="28"/>
      <c r="H30" s="73" t="s">
        <v>78</v>
      </c>
      <c r="I30" s="34">
        <v>30</v>
      </c>
      <c r="J30" s="34">
        <v>30</v>
      </c>
      <c r="K30" s="36"/>
      <c r="L30" s="76">
        <v>20</v>
      </c>
      <c r="M30" s="47">
        <f t="shared" si="0"/>
        <v>20</v>
      </c>
      <c r="N30" s="33" t="str">
        <f t="shared" si="1"/>
        <v>OK</v>
      </c>
      <c r="O30" s="53"/>
      <c r="P30" s="53"/>
      <c r="Q30" s="53"/>
      <c r="R30" s="52"/>
      <c r="S30" s="53"/>
      <c r="T30" s="53"/>
      <c r="U30" s="53"/>
      <c r="V30" s="53"/>
      <c r="W30" s="53"/>
      <c r="X30" s="53"/>
      <c r="Y30" s="53"/>
      <c r="Z30" s="53"/>
      <c r="AA30" s="48"/>
      <c r="AB30" s="48"/>
      <c r="AC30" s="53"/>
      <c r="AD30" s="53"/>
      <c r="AE30" s="53"/>
      <c r="AF30" s="68"/>
      <c r="AG30" s="53"/>
      <c r="AH30" s="53"/>
      <c r="AI30" s="53"/>
      <c r="AJ30" s="53"/>
      <c r="AK30" s="53"/>
      <c r="AL30" s="53"/>
    </row>
    <row r="31" spans="1:38" ht="15.75" x14ac:dyDescent="0.25">
      <c r="A31" s="128"/>
      <c r="B31" s="128"/>
      <c r="C31" s="69">
        <v>28</v>
      </c>
      <c r="D31" s="70" t="s">
        <v>54</v>
      </c>
      <c r="E31" s="71" t="s">
        <v>79</v>
      </c>
      <c r="F31" s="72"/>
      <c r="G31" s="28"/>
      <c r="H31" s="73" t="s">
        <v>78</v>
      </c>
      <c r="I31" s="34">
        <v>30</v>
      </c>
      <c r="J31" s="34">
        <v>30</v>
      </c>
      <c r="K31" s="36"/>
      <c r="L31" s="76">
        <v>5</v>
      </c>
      <c r="M31" s="47">
        <f t="shared" si="0"/>
        <v>5</v>
      </c>
      <c r="N31" s="33" t="str">
        <f t="shared" si="1"/>
        <v>OK</v>
      </c>
      <c r="O31" s="53"/>
      <c r="P31" s="53"/>
      <c r="Q31" s="53"/>
      <c r="R31" s="52"/>
      <c r="S31" s="53"/>
      <c r="T31" s="53"/>
      <c r="U31" s="53"/>
      <c r="V31" s="53"/>
      <c r="W31" s="53"/>
      <c r="X31" s="53"/>
      <c r="Y31" s="53"/>
      <c r="Z31" s="53"/>
      <c r="AA31" s="48"/>
      <c r="AB31" s="48"/>
      <c r="AC31" s="53"/>
      <c r="AD31" s="53"/>
      <c r="AE31" s="53"/>
      <c r="AF31" s="68"/>
      <c r="AG31" s="53"/>
      <c r="AH31" s="53"/>
      <c r="AI31" s="53"/>
      <c r="AJ31" s="53"/>
      <c r="AK31" s="53"/>
      <c r="AL31" s="53"/>
    </row>
    <row r="32" spans="1:38" ht="22.5" x14ac:dyDescent="0.25">
      <c r="A32" s="128"/>
      <c r="B32" s="128"/>
      <c r="C32" s="69">
        <v>29</v>
      </c>
      <c r="D32" s="70" t="s">
        <v>55</v>
      </c>
      <c r="E32" s="71" t="s">
        <v>79</v>
      </c>
      <c r="F32" s="72"/>
      <c r="G32" s="28"/>
      <c r="H32" s="73" t="s">
        <v>78</v>
      </c>
      <c r="I32" s="34">
        <v>30</v>
      </c>
      <c r="J32" s="34">
        <v>30</v>
      </c>
      <c r="K32" s="36"/>
      <c r="L32" s="76">
        <v>10</v>
      </c>
      <c r="M32" s="47">
        <f t="shared" si="0"/>
        <v>10</v>
      </c>
      <c r="N32" s="33" t="str">
        <f t="shared" si="1"/>
        <v>OK</v>
      </c>
      <c r="O32" s="53"/>
      <c r="P32" s="53"/>
      <c r="Q32" s="53"/>
      <c r="R32" s="52"/>
      <c r="S32" s="53"/>
      <c r="T32" s="53"/>
      <c r="U32" s="53"/>
      <c r="V32" s="53"/>
      <c r="W32" s="53"/>
      <c r="X32" s="53"/>
      <c r="Y32" s="53"/>
      <c r="Z32" s="53"/>
      <c r="AA32" s="48"/>
      <c r="AB32" s="48"/>
      <c r="AC32" s="53"/>
      <c r="AD32" s="53"/>
      <c r="AE32" s="53"/>
      <c r="AF32" s="68"/>
      <c r="AG32" s="53"/>
      <c r="AH32" s="53"/>
      <c r="AI32" s="53"/>
      <c r="AJ32" s="53"/>
      <c r="AK32" s="53"/>
      <c r="AL32" s="53"/>
    </row>
    <row r="33" spans="1:38" ht="22.5" x14ac:dyDescent="0.25">
      <c r="A33" s="128"/>
      <c r="B33" s="128"/>
      <c r="C33" s="69">
        <v>30</v>
      </c>
      <c r="D33" s="70" t="s">
        <v>56</v>
      </c>
      <c r="E33" s="71" t="s">
        <v>79</v>
      </c>
      <c r="F33" s="72"/>
      <c r="G33" s="28"/>
      <c r="H33" s="73" t="s">
        <v>78</v>
      </c>
      <c r="I33" s="34">
        <v>30</v>
      </c>
      <c r="J33" s="34">
        <v>30</v>
      </c>
      <c r="K33" s="36"/>
      <c r="L33" s="76">
        <v>5</v>
      </c>
      <c r="M33" s="47">
        <f t="shared" si="0"/>
        <v>5</v>
      </c>
      <c r="N33" s="33" t="str">
        <f t="shared" si="1"/>
        <v>OK</v>
      </c>
      <c r="O33" s="53"/>
      <c r="P33" s="53"/>
      <c r="Q33" s="53"/>
      <c r="R33" s="52"/>
      <c r="S33" s="53"/>
      <c r="T33" s="53"/>
      <c r="U33" s="53"/>
      <c r="V33" s="53"/>
      <c r="W33" s="53"/>
      <c r="X33" s="53"/>
      <c r="Y33" s="53"/>
      <c r="Z33" s="53"/>
      <c r="AA33" s="48"/>
      <c r="AB33" s="48"/>
      <c r="AC33" s="53"/>
      <c r="AD33" s="53"/>
      <c r="AE33" s="53"/>
      <c r="AF33" s="68"/>
      <c r="AG33" s="53"/>
      <c r="AH33" s="53"/>
      <c r="AI33" s="53"/>
      <c r="AJ33" s="53"/>
      <c r="AK33" s="53"/>
      <c r="AL33" s="53"/>
    </row>
    <row r="34" spans="1:38" ht="15.75" x14ac:dyDescent="0.25">
      <c r="A34" s="128"/>
      <c r="B34" s="128"/>
      <c r="C34" s="69">
        <v>31</v>
      </c>
      <c r="D34" s="75" t="s">
        <v>57</v>
      </c>
      <c r="E34" s="71" t="s">
        <v>79</v>
      </c>
      <c r="F34" s="72"/>
      <c r="G34" s="28"/>
      <c r="H34" s="73" t="s">
        <v>78</v>
      </c>
      <c r="I34" s="34">
        <v>30</v>
      </c>
      <c r="J34" s="34">
        <v>30</v>
      </c>
      <c r="K34" s="36"/>
      <c r="L34" s="76">
        <v>20</v>
      </c>
      <c r="M34" s="47">
        <f t="shared" si="0"/>
        <v>20</v>
      </c>
      <c r="N34" s="33" t="str">
        <f t="shared" si="1"/>
        <v>OK</v>
      </c>
      <c r="O34" s="53"/>
      <c r="P34" s="53"/>
      <c r="Q34" s="53"/>
      <c r="R34" s="52"/>
      <c r="S34" s="53"/>
      <c r="T34" s="53"/>
      <c r="U34" s="53"/>
      <c r="V34" s="53"/>
      <c r="W34" s="53"/>
      <c r="X34" s="53"/>
      <c r="Y34" s="53"/>
      <c r="Z34" s="53"/>
      <c r="AA34" s="48"/>
      <c r="AB34" s="48"/>
      <c r="AC34" s="53"/>
      <c r="AD34" s="53"/>
      <c r="AE34" s="53"/>
      <c r="AF34" s="68"/>
      <c r="AG34" s="53"/>
      <c r="AH34" s="53"/>
      <c r="AI34" s="53"/>
      <c r="AJ34" s="53"/>
      <c r="AK34" s="53"/>
      <c r="AL34" s="53"/>
    </row>
    <row r="35" spans="1:38" ht="15.75" x14ac:dyDescent="0.25">
      <c r="A35" s="128"/>
      <c r="B35" s="128"/>
      <c r="C35" s="69">
        <v>32</v>
      </c>
      <c r="D35" s="75" t="s">
        <v>58</v>
      </c>
      <c r="E35" s="71" t="s">
        <v>79</v>
      </c>
      <c r="F35" s="72"/>
      <c r="G35" s="28"/>
      <c r="H35" s="73" t="s">
        <v>78</v>
      </c>
      <c r="I35" s="34">
        <v>30</v>
      </c>
      <c r="J35" s="34">
        <v>30</v>
      </c>
      <c r="K35" s="36"/>
      <c r="L35" s="76">
        <v>5</v>
      </c>
      <c r="M35" s="47">
        <f t="shared" si="0"/>
        <v>5</v>
      </c>
      <c r="N35" s="33" t="str">
        <f t="shared" si="1"/>
        <v>OK</v>
      </c>
      <c r="O35" s="53"/>
      <c r="P35" s="53"/>
      <c r="Q35" s="53"/>
      <c r="R35" s="52"/>
      <c r="S35" s="53"/>
      <c r="T35" s="53"/>
      <c r="U35" s="53"/>
      <c r="V35" s="53"/>
      <c r="W35" s="53"/>
      <c r="X35" s="53"/>
      <c r="Y35" s="53"/>
      <c r="Z35" s="53"/>
      <c r="AA35" s="48"/>
      <c r="AB35" s="48"/>
      <c r="AC35" s="53"/>
      <c r="AD35" s="53"/>
      <c r="AE35" s="53"/>
      <c r="AF35" s="68"/>
      <c r="AG35" s="53"/>
      <c r="AH35" s="53"/>
      <c r="AI35" s="53"/>
      <c r="AJ35" s="53"/>
      <c r="AK35" s="53"/>
      <c r="AL35" s="53"/>
    </row>
    <row r="36" spans="1:38" ht="23.25" x14ac:dyDescent="0.25">
      <c r="A36" s="128"/>
      <c r="B36" s="128"/>
      <c r="C36" s="69">
        <v>33</v>
      </c>
      <c r="D36" s="75" t="s">
        <v>61</v>
      </c>
      <c r="E36" s="71" t="s">
        <v>79</v>
      </c>
      <c r="F36" s="72"/>
      <c r="G36" s="28"/>
      <c r="H36" s="76" t="s">
        <v>78</v>
      </c>
      <c r="I36" s="34">
        <v>30</v>
      </c>
      <c r="J36" s="34">
        <v>30</v>
      </c>
      <c r="K36" s="36"/>
      <c r="L36" s="76">
        <v>5</v>
      </c>
      <c r="M36" s="47">
        <f t="shared" si="0"/>
        <v>5</v>
      </c>
      <c r="N36" s="33" t="str">
        <f t="shared" si="1"/>
        <v>OK</v>
      </c>
      <c r="O36" s="53"/>
      <c r="P36" s="53"/>
      <c r="Q36" s="53"/>
      <c r="R36" s="52"/>
      <c r="S36" s="53"/>
      <c r="T36" s="53"/>
      <c r="U36" s="53"/>
      <c r="V36" s="53"/>
      <c r="W36" s="53"/>
      <c r="X36" s="53"/>
      <c r="Y36" s="53"/>
      <c r="Z36" s="53"/>
      <c r="AA36" s="48"/>
      <c r="AB36" s="48"/>
      <c r="AC36" s="53"/>
      <c r="AD36" s="53"/>
      <c r="AE36" s="53"/>
      <c r="AF36" s="68"/>
      <c r="AG36" s="53"/>
      <c r="AH36" s="53"/>
      <c r="AI36" s="53"/>
      <c r="AJ36" s="53"/>
      <c r="AK36" s="53"/>
      <c r="AL36" s="53"/>
    </row>
    <row r="37" spans="1:38" ht="34.5" x14ac:dyDescent="0.25">
      <c r="A37" s="122" t="s">
        <v>48</v>
      </c>
      <c r="B37" s="124">
        <v>4</v>
      </c>
      <c r="C37" s="91">
        <v>34</v>
      </c>
      <c r="D37" s="77" t="s">
        <v>62</v>
      </c>
      <c r="E37" s="78" t="s">
        <v>27</v>
      </c>
      <c r="F37" s="78"/>
      <c r="G37" s="92"/>
      <c r="H37" s="79" t="s">
        <v>28</v>
      </c>
      <c r="I37" s="89">
        <v>30</v>
      </c>
      <c r="J37" s="89">
        <v>30</v>
      </c>
      <c r="K37" s="90">
        <v>125</v>
      </c>
      <c r="L37" s="79">
        <v>20</v>
      </c>
      <c r="M37" s="47">
        <f t="shared" si="0"/>
        <v>20</v>
      </c>
      <c r="N37" s="33" t="str">
        <f t="shared" si="1"/>
        <v>OK</v>
      </c>
      <c r="O37" s="53"/>
      <c r="P37" s="53"/>
      <c r="Q37" s="53"/>
      <c r="R37" s="52"/>
      <c r="S37" s="53"/>
      <c r="T37" s="53"/>
      <c r="U37" s="53"/>
      <c r="V37" s="53"/>
      <c r="W37" s="53"/>
      <c r="X37" s="53"/>
      <c r="Y37" s="53"/>
      <c r="Z37" s="53"/>
      <c r="AA37" s="48"/>
      <c r="AB37" s="48"/>
      <c r="AC37" s="53"/>
      <c r="AD37" s="53"/>
      <c r="AE37" s="53"/>
      <c r="AF37" s="68"/>
      <c r="AG37" s="53"/>
      <c r="AH37" s="53"/>
      <c r="AI37" s="53"/>
      <c r="AJ37" s="53"/>
      <c r="AK37" s="53"/>
      <c r="AL37" s="53"/>
    </row>
    <row r="38" spans="1:38" ht="23.25" x14ac:dyDescent="0.25">
      <c r="A38" s="123"/>
      <c r="B38" s="124"/>
      <c r="C38" s="91">
        <v>35</v>
      </c>
      <c r="D38" s="77" t="s">
        <v>63</v>
      </c>
      <c r="E38" s="78" t="s">
        <v>41</v>
      </c>
      <c r="F38" s="78"/>
      <c r="G38" s="92"/>
      <c r="H38" s="79" t="s">
        <v>28</v>
      </c>
      <c r="I38" s="89">
        <v>30</v>
      </c>
      <c r="J38" s="89">
        <v>30</v>
      </c>
      <c r="K38" s="90">
        <v>150</v>
      </c>
      <c r="L38" s="79">
        <v>5</v>
      </c>
      <c r="M38" s="47">
        <f t="shared" si="0"/>
        <v>5</v>
      </c>
      <c r="N38" s="33" t="str">
        <f t="shared" si="1"/>
        <v>OK</v>
      </c>
      <c r="O38" s="53"/>
      <c r="P38" s="53"/>
      <c r="Q38" s="53"/>
      <c r="R38" s="52"/>
      <c r="S38" s="53"/>
      <c r="T38" s="53"/>
      <c r="U38" s="53"/>
      <c r="V38" s="53"/>
      <c r="W38" s="53"/>
      <c r="X38" s="53"/>
      <c r="Y38" s="53"/>
      <c r="Z38" s="53"/>
      <c r="AA38" s="48"/>
      <c r="AB38" s="48"/>
      <c r="AC38" s="53"/>
      <c r="AD38" s="53"/>
      <c r="AE38" s="53"/>
      <c r="AF38" s="68"/>
      <c r="AG38" s="53"/>
      <c r="AH38" s="53"/>
      <c r="AI38" s="53"/>
      <c r="AJ38" s="53"/>
      <c r="AK38" s="53"/>
      <c r="AL38" s="53"/>
    </row>
    <row r="39" spans="1:38" ht="68.25" x14ac:dyDescent="0.25">
      <c r="A39" s="123"/>
      <c r="B39" s="124"/>
      <c r="C39" s="91">
        <v>36</v>
      </c>
      <c r="D39" s="77" t="s">
        <v>64</v>
      </c>
      <c r="E39" s="78" t="s">
        <v>27</v>
      </c>
      <c r="F39" s="78"/>
      <c r="G39" s="92"/>
      <c r="H39" s="79" t="s">
        <v>28</v>
      </c>
      <c r="I39" s="89">
        <v>30</v>
      </c>
      <c r="J39" s="89">
        <v>30</v>
      </c>
      <c r="K39" s="90">
        <v>370</v>
      </c>
      <c r="L39" s="79">
        <v>5</v>
      </c>
      <c r="M39" s="47">
        <f t="shared" si="0"/>
        <v>5</v>
      </c>
      <c r="N39" s="33" t="str">
        <f t="shared" si="1"/>
        <v>OK</v>
      </c>
      <c r="O39" s="53"/>
      <c r="P39" s="53"/>
      <c r="Q39" s="53"/>
      <c r="R39" s="52"/>
      <c r="S39" s="53"/>
      <c r="T39" s="53"/>
      <c r="U39" s="53"/>
      <c r="V39" s="53"/>
      <c r="W39" s="53"/>
      <c r="X39" s="53"/>
      <c r="Y39" s="53"/>
      <c r="Z39" s="53"/>
      <c r="AA39" s="48"/>
      <c r="AB39" s="48"/>
      <c r="AC39" s="53"/>
      <c r="AD39" s="53"/>
      <c r="AE39" s="53"/>
      <c r="AF39" s="68"/>
      <c r="AG39" s="53"/>
      <c r="AH39" s="53"/>
      <c r="AI39" s="53"/>
      <c r="AJ39" s="53"/>
      <c r="AK39" s="53"/>
      <c r="AL39" s="53"/>
    </row>
    <row r="40" spans="1:38" ht="23.25" x14ac:dyDescent="0.25">
      <c r="A40" s="123"/>
      <c r="B40" s="124"/>
      <c r="C40" s="91">
        <v>37</v>
      </c>
      <c r="D40" s="77" t="s">
        <v>65</v>
      </c>
      <c r="E40" s="78" t="s">
        <v>27</v>
      </c>
      <c r="F40" s="78"/>
      <c r="G40" s="92"/>
      <c r="H40" s="79" t="s">
        <v>28</v>
      </c>
      <c r="I40" s="89">
        <v>30</v>
      </c>
      <c r="J40" s="89">
        <v>30</v>
      </c>
      <c r="K40" s="90">
        <v>74</v>
      </c>
      <c r="L40" s="79">
        <v>20</v>
      </c>
      <c r="M40" s="47">
        <f t="shared" si="0"/>
        <v>20</v>
      </c>
      <c r="N40" s="33" t="str">
        <f t="shared" si="1"/>
        <v>OK</v>
      </c>
      <c r="O40" s="53"/>
      <c r="P40" s="53"/>
      <c r="Q40" s="53"/>
      <c r="R40" s="52"/>
      <c r="S40" s="53"/>
      <c r="T40" s="53"/>
      <c r="U40" s="53"/>
      <c r="V40" s="53"/>
      <c r="W40" s="53"/>
      <c r="X40" s="66"/>
      <c r="Y40" s="53"/>
      <c r="Z40" s="53"/>
      <c r="AA40" s="48"/>
      <c r="AB40" s="48"/>
      <c r="AC40" s="53"/>
      <c r="AD40" s="53"/>
      <c r="AE40" s="53"/>
      <c r="AF40" s="68"/>
      <c r="AG40" s="53"/>
      <c r="AH40" s="53"/>
      <c r="AI40" s="53"/>
      <c r="AJ40" s="53"/>
      <c r="AK40" s="53"/>
      <c r="AL40" s="53"/>
    </row>
    <row r="41" spans="1:38" ht="23.25" x14ac:dyDescent="0.25">
      <c r="A41" s="123"/>
      <c r="B41" s="124"/>
      <c r="C41" s="91">
        <v>38</v>
      </c>
      <c r="D41" s="77" t="s">
        <v>66</v>
      </c>
      <c r="E41" s="78" t="s">
        <v>27</v>
      </c>
      <c r="F41" s="78"/>
      <c r="G41" s="92"/>
      <c r="H41" s="79" t="s">
        <v>28</v>
      </c>
      <c r="I41" s="89">
        <v>30</v>
      </c>
      <c r="J41" s="89">
        <v>30</v>
      </c>
      <c r="K41" s="90">
        <v>45.5</v>
      </c>
      <c r="L41" s="79">
        <v>50</v>
      </c>
      <c r="M41" s="47">
        <f t="shared" si="0"/>
        <v>50</v>
      </c>
      <c r="N41" s="33" t="str">
        <f t="shared" si="1"/>
        <v>OK</v>
      </c>
      <c r="O41" s="53"/>
      <c r="P41" s="53"/>
      <c r="Q41" s="53"/>
      <c r="R41" s="52"/>
      <c r="S41" s="53"/>
      <c r="T41" s="53"/>
      <c r="U41" s="53"/>
      <c r="V41" s="53"/>
      <c r="W41" s="53"/>
      <c r="X41" s="67"/>
      <c r="Y41" s="53"/>
      <c r="Z41" s="53"/>
      <c r="AA41" s="48"/>
      <c r="AB41" s="48"/>
      <c r="AC41" s="53"/>
      <c r="AD41" s="53"/>
      <c r="AE41" s="53"/>
      <c r="AF41" s="68"/>
      <c r="AG41" s="53"/>
      <c r="AH41" s="53"/>
      <c r="AI41" s="53"/>
      <c r="AJ41" s="53"/>
      <c r="AK41" s="53"/>
      <c r="AL41" s="53"/>
    </row>
    <row r="42" spans="1:38" ht="34.5" x14ac:dyDescent="0.25">
      <c r="A42" s="123"/>
      <c r="B42" s="124"/>
      <c r="C42" s="91">
        <v>39</v>
      </c>
      <c r="D42" s="77" t="s">
        <v>69</v>
      </c>
      <c r="E42" s="78" t="s">
        <v>41</v>
      </c>
      <c r="F42" s="78"/>
      <c r="G42" s="92"/>
      <c r="H42" s="79" t="s">
        <v>28</v>
      </c>
      <c r="I42" s="89">
        <v>30</v>
      </c>
      <c r="J42" s="89">
        <v>30</v>
      </c>
      <c r="K42" s="90">
        <v>33.83</v>
      </c>
      <c r="L42" s="79">
        <v>10</v>
      </c>
      <c r="M42" s="47">
        <f t="shared" si="0"/>
        <v>10</v>
      </c>
      <c r="N42" s="33" t="str">
        <f t="shared" si="1"/>
        <v>OK</v>
      </c>
      <c r="O42" s="53"/>
      <c r="P42" s="53"/>
      <c r="Q42" s="53"/>
      <c r="R42" s="52"/>
      <c r="S42" s="53"/>
      <c r="T42" s="53"/>
      <c r="U42" s="53"/>
      <c r="V42" s="53"/>
      <c r="W42" s="53"/>
      <c r="X42" s="53"/>
      <c r="Y42" s="53"/>
      <c r="Z42" s="53"/>
      <c r="AA42" s="48"/>
      <c r="AB42" s="48"/>
      <c r="AC42" s="53"/>
      <c r="AD42" s="53"/>
      <c r="AE42" s="53"/>
      <c r="AF42" s="68"/>
      <c r="AG42" s="53"/>
      <c r="AH42" s="53"/>
      <c r="AI42" s="53"/>
      <c r="AJ42" s="53"/>
      <c r="AK42" s="53"/>
      <c r="AL42" s="53"/>
    </row>
    <row r="43" spans="1:38" ht="34.5" x14ac:dyDescent="0.25">
      <c r="A43" s="123"/>
      <c r="B43" s="124"/>
      <c r="C43" s="91">
        <v>40</v>
      </c>
      <c r="D43" s="77" t="s">
        <v>70</v>
      </c>
      <c r="E43" s="78" t="s">
        <v>41</v>
      </c>
      <c r="F43" s="78"/>
      <c r="G43" s="92"/>
      <c r="H43" s="79" t="s">
        <v>28</v>
      </c>
      <c r="I43" s="89">
        <v>30</v>
      </c>
      <c r="J43" s="89">
        <v>30</v>
      </c>
      <c r="K43" s="90">
        <v>40.5</v>
      </c>
      <c r="L43" s="79">
        <v>10</v>
      </c>
      <c r="M43" s="47">
        <f t="shared" si="0"/>
        <v>10</v>
      </c>
      <c r="N43" s="33" t="str">
        <f t="shared" si="1"/>
        <v>OK</v>
      </c>
      <c r="O43" s="53"/>
      <c r="P43" s="53"/>
      <c r="Q43" s="53"/>
      <c r="R43" s="52"/>
      <c r="S43" s="53"/>
      <c r="T43" s="53"/>
      <c r="U43" s="53"/>
      <c r="V43" s="53"/>
      <c r="W43" s="53"/>
      <c r="X43" s="53"/>
      <c r="Y43" s="53"/>
      <c r="Z43" s="53"/>
      <c r="AA43" s="48"/>
      <c r="AB43" s="48"/>
      <c r="AC43" s="53"/>
      <c r="AD43" s="53"/>
      <c r="AE43" s="53"/>
      <c r="AF43" s="68"/>
      <c r="AG43" s="53"/>
      <c r="AH43" s="53"/>
      <c r="AI43" s="53"/>
      <c r="AJ43" s="53"/>
      <c r="AK43" s="53"/>
      <c r="AL43" s="53"/>
    </row>
    <row r="44" spans="1:38" ht="15.75" x14ac:dyDescent="0.25">
      <c r="A44" s="123"/>
      <c r="B44" s="124"/>
      <c r="C44" s="91">
        <v>41</v>
      </c>
      <c r="D44" s="77" t="s">
        <v>71</v>
      </c>
      <c r="E44" s="78" t="s">
        <v>27</v>
      </c>
      <c r="F44" s="78"/>
      <c r="G44" s="92"/>
      <c r="H44" s="79" t="s">
        <v>28</v>
      </c>
      <c r="I44" s="89">
        <v>30</v>
      </c>
      <c r="J44" s="89">
        <v>30</v>
      </c>
      <c r="K44" s="90">
        <v>70</v>
      </c>
      <c r="L44" s="79">
        <v>20</v>
      </c>
      <c r="M44" s="47">
        <f t="shared" si="0"/>
        <v>20</v>
      </c>
      <c r="N44" s="33" t="str">
        <f t="shared" si="1"/>
        <v>OK</v>
      </c>
      <c r="O44" s="53"/>
      <c r="P44" s="53"/>
      <c r="Q44" s="53"/>
      <c r="R44" s="52"/>
      <c r="S44" s="53"/>
      <c r="T44" s="53"/>
      <c r="U44" s="53"/>
      <c r="V44" s="53"/>
      <c r="W44" s="53"/>
      <c r="X44" s="53"/>
      <c r="Y44" s="53"/>
      <c r="Z44" s="53"/>
      <c r="AA44" s="48"/>
      <c r="AB44" s="48"/>
      <c r="AC44" s="53"/>
      <c r="AD44" s="53"/>
      <c r="AE44" s="53"/>
      <c r="AF44" s="68"/>
      <c r="AG44" s="53"/>
      <c r="AH44" s="53"/>
      <c r="AI44" s="53"/>
      <c r="AJ44" s="53"/>
      <c r="AK44" s="53"/>
      <c r="AL44" s="53"/>
    </row>
    <row r="45" spans="1:38" ht="18.75" x14ac:dyDescent="0.3">
      <c r="O45" s="56">
        <f t="shared" ref="O45:X45" si="2">SUMPRODUCT($K$4:$K$44,O4:O44)</f>
        <v>0</v>
      </c>
      <c r="P45" s="56">
        <f t="shared" si="2"/>
        <v>0</v>
      </c>
      <c r="Q45" s="56">
        <f t="shared" si="2"/>
        <v>0</v>
      </c>
      <c r="R45" s="56">
        <f t="shared" si="2"/>
        <v>0</v>
      </c>
      <c r="S45" s="56">
        <f t="shared" si="2"/>
        <v>0</v>
      </c>
      <c r="T45" s="56">
        <f t="shared" si="2"/>
        <v>0</v>
      </c>
      <c r="U45" s="56">
        <f t="shared" si="2"/>
        <v>0</v>
      </c>
      <c r="V45" s="56">
        <f t="shared" si="2"/>
        <v>0</v>
      </c>
      <c r="W45" s="56">
        <f t="shared" si="2"/>
        <v>0</v>
      </c>
      <c r="X45" s="56">
        <f t="shared" si="2"/>
        <v>0</v>
      </c>
      <c r="Z45" s="56">
        <f t="shared" ref="Z45:AL45" si="3">SUMPRODUCT($K$4:$K$44,Z4:Z44)</f>
        <v>0</v>
      </c>
      <c r="AA45" s="56">
        <f t="shared" si="3"/>
        <v>0</v>
      </c>
      <c r="AB45" s="56">
        <f t="shared" si="3"/>
        <v>0</v>
      </c>
      <c r="AC45" s="56">
        <f t="shared" si="3"/>
        <v>0</v>
      </c>
      <c r="AD45" s="56">
        <f t="shared" si="3"/>
        <v>0</v>
      </c>
      <c r="AE45" s="56">
        <f t="shared" si="3"/>
        <v>0</v>
      </c>
      <c r="AF45" s="56">
        <f t="shared" si="3"/>
        <v>0</v>
      </c>
      <c r="AG45" s="56">
        <f t="shared" si="3"/>
        <v>0</v>
      </c>
      <c r="AH45" s="56">
        <f t="shared" si="3"/>
        <v>0</v>
      </c>
      <c r="AI45" s="56">
        <f t="shared" si="3"/>
        <v>0</v>
      </c>
      <c r="AJ45" s="56">
        <f t="shared" si="3"/>
        <v>0</v>
      </c>
      <c r="AK45" s="56">
        <f t="shared" si="3"/>
        <v>0</v>
      </c>
      <c r="AL45" s="56">
        <f t="shared" si="3"/>
        <v>0</v>
      </c>
    </row>
    <row r="48" spans="1:38" x14ac:dyDescent="0.25">
      <c r="U48" s="57"/>
    </row>
    <row r="49" spans="16:22" x14ac:dyDescent="0.25">
      <c r="R49" s="55"/>
      <c r="U49" s="60"/>
    </row>
    <row r="50" spans="16:22" x14ac:dyDescent="0.25">
      <c r="R50" s="55"/>
      <c r="U50" s="60"/>
    </row>
    <row r="51" spans="16:22" x14ac:dyDescent="0.25">
      <c r="R51" s="55"/>
      <c r="U51" s="60"/>
    </row>
    <row r="52" spans="16:22" x14ac:dyDescent="0.25">
      <c r="R52" s="55"/>
      <c r="U52" s="60"/>
    </row>
    <row r="53" spans="16:22" x14ac:dyDescent="0.25">
      <c r="U53" s="60"/>
    </row>
    <row r="54" spans="16:22" x14ac:dyDescent="0.25">
      <c r="U54" s="60"/>
    </row>
    <row r="55" spans="16:22" x14ac:dyDescent="0.25">
      <c r="U55" s="60"/>
    </row>
    <row r="56" spans="16:22" x14ac:dyDescent="0.25">
      <c r="U56" s="60"/>
    </row>
    <row r="57" spans="16:22" x14ac:dyDescent="0.25">
      <c r="U57" s="60"/>
    </row>
    <row r="58" spans="16:22" x14ac:dyDescent="0.25">
      <c r="P58" s="58"/>
      <c r="Q58" s="58"/>
      <c r="R58" s="58"/>
      <c r="U58" s="65"/>
      <c r="V58" s="5"/>
    </row>
    <row r="59" spans="16:22" x14ac:dyDescent="0.25">
      <c r="P59" s="58"/>
      <c r="Q59" s="59"/>
      <c r="R59" s="59"/>
      <c r="S59" s="57"/>
      <c r="T59" s="57"/>
      <c r="U59" s="65"/>
      <c r="V59" s="57"/>
    </row>
    <row r="60" spans="16:22" x14ac:dyDescent="0.25">
      <c r="P60" s="58"/>
      <c r="Q60" s="60"/>
      <c r="R60" s="61"/>
      <c r="S60" s="60"/>
      <c r="T60" s="60"/>
      <c r="U60" s="65"/>
      <c r="V60" s="57"/>
    </row>
    <row r="61" spans="16:22" x14ac:dyDescent="0.25">
      <c r="P61" s="58"/>
      <c r="Q61" s="60"/>
      <c r="R61" s="61"/>
      <c r="S61" s="60"/>
      <c r="T61" s="60"/>
      <c r="U61" s="60"/>
      <c r="V61" s="57"/>
    </row>
    <row r="62" spans="16:22" x14ac:dyDescent="0.25">
      <c r="P62" s="58"/>
      <c r="Q62" s="60"/>
      <c r="R62" s="61"/>
      <c r="S62" s="60"/>
      <c r="T62" s="60"/>
      <c r="U62" s="60"/>
      <c r="V62" s="57"/>
    </row>
    <row r="63" spans="16:22" ht="15.75" customHeight="1" x14ac:dyDescent="0.25">
      <c r="P63" s="58"/>
      <c r="Q63" s="60"/>
      <c r="R63" s="61"/>
      <c r="S63" s="60"/>
      <c r="T63" s="60"/>
      <c r="U63" s="60"/>
      <c r="V63" s="57"/>
    </row>
    <row r="64" spans="16:22" ht="15.75" customHeight="1" x14ac:dyDescent="0.25">
      <c r="P64" s="58"/>
      <c r="Q64" s="62"/>
      <c r="R64" s="63"/>
      <c r="S64" s="64"/>
      <c r="T64" s="64"/>
      <c r="U64" s="65"/>
      <c r="V64" s="57"/>
    </row>
    <row r="65" spans="16:22" ht="15.75" customHeight="1" x14ac:dyDescent="0.25">
      <c r="P65" s="58"/>
      <c r="Q65" s="62"/>
      <c r="R65" s="63"/>
      <c r="S65" s="64"/>
      <c r="T65" s="64"/>
      <c r="U65" s="65"/>
      <c r="V65" s="57"/>
    </row>
    <row r="66" spans="16:22" ht="15.75" customHeight="1" x14ac:dyDescent="0.25">
      <c r="P66" s="58"/>
      <c r="Q66" s="59"/>
      <c r="R66" s="59"/>
      <c r="S66" s="57"/>
      <c r="T66" s="57"/>
      <c r="U66" s="57"/>
      <c r="V66" s="57"/>
    </row>
    <row r="67" spans="16:22" x14ac:dyDescent="0.25">
      <c r="P67" s="58"/>
      <c r="Q67" s="59"/>
      <c r="R67" s="59"/>
      <c r="S67" s="57"/>
      <c r="T67" s="57"/>
      <c r="U67" s="57"/>
      <c r="V67" s="57"/>
    </row>
    <row r="68" spans="16:22" ht="15.75" customHeight="1" x14ac:dyDescent="0.25">
      <c r="P68" s="58"/>
      <c r="Q68" s="59"/>
      <c r="R68" s="59"/>
      <c r="S68" s="57"/>
      <c r="T68" s="57"/>
      <c r="U68" s="57"/>
      <c r="V68" s="57"/>
    </row>
  </sheetData>
  <mergeCells count="36">
    <mergeCell ref="AJ1:AJ2"/>
    <mergeCell ref="AA1:AA2"/>
    <mergeCell ref="O1:O2"/>
    <mergeCell ref="P1:P2"/>
    <mergeCell ref="X1:X2"/>
    <mergeCell ref="Q1:Q2"/>
    <mergeCell ref="R1:R2"/>
    <mergeCell ref="S1:S2"/>
    <mergeCell ref="AL1:AL2"/>
    <mergeCell ref="AK1:AK2"/>
    <mergeCell ref="Y1:Y2"/>
    <mergeCell ref="Z1:Z2"/>
    <mergeCell ref="T1:T2"/>
    <mergeCell ref="U1:U2"/>
    <mergeCell ref="V1:V2"/>
    <mergeCell ref="W1:W2"/>
    <mergeCell ref="AD1:AD2"/>
    <mergeCell ref="AE1:AE2"/>
    <mergeCell ref="AB1:AB2"/>
    <mergeCell ref="AC1:AC2"/>
    <mergeCell ref="AF1:AF2"/>
    <mergeCell ref="AG1:AG2"/>
    <mergeCell ref="AH1:AH2"/>
    <mergeCell ref="AI1:AI2"/>
    <mergeCell ref="A37:A44"/>
    <mergeCell ref="B37:B44"/>
    <mergeCell ref="L1:N2"/>
    <mergeCell ref="A4:A16"/>
    <mergeCell ref="B4:B16"/>
    <mergeCell ref="A17:A27"/>
    <mergeCell ref="B17:B27"/>
    <mergeCell ref="A28:A36"/>
    <mergeCell ref="B28:B36"/>
    <mergeCell ref="A1:B1"/>
    <mergeCell ref="C1:K2"/>
    <mergeCell ref="A2:B2"/>
  </mergeCells>
  <conditionalFormatting sqref="AC10:AC44 Q4:AA44 AC4 AE10:AL44 AE4:AL4">
    <cfRule type="cellIs" dxfId="29" priority="165" stopIfTrue="1" operator="greaterThan">
      <formula>0</formula>
    </cfRule>
    <cfRule type="cellIs" dxfId="28" priority="166" stopIfTrue="1" operator="greaterThan">
      <formula>0</formula>
    </cfRule>
    <cfRule type="cellIs" dxfId="27" priority="167" stopIfTrue="1" operator="greaterThan">
      <formula>0</formula>
    </cfRule>
  </conditionalFormatting>
  <conditionalFormatting sqref="AC5:AC9 AE5:AL9">
    <cfRule type="cellIs" dxfId="26" priority="162" stopIfTrue="1" operator="greaterThan">
      <formula>0</formula>
    </cfRule>
    <cfRule type="cellIs" dxfId="25" priority="163" stopIfTrue="1" operator="greaterThan">
      <formula>0</formula>
    </cfRule>
    <cfRule type="cellIs" dxfId="24" priority="164" stopIfTrue="1" operator="greaterThan">
      <formula>0</formula>
    </cfRule>
  </conditionalFormatting>
  <conditionalFormatting sqref="S4:AA44 AC4:AC44 AE4:AL44">
    <cfRule type="cellIs" dxfId="23" priority="161" operator="greaterThan">
      <formula>0</formula>
    </cfRule>
  </conditionalFormatting>
  <conditionalFormatting sqref="Q61:U63 Q60:T60">
    <cfRule type="cellIs" dxfId="22" priority="111" stopIfTrue="1" operator="greaterThan">
      <formula>0</formula>
    </cfRule>
    <cfRule type="cellIs" dxfId="21" priority="112" stopIfTrue="1" operator="greaterThan">
      <formula>0</formula>
    </cfRule>
    <cfRule type="cellIs" dxfId="20" priority="113" stopIfTrue="1" operator="greaterThan">
      <formula>0</formula>
    </cfRule>
  </conditionalFormatting>
  <conditionalFormatting sqref="S61:U65 S60:T60">
    <cfRule type="cellIs" dxfId="19" priority="110" operator="greaterThan">
      <formula>0</formula>
    </cfRule>
  </conditionalFormatting>
  <conditionalFormatting sqref="Q64:Q65">
    <cfRule type="cellIs" dxfId="18" priority="108" operator="greaterThan">
      <formula>0</formula>
    </cfRule>
    <cfRule type="cellIs" priority="109" operator="greaterThan">
      <formula>0</formula>
    </cfRule>
  </conditionalFormatting>
  <conditionalFormatting sqref="U49:U57">
    <cfRule type="cellIs" dxfId="17" priority="90" stopIfTrue="1" operator="greaterThan">
      <formula>0</formula>
    </cfRule>
    <cfRule type="cellIs" dxfId="16" priority="91" stopIfTrue="1" operator="greaterThan">
      <formula>0</formula>
    </cfRule>
    <cfRule type="cellIs" dxfId="15" priority="92" stopIfTrue="1" operator="greaterThan">
      <formula>0</formula>
    </cfRule>
  </conditionalFormatting>
  <conditionalFormatting sqref="U49:U60">
    <cfRule type="cellIs" dxfId="14" priority="89" operator="greaterThan">
      <formula>0</formula>
    </cfRule>
  </conditionalFormatting>
  <conditionalFormatting sqref="AB4:AB44">
    <cfRule type="cellIs" dxfId="13" priority="50" stopIfTrue="1" operator="greaterThan">
      <formula>0</formula>
    </cfRule>
    <cfRule type="cellIs" dxfId="12" priority="51" stopIfTrue="1" operator="greaterThan">
      <formula>0</formula>
    </cfRule>
    <cfRule type="cellIs" dxfId="11" priority="52" stopIfTrue="1" operator="greaterThan">
      <formula>0</formula>
    </cfRule>
  </conditionalFormatting>
  <conditionalFormatting sqref="AB4:AB44">
    <cfRule type="cellIs" dxfId="10" priority="49" operator="greaterThan">
      <formula>0</formula>
    </cfRule>
  </conditionalFormatting>
  <conditionalFormatting sqref="AD4:AD44">
    <cfRule type="cellIs" dxfId="9" priority="6" operator="greaterThan">
      <formula>0</formula>
    </cfRule>
  </conditionalFormatting>
  <conditionalFormatting sqref="AD4 AD10:AD44">
    <cfRule type="cellIs" dxfId="8" priority="10" stopIfTrue="1" operator="greaterThan">
      <formula>0</formula>
    </cfRule>
    <cfRule type="cellIs" dxfId="7" priority="11" stopIfTrue="1" operator="greaterThan">
      <formula>0</formula>
    </cfRule>
    <cfRule type="cellIs" dxfId="6" priority="12" stopIfTrue="1" operator="greaterThan">
      <formula>0</formula>
    </cfRule>
  </conditionalFormatting>
  <conditionalFormatting sqref="AD5:AD9">
    <cfRule type="cellIs" dxfId="5" priority="7" stopIfTrue="1" operator="greaterThan">
      <formula>0</formula>
    </cfRule>
    <cfRule type="cellIs" dxfId="4" priority="8" stopIfTrue="1" operator="greaterThan">
      <formula>0</formula>
    </cfRule>
    <cfRule type="cellIs" dxfId="3" priority="9" stopIfTrue="1" operator="greaterThan">
      <formula>0</formula>
    </cfRule>
  </conditionalFormatting>
  <conditionalFormatting sqref="O4:P44">
    <cfRule type="cellIs" dxfId="2" priority="3" stopIfTrue="1" operator="greaterThan">
      <formula>0</formula>
    </cfRule>
    <cfRule type="cellIs" dxfId="1" priority="4" stopIfTrue="1" operator="greaterThan">
      <formula>0</formula>
    </cfRule>
    <cfRule type="cellIs" dxfId="0" priority="5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4"/>
  <sheetViews>
    <sheetView zoomScale="85" zoomScaleNormal="85" workbookViewId="0">
      <pane xSplit="2" ySplit="3" topLeftCell="J28" activePane="bottomRight" state="frozen"/>
      <selection pane="topRight" activeCell="C1" sqref="C1"/>
      <selection pane="bottomLeft" activeCell="A4" sqref="A4"/>
      <selection pane="bottomRight" activeCell="K4" sqref="K4:K44"/>
    </sheetView>
  </sheetViews>
  <sheetFormatPr defaultColWidth="9.7109375" defaultRowHeight="15" x14ac:dyDescent="0.2"/>
  <cols>
    <col min="1" max="1" width="47.140625" style="3" customWidth="1"/>
    <col min="2" max="2" width="9.5703125" style="4" customWidth="1"/>
    <col min="3" max="3" width="8.85546875" style="9" customWidth="1"/>
    <col min="4" max="4" width="60.140625" style="27" customWidth="1"/>
    <col min="5" max="5" width="16" style="10" customWidth="1"/>
    <col min="6" max="6" width="18.5703125" style="10" customWidth="1"/>
    <col min="7" max="7" width="18.5703125" style="4" hidden="1" customWidth="1"/>
    <col min="8" max="8" width="14.5703125" style="9" customWidth="1"/>
    <col min="9" max="9" width="10.85546875" style="26" customWidth="1"/>
    <col min="10" max="10" width="16.85546875" style="26" customWidth="1"/>
    <col min="11" max="11" width="15.140625" style="46" customWidth="1"/>
    <col min="12" max="12" width="16.7109375" style="44" customWidth="1"/>
    <col min="13" max="13" width="16.7109375" style="11" customWidth="1"/>
    <col min="14" max="14" width="16.7109375" style="45" customWidth="1"/>
    <col min="15" max="16" width="18.7109375" style="37" customWidth="1"/>
    <col min="17" max="16384" width="9.7109375" style="37"/>
  </cols>
  <sheetData>
    <row r="1" spans="1:16" ht="30.95" customHeight="1" x14ac:dyDescent="0.2">
      <c r="A1" s="108" t="s">
        <v>82</v>
      </c>
      <c r="B1" s="108"/>
      <c r="C1" s="108" t="s">
        <v>81</v>
      </c>
      <c r="D1" s="108"/>
      <c r="E1" s="108"/>
      <c r="F1" s="108"/>
      <c r="G1" s="108"/>
      <c r="H1" s="108"/>
      <c r="I1" s="108"/>
      <c r="J1" s="108"/>
      <c r="K1" s="108"/>
      <c r="L1" s="115" t="s">
        <v>83</v>
      </c>
      <c r="M1" s="115"/>
      <c r="N1" s="115"/>
      <c r="O1" s="115"/>
      <c r="P1" s="115"/>
    </row>
    <row r="2" spans="1:16" ht="15.75" x14ac:dyDescent="0.2">
      <c r="A2" s="115" t="s">
        <v>26</v>
      </c>
      <c r="B2" s="115"/>
      <c r="C2" s="108"/>
      <c r="D2" s="108"/>
      <c r="E2" s="108"/>
      <c r="F2" s="108"/>
      <c r="G2" s="108"/>
      <c r="H2" s="108"/>
      <c r="I2" s="108"/>
      <c r="J2" s="108"/>
      <c r="K2" s="108"/>
      <c r="L2" s="115"/>
      <c r="M2" s="115"/>
      <c r="N2" s="115"/>
      <c r="O2" s="115"/>
      <c r="P2" s="115"/>
    </row>
    <row r="3" spans="1:16" s="32" customFormat="1" ht="47.25" x14ac:dyDescent="0.2">
      <c r="A3" s="81" t="s">
        <v>1</v>
      </c>
      <c r="B3" s="82" t="s">
        <v>0</v>
      </c>
      <c r="C3" s="83" t="s">
        <v>3</v>
      </c>
      <c r="D3" s="83" t="s">
        <v>5</v>
      </c>
      <c r="E3" s="83" t="s">
        <v>25</v>
      </c>
      <c r="F3" s="83" t="s">
        <v>29</v>
      </c>
      <c r="G3" s="83" t="s">
        <v>30</v>
      </c>
      <c r="H3" s="83" t="s">
        <v>6</v>
      </c>
      <c r="I3" s="81" t="s">
        <v>2</v>
      </c>
      <c r="J3" s="84" t="s">
        <v>10</v>
      </c>
      <c r="K3" s="85" t="s">
        <v>4</v>
      </c>
      <c r="L3" s="86" t="s">
        <v>32</v>
      </c>
      <c r="M3" s="87" t="s">
        <v>33</v>
      </c>
      <c r="N3" s="81" t="s">
        <v>34</v>
      </c>
      <c r="O3" s="88" t="s">
        <v>35</v>
      </c>
      <c r="P3" s="88" t="s">
        <v>36</v>
      </c>
    </row>
    <row r="4" spans="1:16" ht="15.75" x14ac:dyDescent="0.2">
      <c r="A4" s="125" t="s">
        <v>45</v>
      </c>
      <c r="B4" s="127">
        <v>1</v>
      </c>
      <c r="C4" s="69">
        <v>1</v>
      </c>
      <c r="D4" s="70" t="s">
        <v>49</v>
      </c>
      <c r="E4" s="71" t="s">
        <v>79</v>
      </c>
      <c r="F4" s="72" t="s">
        <v>73</v>
      </c>
      <c r="G4" s="28"/>
      <c r="H4" s="73" t="s">
        <v>78</v>
      </c>
      <c r="I4" s="34">
        <v>30</v>
      </c>
      <c r="J4" s="34">
        <v>30</v>
      </c>
      <c r="K4" s="36">
        <v>12</v>
      </c>
      <c r="L4" s="74">
        <v>600</v>
      </c>
      <c r="M4" s="95">
        <f>SUM(CCT!L4-CCT!M4,CEPLAN!L4-CEPLAN!M4,)</f>
        <v>240</v>
      </c>
      <c r="N4" s="30">
        <f t="shared" ref="N4:N44" si="0">SUM(L4-M4)</f>
        <v>360</v>
      </c>
      <c r="O4" s="94">
        <f>L4*K4</f>
        <v>7200</v>
      </c>
      <c r="P4" s="94">
        <f t="shared" ref="P4" si="1">M4*K4</f>
        <v>2880</v>
      </c>
    </row>
    <row r="5" spans="1:16" ht="15.75" x14ac:dyDescent="0.2">
      <c r="A5" s="126"/>
      <c r="B5" s="127"/>
      <c r="C5" s="69">
        <v>2</v>
      </c>
      <c r="D5" s="70" t="s">
        <v>50</v>
      </c>
      <c r="E5" s="71" t="s">
        <v>79</v>
      </c>
      <c r="F5" s="72" t="s">
        <v>73</v>
      </c>
      <c r="G5" s="28"/>
      <c r="H5" s="73" t="s">
        <v>78</v>
      </c>
      <c r="I5" s="34">
        <v>30</v>
      </c>
      <c r="J5" s="34">
        <v>30</v>
      </c>
      <c r="K5" s="36">
        <v>33</v>
      </c>
      <c r="L5" s="74">
        <v>300</v>
      </c>
      <c r="M5" s="95">
        <f>SUM(CCT!L5-CCT!M5,CEPLAN!L5-CEPLAN!M5,)</f>
        <v>72</v>
      </c>
      <c r="N5" s="30">
        <f t="shared" si="0"/>
        <v>228</v>
      </c>
      <c r="O5" s="94">
        <f t="shared" ref="O5:O44" si="2">L5*K5</f>
        <v>9900</v>
      </c>
      <c r="P5" s="94">
        <f t="shared" ref="P5:P44" si="3">M5*K5</f>
        <v>2376</v>
      </c>
    </row>
    <row r="6" spans="1:16" ht="15.75" x14ac:dyDescent="0.2">
      <c r="A6" s="126"/>
      <c r="B6" s="127"/>
      <c r="C6" s="69">
        <v>3</v>
      </c>
      <c r="D6" s="70" t="s">
        <v>51</v>
      </c>
      <c r="E6" s="71" t="s">
        <v>79</v>
      </c>
      <c r="F6" s="72" t="s">
        <v>73</v>
      </c>
      <c r="G6" s="28"/>
      <c r="H6" s="73" t="s">
        <v>78</v>
      </c>
      <c r="I6" s="34">
        <v>30</v>
      </c>
      <c r="J6" s="34">
        <v>30</v>
      </c>
      <c r="K6" s="36">
        <v>10</v>
      </c>
      <c r="L6" s="74">
        <v>20</v>
      </c>
      <c r="M6" s="95">
        <f>SUM(CCT!L6-CCT!M6,CEPLAN!L6-CEPLAN!M6,)</f>
        <v>10</v>
      </c>
      <c r="N6" s="30">
        <f t="shared" si="0"/>
        <v>10</v>
      </c>
      <c r="O6" s="94">
        <f t="shared" si="2"/>
        <v>200</v>
      </c>
      <c r="P6" s="94">
        <f t="shared" si="3"/>
        <v>100</v>
      </c>
    </row>
    <row r="7" spans="1:16" ht="15.75" x14ac:dyDescent="0.2">
      <c r="A7" s="126"/>
      <c r="B7" s="127"/>
      <c r="C7" s="69">
        <v>4</v>
      </c>
      <c r="D7" s="70" t="s">
        <v>52</v>
      </c>
      <c r="E7" s="71" t="s">
        <v>79</v>
      </c>
      <c r="F7" s="72" t="s">
        <v>73</v>
      </c>
      <c r="G7" s="28"/>
      <c r="H7" s="73" t="s">
        <v>78</v>
      </c>
      <c r="I7" s="34">
        <v>30</v>
      </c>
      <c r="J7" s="34">
        <v>30</v>
      </c>
      <c r="K7" s="36">
        <v>10</v>
      </c>
      <c r="L7" s="74">
        <v>15</v>
      </c>
      <c r="M7" s="95">
        <f>SUM(CCT!L7-CCT!M7,CEPLAN!L7-CEPLAN!M7,)</f>
        <v>10</v>
      </c>
      <c r="N7" s="30">
        <f t="shared" si="0"/>
        <v>5</v>
      </c>
      <c r="O7" s="94">
        <f t="shared" si="2"/>
        <v>150</v>
      </c>
      <c r="P7" s="94">
        <f t="shared" si="3"/>
        <v>100</v>
      </c>
    </row>
    <row r="8" spans="1:16" ht="15.75" x14ac:dyDescent="0.2">
      <c r="A8" s="126"/>
      <c r="B8" s="127"/>
      <c r="C8" s="69">
        <v>5</v>
      </c>
      <c r="D8" s="70" t="s">
        <v>53</v>
      </c>
      <c r="E8" s="71" t="s">
        <v>79</v>
      </c>
      <c r="F8" s="72" t="s">
        <v>73</v>
      </c>
      <c r="G8" s="28"/>
      <c r="H8" s="73" t="s">
        <v>78</v>
      </c>
      <c r="I8" s="34">
        <v>30</v>
      </c>
      <c r="J8" s="34">
        <v>30</v>
      </c>
      <c r="K8" s="36">
        <v>70</v>
      </c>
      <c r="L8" s="74">
        <v>20</v>
      </c>
      <c r="M8" s="95">
        <f>SUM(CCT!L8-CCT!M8,CEPLAN!L8-CEPLAN!M8,)</f>
        <v>12</v>
      </c>
      <c r="N8" s="30">
        <f t="shared" si="0"/>
        <v>8</v>
      </c>
      <c r="O8" s="94">
        <f t="shared" si="2"/>
        <v>1400</v>
      </c>
      <c r="P8" s="94">
        <f t="shared" si="3"/>
        <v>840</v>
      </c>
    </row>
    <row r="9" spans="1:16" ht="15.75" x14ac:dyDescent="0.2">
      <c r="A9" s="126"/>
      <c r="B9" s="127"/>
      <c r="C9" s="69">
        <v>6</v>
      </c>
      <c r="D9" s="70" t="s">
        <v>54</v>
      </c>
      <c r="E9" s="71" t="s">
        <v>79</v>
      </c>
      <c r="F9" s="72" t="s">
        <v>73</v>
      </c>
      <c r="G9" s="28"/>
      <c r="H9" s="73" t="s">
        <v>78</v>
      </c>
      <c r="I9" s="34">
        <v>30</v>
      </c>
      <c r="J9" s="34">
        <v>30</v>
      </c>
      <c r="K9" s="36">
        <v>90</v>
      </c>
      <c r="L9" s="74">
        <v>15</v>
      </c>
      <c r="M9" s="95">
        <f>SUM(CCT!L9-CCT!M9,CEPLAN!L9-CEPLAN!M9,)</f>
        <v>6</v>
      </c>
      <c r="N9" s="30">
        <f t="shared" si="0"/>
        <v>9</v>
      </c>
      <c r="O9" s="94">
        <f t="shared" si="2"/>
        <v>1350</v>
      </c>
      <c r="P9" s="94">
        <f t="shared" si="3"/>
        <v>540</v>
      </c>
    </row>
    <row r="10" spans="1:16" ht="22.5" x14ac:dyDescent="0.2">
      <c r="A10" s="126"/>
      <c r="B10" s="127"/>
      <c r="C10" s="69">
        <v>7</v>
      </c>
      <c r="D10" s="70" t="s">
        <v>55</v>
      </c>
      <c r="E10" s="71" t="s">
        <v>79</v>
      </c>
      <c r="F10" s="72" t="s">
        <v>73</v>
      </c>
      <c r="G10" s="28"/>
      <c r="H10" s="73" t="s">
        <v>78</v>
      </c>
      <c r="I10" s="34">
        <v>30</v>
      </c>
      <c r="J10" s="34">
        <v>30</v>
      </c>
      <c r="K10" s="36">
        <v>15</v>
      </c>
      <c r="L10" s="74">
        <v>50</v>
      </c>
      <c r="M10" s="95">
        <f>SUM(CCT!L10-CCT!M10,CEPLAN!L10-CEPLAN!M10,)</f>
        <v>15</v>
      </c>
      <c r="N10" s="30">
        <f t="shared" si="0"/>
        <v>35</v>
      </c>
      <c r="O10" s="94">
        <f t="shared" si="2"/>
        <v>750</v>
      </c>
      <c r="P10" s="94">
        <f t="shared" si="3"/>
        <v>225</v>
      </c>
    </row>
    <row r="11" spans="1:16" ht="22.5" x14ac:dyDescent="0.2">
      <c r="A11" s="126"/>
      <c r="B11" s="127"/>
      <c r="C11" s="69">
        <v>8</v>
      </c>
      <c r="D11" s="70" t="s">
        <v>56</v>
      </c>
      <c r="E11" s="71" t="s">
        <v>79</v>
      </c>
      <c r="F11" s="72" t="s">
        <v>73</v>
      </c>
      <c r="G11" s="28"/>
      <c r="H11" s="73" t="s">
        <v>78</v>
      </c>
      <c r="I11" s="34">
        <v>30</v>
      </c>
      <c r="J11" s="34">
        <v>30</v>
      </c>
      <c r="K11" s="36">
        <v>14</v>
      </c>
      <c r="L11" s="74">
        <v>50</v>
      </c>
      <c r="M11" s="95">
        <f>SUM(CCT!L11-CCT!M11,CEPLAN!L11-CEPLAN!M11,)</f>
        <v>15</v>
      </c>
      <c r="N11" s="30">
        <f t="shared" si="0"/>
        <v>35</v>
      </c>
      <c r="O11" s="94">
        <f t="shared" si="2"/>
        <v>700</v>
      </c>
      <c r="P11" s="94">
        <f t="shared" si="3"/>
        <v>210</v>
      </c>
    </row>
    <row r="12" spans="1:16" ht="15.75" x14ac:dyDescent="0.2">
      <c r="A12" s="126"/>
      <c r="B12" s="127"/>
      <c r="C12" s="69">
        <v>9</v>
      </c>
      <c r="D12" s="75" t="s">
        <v>57</v>
      </c>
      <c r="E12" s="71" t="s">
        <v>79</v>
      </c>
      <c r="F12" s="72" t="s">
        <v>73</v>
      </c>
      <c r="G12" s="28"/>
      <c r="H12" s="73" t="s">
        <v>78</v>
      </c>
      <c r="I12" s="34">
        <v>30</v>
      </c>
      <c r="J12" s="34">
        <v>30</v>
      </c>
      <c r="K12" s="36">
        <v>114.6</v>
      </c>
      <c r="L12" s="74">
        <v>25</v>
      </c>
      <c r="M12" s="95">
        <f>SUM(CCT!L12-CCT!M12,CEPLAN!L12-CEPLAN!M12,)</f>
        <v>10</v>
      </c>
      <c r="N12" s="30">
        <f t="shared" si="0"/>
        <v>15</v>
      </c>
      <c r="O12" s="94">
        <f t="shared" si="2"/>
        <v>2865</v>
      </c>
      <c r="P12" s="94">
        <f t="shared" si="3"/>
        <v>1146</v>
      </c>
    </row>
    <row r="13" spans="1:16" ht="15.75" x14ac:dyDescent="0.2">
      <c r="A13" s="126"/>
      <c r="B13" s="127"/>
      <c r="C13" s="69">
        <v>10</v>
      </c>
      <c r="D13" s="75" t="s">
        <v>58</v>
      </c>
      <c r="E13" s="71" t="s">
        <v>79</v>
      </c>
      <c r="F13" s="72" t="s">
        <v>73</v>
      </c>
      <c r="G13" s="28"/>
      <c r="H13" s="73" t="s">
        <v>78</v>
      </c>
      <c r="I13" s="34">
        <v>30</v>
      </c>
      <c r="J13" s="34">
        <v>30</v>
      </c>
      <c r="K13" s="36">
        <v>170</v>
      </c>
      <c r="L13" s="74">
        <v>60</v>
      </c>
      <c r="M13" s="95">
        <f>SUM(CCT!L13-CCT!M13,CEPLAN!L13-CEPLAN!M13,)</f>
        <v>8</v>
      </c>
      <c r="N13" s="30">
        <f t="shared" si="0"/>
        <v>52</v>
      </c>
      <c r="O13" s="94">
        <f t="shared" si="2"/>
        <v>10200</v>
      </c>
      <c r="P13" s="94">
        <f t="shared" si="3"/>
        <v>1360</v>
      </c>
    </row>
    <row r="14" spans="1:16" ht="15.75" x14ac:dyDescent="0.2">
      <c r="A14" s="126"/>
      <c r="B14" s="127"/>
      <c r="C14" s="69">
        <v>11</v>
      </c>
      <c r="D14" s="75" t="s">
        <v>59</v>
      </c>
      <c r="E14" s="71" t="s">
        <v>79</v>
      </c>
      <c r="F14" s="72" t="s">
        <v>73</v>
      </c>
      <c r="G14" s="28"/>
      <c r="H14" s="73" t="s">
        <v>78</v>
      </c>
      <c r="I14" s="34">
        <v>30</v>
      </c>
      <c r="J14" s="34">
        <v>30</v>
      </c>
      <c r="K14" s="36">
        <v>466.41</v>
      </c>
      <c r="L14" s="74">
        <v>60</v>
      </c>
      <c r="M14" s="95">
        <f>SUM(CCT!L14-CCT!M14,CEPLAN!L14-CEPLAN!M14,)</f>
        <v>45</v>
      </c>
      <c r="N14" s="30">
        <f t="shared" si="0"/>
        <v>15</v>
      </c>
      <c r="O14" s="94">
        <f t="shared" si="2"/>
        <v>27984.600000000002</v>
      </c>
      <c r="P14" s="94">
        <f t="shared" si="3"/>
        <v>20988.45</v>
      </c>
    </row>
    <row r="15" spans="1:16" ht="15.75" x14ac:dyDescent="0.2">
      <c r="A15" s="126"/>
      <c r="B15" s="127"/>
      <c r="C15" s="69">
        <v>12</v>
      </c>
      <c r="D15" s="75" t="s">
        <v>60</v>
      </c>
      <c r="E15" s="71" t="s">
        <v>79</v>
      </c>
      <c r="F15" s="72" t="s">
        <v>73</v>
      </c>
      <c r="G15" s="28"/>
      <c r="H15" s="73" t="s">
        <v>78</v>
      </c>
      <c r="I15" s="34">
        <v>30</v>
      </c>
      <c r="J15" s="34">
        <v>30</v>
      </c>
      <c r="K15" s="36">
        <v>10</v>
      </c>
      <c r="L15" s="74">
        <v>20</v>
      </c>
      <c r="M15" s="95">
        <f>SUM(CCT!L15-CCT!M15,CEPLAN!L15-CEPLAN!M15,)</f>
        <v>0</v>
      </c>
      <c r="N15" s="30">
        <f t="shared" si="0"/>
        <v>20</v>
      </c>
      <c r="O15" s="94">
        <f t="shared" si="2"/>
        <v>200</v>
      </c>
      <c r="P15" s="94">
        <f t="shared" si="3"/>
        <v>0</v>
      </c>
    </row>
    <row r="16" spans="1:16" ht="15.75" x14ac:dyDescent="0.2">
      <c r="A16" s="126"/>
      <c r="B16" s="127"/>
      <c r="C16" s="69">
        <v>13</v>
      </c>
      <c r="D16" s="75" t="s">
        <v>61</v>
      </c>
      <c r="E16" s="71" t="s">
        <v>79</v>
      </c>
      <c r="F16" s="72" t="s">
        <v>73</v>
      </c>
      <c r="G16" s="28"/>
      <c r="H16" s="76" t="s">
        <v>78</v>
      </c>
      <c r="I16" s="34">
        <v>30</v>
      </c>
      <c r="J16" s="34">
        <v>30</v>
      </c>
      <c r="K16" s="36">
        <v>100</v>
      </c>
      <c r="L16" s="74">
        <v>20</v>
      </c>
      <c r="M16" s="95">
        <f>SUM(CCT!L16-CCT!M16,CEPLAN!L16-CEPLAN!M16,)</f>
        <v>4</v>
      </c>
      <c r="N16" s="30">
        <f t="shared" si="0"/>
        <v>16</v>
      </c>
      <c r="O16" s="94">
        <f t="shared" si="2"/>
        <v>2000</v>
      </c>
      <c r="P16" s="94">
        <f t="shared" si="3"/>
        <v>400</v>
      </c>
    </row>
    <row r="17" spans="1:16" ht="22.5" x14ac:dyDescent="0.2">
      <c r="A17" s="122" t="s">
        <v>46</v>
      </c>
      <c r="B17" s="124">
        <v>2</v>
      </c>
      <c r="C17" s="91">
        <v>14</v>
      </c>
      <c r="D17" s="77" t="s">
        <v>62</v>
      </c>
      <c r="E17" s="78" t="s">
        <v>27</v>
      </c>
      <c r="F17" s="78" t="s">
        <v>74</v>
      </c>
      <c r="G17" s="92"/>
      <c r="H17" s="79" t="s">
        <v>28</v>
      </c>
      <c r="I17" s="89">
        <v>30</v>
      </c>
      <c r="J17" s="89">
        <v>30</v>
      </c>
      <c r="K17" s="90">
        <v>128</v>
      </c>
      <c r="L17" s="80">
        <v>100</v>
      </c>
      <c r="M17" s="95">
        <f>SUM(CCT!L17-CCT!M17,CEPLAN!L17-CEPLAN!M17,)</f>
        <v>20</v>
      </c>
      <c r="N17" s="30">
        <f t="shared" si="0"/>
        <v>80</v>
      </c>
      <c r="O17" s="94">
        <f t="shared" si="2"/>
        <v>12800</v>
      </c>
      <c r="P17" s="94">
        <f t="shared" si="3"/>
        <v>2560</v>
      </c>
    </row>
    <row r="18" spans="1:16" ht="22.5" x14ac:dyDescent="0.2">
      <c r="A18" s="123"/>
      <c r="B18" s="124"/>
      <c r="C18" s="91">
        <v>15</v>
      </c>
      <c r="D18" s="77" t="s">
        <v>63</v>
      </c>
      <c r="E18" s="78" t="s">
        <v>41</v>
      </c>
      <c r="F18" s="78" t="s">
        <v>74</v>
      </c>
      <c r="G18" s="92"/>
      <c r="H18" s="79" t="s">
        <v>28</v>
      </c>
      <c r="I18" s="89">
        <v>30</v>
      </c>
      <c r="J18" s="89">
        <v>30</v>
      </c>
      <c r="K18" s="90">
        <v>154</v>
      </c>
      <c r="L18" s="80">
        <v>60</v>
      </c>
      <c r="M18" s="95">
        <f>SUM(CCT!L18-CCT!M18,CEPLAN!L18-CEPLAN!M18,)</f>
        <v>15</v>
      </c>
      <c r="N18" s="30">
        <f t="shared" si="0"/>
        <v>45</v>
      </c>
      <c r="O18" s="94">
        <f t="shared" si="2"/>
        <v>9240</v>
      </c>
      <c r="P18" s="94">
        <f t="shared" si="3"/>
        <v>2310</v>
      </c>
    </row>
    <row r="19" spans="1:16" ht="45" x14ac:dyDescent="0.2">
      <c r="A19" s="123"/>
      <c r="B19" s="124"/>
      <c r="C19" s="91">
        <v>16</v>
      </c>
      <c r="D19" s="77" t="s">
        <v>64</v>
      </c>
      <c r="E19" s="78" t="s">
        <v>27</v>
      </c>
      <c r="F19" s="78" t="s">
        <v>75</v>
      </c>
      <c r="G19" s="92"/>
      <c r="H19" s="79" t="s">
        <v>28</v>
      </c>
      <c r="I19" s="89">
        <v>30</v>
      </c>
      <c r="J19" s="89">
        <v>30</v>
      </c>
      <c r="K19" s="90">
        <v>350</v>
      </c>
      <c r="L19" s="80">
        <v>15</v>
      </c>
      <c r="M19" s="95">
        <f>SUM(CCT!L19-CCT!M19,CEPLAN!L19-CEPLAN!M19,)</f>
        <v>2</v>
      </c>
      <c r="N19" s="30">
        <f t="shared" si="0"/>
        <v>13</v>
      </c>
      <c r="O19" s="94">
        <f t="shared" si="2"/>
        <v>5250</v>
      </c>
      <c r="P19" s="94">
        <f t="shared" si="3"/>
        <v>700</v>
      </c>
    </row>
    <row r="20" spans="1:16" ht="22.5" x14ac:dyDescent="0.2">
      <c r="A20" s="123"/>
      <c r="B20" s="124"/>
      <c r="C20" s="91">
        <v>17</v>
      </c>
      <c r="D20" s="77" t="s">
        <v>65</v>
      </c>
      <c r="E20" s="78" t="s">
        <v>27</v>
      </c>
      <c r="F20" s="78" t="s">
        <v>74</v>
      </c>
      <c r="G20" s="92"/>
      <c r="H20" s="79" t="s">
        <v>28</v>
      </c>
      <c r="I20" s="89">
        <v>30</v>
      </c>
      <c r="J20" s="89">
        <v>30</v>
      </c>
      <c r="K20" s="90">
        <v>75</v>
      </c>
      <c r="L20" s="80">
        <v>20</v>
      </c>
      <c r="M20" s="95">
        <f>SUM(CCT!L20-CCT!M20,CEPLAN!L20-CEPLAN!M20,)</f>
        <v>0</v>
      </c>
      <c r="N20" s="30">
        <f t="shared" si="0"/>
        <v>20</v>
      </c>
      <c r="O20" s="94">
        <f t="shared" si="2"/>
        <v>1500</v>
      </c>
      <c r="P20" s="94">
        <f t="shared" si="3"/>
        <v>0</v>
      </c>
    </row>
    <row r="21" spans="1:16" ht="15.75" x14ac:dyDescent="0.2">
      <c r="A21" s="123"/>
      <c r="B21" s="124"/>
      <c r="C21" s="91">
        <v>18</v>
      </c>
      <c r="D21" s="77" t="s">
        <v>66</v>
      </c>
      <c r="E21" s="78" t="s">
        <v>27</v>
      </c>
      <c r="F21" s="78" t="s">
        <v>74</v>
      </c>
      <c r="G21" s="93"/>
      <c r="H21" s="79" t="s">
        <v>28</v>
      </c>
      <c r="I21" s="89">
        <v>30</v>
      </c>
      <c r="J21" s="89">
        <v>30</v>
      </c>
      <c r="K21" s="90">
        <v>58</v>
      </c>
      <c r="L21" s="80">
        <v>20</v>
      </c>
      <c r="M21" s="95">
        <f>SUM(CCT!L21-CCT!M21,CEPLAN!L21-CEPLAN!M21,)</f>
        <v>0</v>
      </c>
      <c r="N21" s="30">
        <f t="shared" si="0"/>
        <v>20</v>
      </c>
      <c r="O21" s="94">
        <f t="shared" si="2"/>
        <v>1160</v>
      </c>
      <c r="P21" s="94">
        <f t="shared" si="3"/>
        <v>0</v>
      </c>
    </row>
    <row r="22" spans="1:16" ht="157.5" x14ac:dyDescent="0.2">
      <c r="A22" s="123"/>
      <c r="B22" s="124"/>
      <c r="C22" s="91">
        <v>19</v>
      </c>
      <c r="D22" s="77" t="s">
        <v>67</v>
      </c>
      <c r="E22" s="78" t="s">
        <v>80</v>
      </c>
      <c r="F22" s="78" t="s">
        <v>76</v>
      </c>
      <c r="G22" s="93"/>
      <c r="H22" s="79" t="s">
        <v>28</v>
      </c>
      <c r="I22" s="89">
        <v>30</v>
      </c>
      <c r="J22" s="89">
        <v>30</v>
      </c>
      <c r="K22" s="90">
        <v>1410</v>
      </c>
      <c r="L22" s="80">
        <v>40</v>
      </c>
      <c r="M22" s="95">
        <f>SUM(CCT!L22-CCT!M22,CEPLAN!L22-CEPLAN!M22,)</f>
        <v>40</v>
      </c>
      <c r="N22" s="30">
        <f t="shared" si="0"/>
        <v>0</v>
      </c>
      <c r="O22" s="94">
        <f t="shared" si="2"/>
        <v>56400</v>
      </c>
      <c r="P22" s="94">
        <f t="shared" si="3"/>
        <v>56400</v>
      </c>
    </row>
    <row r="23" spans="1:16" ht="22.5" x14ac:dyDescent="0.2">
      <c r="A23" s="123"/>
      <c r="B23" s="124"/>
      <c r="C23" s="91">
        <v>20</v>
      </c>
      <c r="D23" s="77" t="s">
        <v>68</v>
      </c>
      <c r="E23" s="78" t="s">
        <v>41</v>
      </c>
      <c r="F23" s="78" t="s">
        <v>74</v>
      </c>
      <c r="G23" s="93"/>
      <c r="H23" s="79" t="s">
        <v>28</v>
      </c>
      <c r="I23" s="89">
        <v>30</v>
      </c>
      <c r="J23" s="89">
        <v>30</v>
      </c>
      <c r="K23" s="90">
        <v>26</v>
      </c>
      <c r="L23" s="80">
        <v>40</v>
      </c>
      <c r="M23" s="95">
        <f>SUM(CCT!L23-CCT!M23,CEPLAN!L23-CEPLAN!M23,)</f>
        <v>10</v>
      </c>
      <c r="N23" s="30">
        <f t="shared" si="0"/>
        <v>30</v>
      </c>
      <c r="O23" s="94">
        <f t="shared" si="2"/>
        <v>1040</v>
      </c>
      <c r="P23" s="94">
        <f t="shared" si="3"/>
        <v>260</v>
      </c>
    </row>
    <row r="24" spans="1:16" ht="22.5" x14ac:dyDescent="0.2">
      <c r="A24" s="123"/>
      <c r="B24" s="124"/>
      <c r="C24" s="91">
        <v>21</v>
      </c>
      <c r="D24" s="77" t="s">
        <v>69</v>
      </c>
      <c r="E24" s="78" t="s">
        <v>41</v>
      </c>
      <c r="F24" s="78" t="s">
        <v>74</v>
      </c>
      <c r="G24" s="93"/>
      <c r="H24" s="79" t="s">
        <v>28</v>
      </c>
      <c r="I24" s="89">
        <v>30</v>
      </c>
      <c r="J24" s="89">
        <v>30</v>
      </c>
      <c r="K24" s="90">
        <v>33</v>
      </c>
      <c r="L24" s="80">
        <v>30</v>
      </c>
      <c r="M24" s="95">
        <f>SUM(CCT!L24-CCT!M24,CEPLAN!L24-CEPLAN!M24,)</f>
        <v>10</v>
      </c>
      <c r="N24" s="30">
        <f t="shared" si="0"/>
        <v>20</v>
      </c>
      <c r="O24" s="94">
        <f t="shared" si="2"/>
        <v>990</v>
      </c>
      <c r="P24" s="94">
        <f t="shared" si="3"/>
        <v>330</v>
      </c>
    </row>
    <row r="25" spans="1:16" ht="22.5" x14ac:dyDescent="0.2">
      <c r="A25" s="123"/>
      <c r="B25" s="124"/>
      <c r="C25" s="91">
        <v>22</v>
      </c>
      <c r="D25" s="77" t="s">
        <v>70</v>
      </c>
      <c r="E25" s="78" t="s">
        <v>41</v>
      </c>
      <c r="F25" s="78" t="s">
        <v>74</v>
      </c>
      <c r="G25" s="93"/>
      <c r="H25" s="79" t="s">
        <v>28</v>
      </c>
      <c r="I25" s="89">
        <v>30</v>
      </c>
      <c r="J25" s="89">
        <v>30</v>
      </c>
      <c r="K25" s="90">
        <v>41</v>
      </c>
      <c r="L25" s="80">
        <v>30</v>
      </c>
      <c r="M25" s="95">
        <f>SUM(CCT!L25-CCT!M25,CEPLAN!L25-CEPLAN!M25,)</f>
        <v>10</v>
      </c>
      <c r="N25" s="30">
        <f t="shared" si="0"/>
        <v>20</v>
      </c>
      <c r="O25" s="94">
        <f t="shared" si="2"/>
        <v>1230</v>
      </c>
      <c r="P25" s="94">
        <f t="shared" si="3"/>
        <v>410</v>
      </c>
    </row>
    <row r="26" spans="1:16" ht="15.75" x14ac:dyDescent="0.2">
      <c r="A26" s="123"/>
      <c r="B26" s="124"/>
      <c r="C26" s="91">
        <v>23</v>
      </c>
      <c r="D26" s="77" t="s">
        <v>71</v>
      </c>
      <c r="E26" s="78" t="s">
        <v>27</v>
      </c>
      <c r="F26" s="78" t="s">
        <v>74</v>
      </c>
      <c r="G26" s="93"/>
      <c r="H26" s="79" t="s">
        <v>28</v>
      </c>
      <c r="I26" s="89">
        <v>30</v>
      </c>
      <c r="J26" s="89">
        <v>30</v>
      </c>
      <c r="K26" s="90">
        <v>72</v>
      </c>
      <c r="L26" s="80">
        <v>20</v>
      </c>
      <c r="M26" s="95">
        <f>SUM(CCT!L26-CCT!M26,CEPLAN!L26-CEPLAN!M26,)</f>
        <v>0</v>
      </c>
      <c r="N26" s="30">
        <f t="shared" si="0"/>
        <v>20</v>
      </c>
      <c r="O26" s="94">
        <f t="shared" si="2"/>
        <v>1440</v>
      </c>
      <c r="P26" s="94">
        <f t="shared" si="3"/>
        <v>0</v>
      </c>
    </row>
    <row r="27" spans="1:16" ht="15.75" x14ac:dyDescent="0.2">
      <c r="A27" s="123"/>
      <c r="B27" s="124"/>
      <c r="C27" s="91">
        <v>24</v>
      </c>
      <c r="D27" s="77" t="s">
        <v>72</v>
      </c>
      <c r="E27" s="78" t="s">
        <v>42</v>
      </c>
      <c r="F27" s="78" t="s">
        <v>77</v>
      </c>
      <c r="G27" s="93"/>
      <c r="H27" s="79" t="s">
        <v>28</v>
      </c>
      <c r="I27" s="89">
        <v>30</v>
      </c>
      <c r="J27" s="89">
        <v>30</v>
      </c>
      <c r="K27" s="90">
        <v>70</v>
      </c>
      <c r="L27" s="80">
        <v>5</v>
      </c>
      <c r="M27" s="95">
        <f>SUM(CCT!L27-CCT!M27,CEPLAN!L27-CEPLAN!M27,)</f>
        <v>0</v>
      </c>
      <c r="N27" s="30">
        <f t="shared" si="0"/>
        <v>5</v>
      </c>
      <c r="O27" s="94">
        <f t="shared" si="2"/>
        <v>350</v>
      </c>
      <c r="P27" s="94">
        <f t="shared" si="3"/>
        <v>0</v>
      </c>
    </row>
    <row r="28" spans="1:16" ht="15.75" x14ac:dyDescent="0.2">
      <c r="A28" s="128" t="s">
        <v>47</v>
      </c>
      <c r="B28" s="128">
        <v>3</v>
      </c>
      <c r="C28" s="69">
        <v>25</v>
      </c>
      <c r="D28" s="70" t="s">
        <v>49</v>
      </c>
      <c r="E28" s="71" t="s">
        <v>79</v>
      </c>
      <c r="F28" s="72"/>
      <c r="G28" s="35"/>
      <c r="H28" s="73" t="s">
        <v>78</v>
      </c>
      <c r="I28" s="34">
        <v>30</v>
      </c>
      <c r="J28" s="34">
        <v>30</v>
      </c>
      <c r="K28" s="36"/>
      <c r="L28" s="76">
        <v>20</v>
      </c>
      <c r="M28" s="95">
        <f>SUM(CCT!L28-CCT!M28,CEPLAN!L28-CEPLAN!M28,)</f>
        <v>0</v>
      </c>
      <c r="N28" s="30">
        <f t="shared" si="0"/>
        <v>20</v>
      </c>
      <c r="O28" s="94">
        <f t="shared" si="2"/>
        <v>0</v>
      </c>
      <c r="P28" s="94">
        <f t="shared" si="3"/>
        <v>0</v>
      </c>
    </row>
    <row r="29" spans="1:16" ht="15.75" x14ac:dyDescent="0.2">
      <c r="A29" s="128"/>
      <c r="B29" s="128"/>
      <c r="C29" s="69">
        <v>26</v>
      </c>
      <c r="D29" s="70" t="s">
        <v>50</v>
      </c>
      <c r="E29" s="71" t="s">
        <v>79</v>
      </c>
      <c r="F29" s="72"/>
      <c r="G29" s="28"/>
      <c r="H29" s="73" t="s">
        <v>78</v>
      </c>
      <c r="I29" s="34">
        <v>30</v>
      </c>
      <c r="J29" s="34">
        <v>30</v>
      </c>
      <c r="K29" s="36"/>
      <c r="L29" s="76">
        <v>5</v>
      </c>
      <c r="M29" s="95">
        <f>SUM(CCT!L29-CCT!M29,CEPLAN!L29-CEPLAN!M29,)</f>
        <v>0</v>
      </c>
      <c r="N29" s="30">
        <f t="shared" si="0"/>
        <v>5</v>
      </c>
      <c r="O29" s="94">
        <f t="shared" si="2"/>
        <v>0</v>
      </c>
      <c r="P29" s="94">
        <f t="shared" si="3"/>
        <v>0</v>
      </c>
    </row>
    <row r="30" spans="1:16" ht="15.75" x14ac:dyDescent="0.2">
      <c r="A30" s="128"/>
      <c r="B30" s="128"/>
      <c r="C30" s="69">
        <v>27</v>
      </c>
      <c r="D30" s="70" t="s">
        <v>53</v>
      </c>
      <c r="E30" s="71" t="s">
        <v>79</v>
      </c>
      <c r="F30" s="72"/>
      <c r="G30" s="28"/>
      <c r="H30" s="73" t="s">
        <v>78</v>
      </c>
      <c r="I30" s="34">
        <v>30</v>
      </c>
      <c r="J30" s="34">
        <v>30</v>
      </c>
      <c r="K30" s="36"/>
      <c r="L30" s="76">
        <v>20</v>
      </c>
      <c r="M30" s="95">
        <f>SUM(CCT!L30-CCT!M30,CEPLAN!L30-CEPLAN!M30,)</f>
        <v>0</v>
      </c>
      <c r="N30" s="30">
        <f t="shared" si="0"/>
        <v>20</v>
      </c>
      <c r="O30" s="94">
        <f t="shared" si="2"/>
        <v>0</v>
      </c>
      <c r="P30" s="94">
        <f t="shared" si="3"/>
        <v>0</v>
      </c>
    </row>
    <row r="31" spans="1:16" ht="15.75" x14ac:dyDescent="0.2">
      <c r="A31" s="128"/>
      <c r="B31" s="128"/>
      <c r="C31" s="69">
        <v>28</v>
      </c>
      <c r="D31" s="70" t="s">
        <v>54</v>
      </c>
      <c r="E31" s="71" t="s">
        <v>79</v>
      </c>
      <c r="F31" s="72"/>
      <c r="G31" s="28"/>
      <c r="H31" s="73" t="s">
        <v>78</v>
      </c>
      <c r="I31" s="34">
        <v>30</v>
      </c>
      <c r="J31" s="34">
        <v>30</v>
      </c>
      <c r="K31" s="36"/>
      <c r="L31" s="76">
        <v>5</v>
      </c>
      <c r="M31" s="95">
        <f>SUM(CCT!L31-CCT!M31,CEPLAN!L31-CEPLAN!M31,)</f>
        <v>0</v>
      </c>
      <c r="N31" s="30">
        <f t="shared" si="0"/>
        <v>5</v>
      </c>
      <c r="O31" s="94">
        <f t="shared" si="2"/>
        <v>0</v>
      </c>
      <c r="P31" s="94">
        <f t="shared" si="3"/>
        <v>0</v>
      </c>
    </row>
    <row r="32" spans="1:16" ht="22.5" x14ac:dyDescent="0.2">
      <c r="A32" s="128"/>
      <c r="B32" s="128"/>
      <c r="C32" s="69">
        <v>29</v>
      </c>
      <c r="D32" s="70" t="s">
        <v>55</v>
      </c>
      <c r="E32" s="71" t="s">
        <v>79</v>
      </c>
      <c r="F32" s="72"/>
      <c r="G32" s="28"/>
      <c r="H32" s="73" t="s">
        <v>78</v>
      </c>
      <c r="I32" s="34">
        <v>30</v>
      </c>
      <c r="J32" s="34">
        <v>30</v>
      </c>
      <c r="K32" s="36"/>
      <c r="L32" s="76">
        <v>10</v>
      </c>
      <c r="M32" s="95">
        <f>SUM(CCT!L32-CCT!M32,CEPLAN!L32-CEPLAN!M32,)</f>
        <v>0</v>
      </c>
      <c r="N32" s="30">
        <f t="shared" si="0"/>
        <v>10</v>
      </c>
      <c r="O32" s="94">
        <f t="shared" si="2"/>
        <v>0</v>
      </c>
      <c r="P32" s="94">
        <f t="shared" si="3"/>
        <v>0</v>
      </c>
    </row>
    <row r="33" spans="1:16" ht="22.5" x14ac:dyDescent="0.2">
      <c r="A33" s="128"/>
      <c r="B33" s="128"/>
      <c r="C33" s="69">
        <v>30</v>
      </c>
      <c r="D33" s="70" t="s">
        <v>56</v>
      </c>
      <c r="E33" s="71" t="s">
        <v>79</v>
      </c>
      <c r="F33" s="72"/>
      <c r="G33" s="28"/>
      <c r="H33" s="73" t="s">
        <v>78</v>
      </c>
      <c r="I33" s="34">
        <v>30</v>
      </c>
      <c r="J33" s="34">
        <v>30</v>
      </c>
      <c r="K33" s="36"/>
      <c r="L33" s="76">
        <v>5</v>
      </c>
      <c r="M33" s="95">
        <f>SUM(CCT!L33-CCT!M33,CEPLAN!L33-CEPLAN!M33,)</f>
        <v>0</v>
      </c>
      <c r="N33" s="30">
        <f t="shared" si="0"/>
        <v>5</v>
      </c>
      <c r="O33" s="94">
        <f t="shared" si="2"/>
        <v>0</v>
      </c>
      <c r="P33" s="94">
        <f t="shared" si="3"/>
        <v>0</v>
      </c>
    </row>
    <row r="34" spans="1:16" ht="15.75" x14ac:dyDescent="0.2">
      <c r="A34" s="128"/>
      <c r="B34" s="128"/>
      <c r="C34" s="69">
        <v>31</v>
      </c>
      <c r="D34" s="75" t="s">
        <v>57</v>
      </c>
      <c r="E34" s="71" t="s">
        <v>79</v>
      </c>
      <c r="F34" s="72"/>
      <c r="G34" s="28"/>
      <c r="H34" s="73" t="s">
        <v>78</v>
      </c>
      <c r="I34" s="34">
        <v>30</v>
      </c>
      <c r="J34" s="34">
        <v>30</v>
      </c>
      <c r="K34" s="36"/>
      <c r="L34" s="76">
        <v>20</v>
      </c>
      <c r="M34" s="95">
        <f>SUM(CCT!L34-CCT!M34,CEPLAN!L34-CEPLAN!M34,)</f>
        <v>0</v>
      </c>
      <c r="N34" s="30">
        <f t="shared" si="0"/>
        <v>20</v>
      </c>
      <c r="O34" s="94">
        <f t="shared" si="2"/>
        <v>0</v>
      </c>
      <c r="P34" s="94">
        <f t="shared" si="3"/>
        <v>0</v>
      </c>
    </row>
    <row r="35" spans="1:16" ht="15.75" x14ac:dyDescent="0.2">
      <c r="A35" s="128"/>
      <c r="B35" s="128"/>
      <c r="C35" s="69">
        <v>32</v>
      </c>
      <c r="D35" s="75" t="s">
        <v>58</v>
      </c>
      <c r="E35" s="71" t="s">
        <v>79</v>
      </c>
      <c r="F35" s="72"/>
      <c r="G35" s="28"/>
      <c r="H35" s="73" t="s">
        <v>78</v>
      </c>
      <c r="I35" s="34">
        <v>30</v>
      </c>
      <c r="J35" s="34">
        <v>30</v>
      </c>
      <c r="K35" s="36"/>
      <c r="L35" s="76">
        <v>5</v>
      </c>
      <c r="M35" s="95">
        <f>SUM(CCT!L35-CCT!M35,CEPLAN!L35-CEPLAN!M35,)</f>
        <v>0</v>
      </c>
      <c r="N35" s="30">
        <f t="shared" si="0"/>
        <v>5</v>
      </c>
      <c r="O35" s="94">
        <f t="shared" si="2"/>
        <v>0</v>
      </c>
      <c r="P35" s="94">
        <f t="shared" si="3"/>
        <v>0</v>
      </c>
    </row>
    <row r="36" spans="1:16" ht="15.75" x14ac:dyDescent="0.2">
      <c r="A36" s="128"/>
      <c r="B36" s="128"/>
      <c r="C36" s="69">
        <v>33</v>
      </c>
      <c r="D36" s="75" t="s">
        <v>61</v>
      </c>
      <c r="E36" s="71" t="s">
        <v>79</v>
      </c>
      <c r="F36" s="72"/>
      <c r="G36" s="28"/>
      <c r="H36" s="76" t="s">
        <v>78</v>
      </c>
      <c r="I36" s="34">
        <v>30</v>
      </c>
      <c r="J36" s="34">
        <v>30</v>
      </c>
      <c r="K36" s="36"/>
      <c r="L36" s="76">
        <v>5</v>
      </c>
      <c r="M36" s="95">
        <f>SUM(CCT!L36-CCT!M36,CEPLAN!L36-CEPLAN!M36,)</f>
        <v>0</v>
      </c>
      <c r="N36" s="30">
        <f t="shared" si="0"/>
        <v>5</v>
      </c>
      <c r="O36" s="94">
        <f t="shared" si="2"/>
        <v>0</v>
      </c>
      <c r="P36" s="94">
        <f t="shared" si="3"/>
        <v>0</v>
      </c>
    </row>
    <row r="37" spans="1:16" ht="22.5" x14ac:dyDescent="0.2">
      <c r="A37" s="122" t="s">
        <v>48</v>
      </c>
      <c r="B37" s="124">
        <v>4</v>
      </c>
      <c r="C37" s="91">
        <v>34</v>
      </c>
      <c r="D37" s="77" t="s">
        <v>62</v>
      </c>
      <c r="E37" s="78" t="s">
        <v>27</v>
      </c>
      <c r="F37" s="78"/>
      <c r="G37" s="92"/>
      <c r="H37" s="79" t="s">
        <v>28</v>
      </c>
      <c r="I37" s="89">
        <v>30</v>
      </c>
      <c r="J37" s="89">
        <v>30</v>
      </c>
      <c r="K37" s="90">
        <v>125</v>
      </c>
      <c r="L37" s="79">
        <v>20</v>
      </c>
      <c r="M37" s="95">
        <f>SUM(CCT!L37-CCT!M37,CEPLAN!L37-CEPLAN!M37,)</f>
        <v>0</v>
      </c>
      <c r="N37" s="30">
        <f t="shared" si="0"/>
        <v>20</v>
      </c>
      <c r="O37" s="94">
        <f t="shared" si="2"/>
        <v>2500</v>
      </c>
      <c r="P37" s="94">
        <f t="shared" si="3"/>
        <v>0</v>
      </c>
    </row>
    <row r="38" spans="1:16" ht="22.5" x14ac:dyDescent="0.2">
      <c r="A38" s="123"/>
      <c r="B38" s="124"/>
      <c r="C38" s="91">
        <v>35</v>
      </c>
      <c r="D38" s="77" t="s">
        <v>63</v>
      </c>
      <c r="E38" s="78" t="s">
        <v>41</v>
      </c>
      <c r="F38" s="78"/>
      <c r="G38" s="92"/>
      <c r="H38" s="79" t="s">
        <v>28</v>
      </c>
      <c r="I38" s="89">
        <v>30</v>
      </c>
      <c r="J38" s="89">
        <v>30</v>
      </c>
      <c r="K38" s="90">
        <v>150</v>
      </c>
      <c r="L38" s="79">
        <v>5</v>
      </c>
      <c r="M38" s="95">
        <f>SUM(CCT!L38-CCT!M38,CEPLAN!L38-CEPLAN!M38,)</f>
        <v>0</v>
      </c>
      <c r="N38" s="30">
        <f t="shared" si="0"/>
        <v>5</v>
      </c>
      <c r="O38" s="94">
        <f t="shared" si="2"/>
        <v>750</v>
      </c>
      <c r="P38" s="94">
        <f t="shared" si="3"/>
        <v>0</v>
      </c>
    </row>
    <row r="39" spans="1:16" ht="45" x14ac:dyDescent="0.2">
      <c r="A39" s="123"/>
      <c r="B39" s="124"/>
      <c r="C39" s="91">
        <v>36</v>
      </c>
      <c r="D39" s="77" t="s">
        <v>64</v>
      </c>
      <c r="E39" s="78" t="s">
        <v>27</v>
      </c>
      <c r="F39" s="78"/>
      <c r="G39" s="92"/>
      <c r="H39" s="79" t="s">
        <v>28</v>
      </c>
      <c r="I39" s="89">
        <v>30</v>
      </c>
      <c r="J39" s="89">
        <v>30</v>
      </c>
      <c r="K39" s="90">
        <v>370</v>
      </c>
      <c r="L39" s="79">
        <v>5</v>
      </c>
      <c r="M39" s="95">
        <f>SUM(CCT!L39-CCT!M39,CEPLAN!L39-CEPLAN!M39,)</f>
        <v>0</v>
      </c>
      <c r="N39" s="30">
        <f t="shared" si="0"/>
        <v>5</v>
      </c>
      <c r="O39" s="94">
        <f t="shared" si="2"/>
        <v>1850</v>
      </c>
      <c r="P39" s="94">
        <f t="shared" si="3"/>
        <v>0</v>
      </c>
    </row>
    <row r="40" spans="1:16" ht="22.5" x14ac:dyDescent="0.2">
      <c r="A40" s="123"/>
      <c r="B40" s="124"/>
      <c r="C40" s="91">
        <v>37</v>
      </c>
      <c r="D40" s="77" t="s">
        <v>65</v>
      </c>
      <c r="E40" s="78" t="s">
        <v>27</v>
      </c>
      <c r="F40" s="78"/>
      <c r="G40" s="92"/>
      <c r="H40" s="79" t="s">
        <v>28</v>
      </c>
      <c r="I40" s="89">
        <v>30</v>
      </c>
      <c r="J40" s="89">
        <v>30</v>
      </c>
      <c r="K40" s="90">
        <v>74</v>
      </c>
      <c r="L40" s="79">
        <v>20</v>
      </c>
      <c r="M40" s="95">
        <f>SUM(CCT!L40-CCT!M40,CEPLAN!L40-CEPLAN!M40,)</f>
        <v>0</v>
      </c>
      <c r="N40" s="30">
        <f t="shared" si="0"/>
        <v>20</v>
      </c>
      <c r="O40" s="94">
        <f t="shared" si="2"/>
        <v>1480</v>
      </c>
      <c r="P40" s="94">
        <f t="shared" si="3"/>
        <v>0</v>
      </c>
    </row>
    <row r="41" spans="1:16" ht="15.75" x14ac:dyDescent="0.2">
      <c r="A41" s="123"/>
      <c r="B41" s="124"/>
      <c r="C41" s="91">
        <v>38</v>
      </c>
      <c r="D41" s="77" t="s">
        <v>66</v>
      </c>
      <c r="E41" s="78" t="s">
        <v>27</v>
      </c>
      <c r="F41" s="78"/>
      <c r="G41" s="92"/>
      <c r="H41" s="79" t="s">
        <v>28</v>
      </c>
      <c r="I41" s="89">
        <v>30</v>
      </c>
      <c r="J41" s="89">
        <v>30</v>
      </c>
      <c r="K41" s="90">
        <v>45.5</v>
      </c>
      <c r="L41" s="79">
        <v>50</v>
      </c>
      <c r="M41" s="95">
        <f>SUM(CCT!L41-CCT!M41,CEPLAN!L41-CEPLAN!M41,)</f>
        <v>0</v>
      </c>
      <c r="N41" s="30">
        <f t="shared" si="0"/>
        <v>50</v>
      </c>
      <c r="O41" s="94">
        <f t="shared" si="2"/>
        <v>2275</v>
      </c>
      <c r="P41" s="94">
        <f t="shared" si="3"/>
        <v>0</v>
      </c>
    </row>
    <row r="42" spans="1:16" ht="22.5" x14ac:dyDescent="0.2">
      <c r="A42" s="123"/>
      <c r="B42" s="124"/>
      <c r="C42" s="91">
        <v>39</v>
      </c>
      <c r="D42" s="77" t="s">
        <v>69</v>
      </c>
      <c r="E42" s="78" t="s">
        <v>41</v>
      </c>
      <c r="F42" s="78"/>
      <c r="G42" s="92"/>
      <c r="H42" s="79" t="s">
        <v>28</v>
      </c>
      <c r="I42" s="89">
        <v>30</v>
      </c>
      <c r="J42" s="89">
        <v>30</v>
      </c>
      <c r="K42" s="90">
        <v>33.83</v>
      </c>
      <c r="L42" s="79">
        <v>10</v>
      </c>
      <c r="M42" s="95">
        <f>SUM(CCT!L42-CCT!M42,CEPLAN!L42-CEPLAN!M42,)</f>
        <v>0</v>
      </c>
      <c r="N42" s="30">
        <f t="shared" si="0"/>
        <v>10</v>
      </c>
      <c r="O42" s="94">
        <f t="shared" si="2"/>
        <v>338.29999999999995</v>
      </c>
      <c r="P42" s="94">
        <f t="shared" si="3"/>
        <v>0</v>
      </c>
    </row>
    <row r="43" spans="1:16" ht="22.5" x14ac:dyDescent="0.2">
      <c r="A43" s="123"/>
      <c r="B43" s="124"/>
      <c r="C43" s="91">
        <v>40</v>
      </c>
      <c r="D43" s="77" t="s">
        <v>70</v>
      </c>
      <c r="E43" s="78" t="s">
        <v>41</v>
      </c>
      <c r="F43" s="78"/>
      <c r="G43" s="92"/>
      <c r="H43" s="79" t="s">
        <v>28</v>
      </c>
      <c r="I43" s="89">
        <v>30</v>
      </c>
      <c r="J43" s="89">
        <v>30</v>
      </c>
      <c r="K43" s="90">
        <v>40.5</v>
      </c>
      <c r="L43" s="79">
        <v>10</v>
      </c>
      <c r="M43" s="95">
        <f>SUM(CCT!L43-CCT!M43,CEPLAN!L43-CEPLAN!M43,)</f>
        <v>0</v>
      </c>
      <c r="N43" s="30">
        <f t="shared" si="0"/>
        <v>10</v>
      </c>
      <c r="O43" s="94">
        <f t="shared" si="2"/>
        <v>405</v>
      </c>
      <c r="P43" s="94">
        <f t="shared" si="3"/>
        <v>0</v>
      </c>
    </row>
    <row r="44" spans="1:16" ht="15.75" x14ac:dyDescent="0.2">
      <c r="A44" s="123"/>
      <c r="B44" s="124"/>
      <c r="C44" s="91">
        <v>41</v>
      </c>
      <c r="D44" s="77" t="s">
        <v>71</v>
      </c>
      <c r="E44" s="78" t="s">
        <v>27</v>
      </c>
      <c r="F44" s="78"/>
      <c r="G44" s="92"/>
      <c r="H44" s="79" t="s">
        <v>28</v>
      </c>
      <c r="I44" s="89">
        <v>30</v>
      </c>
      <c r="J44" s="89">
        <v>30</v>
      </c>
      <c r="K44" s="90">
        <v>70</v>
      </c>
      <c r="L44" s="79">
        <v>20</v>
      </c>
      <c r="M44" s="95">
        <f>SUM(CCT!L44-CCT!M44,CEPLAN!L44-CEPLAN!M44,)</f>
        <v>0</v>
      </c>
      <c r="N44" s="30">
        <f t="shared" si="0"/>
        <v>20</v>
      </c>
      <c r="O44" s="94">
        <f t="shared" si="2"/>
        <v>1400</v>
      </c>
      <c r="P44" s="94">
        <f t="shared" si="3"/>
        <v>0</v>
      </c>
    </row>
    <row r="45" spans="1:16" x14ac:dyDescent="0.2">
      <c r="L45" s="38">
        <f>SUM(L4:L44)</f>
        <v>1870</v>
      </c>
      <c r="M45" s="11">
        <f>SUM(M4:M44)</f>
        <v>554</v>
      </c>
      <c r="N45" s="39">
        <f>SUM(N4:N44)</f>
        <v>1316</v>
      </c>
      <c r="O45" s="40">
        <f>SUM(O4:O44)</f>
        <v>167297.9</v>
      </c>
      <c r="P45" s="40">
        <f>SUM(P4:P44)</f>
        <v>94135.45</v>
      </c>
    </row>
    <row r="47" spans="1:16" x14ac:dyDescent="0.2">
      <c r="L47" s="129" t="str">
        <f>A1</f>
        <v>PREGÃO: 1573/2024
PROCESSO: 43303/2024</v>
      </c>
      <c r="M47" s="130"/>
      <c r="N47" s="130"/>
      <c r="O47" s="131"/>
    </row>
    <row r="48" spans="1:16" x14ac:dyDescent="0.2">
      <c r="L48" s="129" t="str">
        <f>C1</f>
        <v>OBJETO: CONTRATAÇÃO DE EMPRESA PARA PRESTAÇÃO DE SERVIÇOS DE CHAVEIRO COM FORNECIMENTO DE PEÇAS PARA O CENTRO DA UDESC EM JOINVILLE (CCT) E EM SÃO BENTO DO SUL (CEPLAN)</v>
      </c>
      <c r="M48" s="130"/>
      <c r="N48" s="130"/>
      <c r="O48" s="131"/>
    </row>
    <row r="49" spans="12:15" x14ac:dyDescent="0.2">
      <c r="L49" s="129" t="str">
        <f>L1</f>
        <v>VIGÊNCIA DA ATA:  25/03/2025 à 25/03/2026</v>
      </c>
      <c r="M49" s="130"/>
      <c r="N49" s="130"/>
      <c r="O49" s="131"/>
    </row>
    <row r="50" spans="12:15" ht="15.75" x14ac:dyDescent="0.2">
      <c r="L50" s="132" t="s">
        <v>37</v>
      </c>
      <c r="M50" s="133"/>
      <c r="N50" s="134"/>
      <c r="O50" s="41">
        <f>$O$45</f>
        <v>167297.9</v>
      </c>
    </row>
    <row r="51" spans="12:15" ht="15.75" x14ac:dyDescent="0.2">
      <c r="L51" s="132" t="s">
        <v>36</v>
      </c>
      <c r="M51" s="133"/>
      <c r="N51" s="134"/>
      <c r="O51" s="41">
        <f>$P$45</f>
        <v>94135.45</v>
      </c>
    </row>
    <row r="52" spans="12:15" ht="15.75" x14ac:dyDescent="0.2">
      <c r="L52" s="132" t="s">
        <v>38</v>
      </c>
      <c r="M52" s="133"/>
      <c r="N52" s="134"/>
      <c r="O52" s="42"/>
    </row>
    <row r="53" spans="12:15" ht="15.75" x14ac:dyDescent="0.2">
      <c r="L53" s="132" t="s">
        <v>39</v>
      </c>
      <c r="M53" s="133"/>
      <c r="N53" s="134"/>
      <c r="O53" s="43">
        <f>O51/O50</f>
        <v>0.56268159970926113</v>
      </c>
    </row>
    <row r="54" spans="12:15" x14ac:dyDescent="0.2">
      <c r="L54" s="129" t="s">
        <v>40</v>
      </c>
      <c r="M54" s="130"/>
      <c r="N54" s="130"/>
      <c r="O54" s="131"/>
    </row>
  </sheetData>
  <mergeCells count="20">
    <mergeCell ref="L47:O47"/>
    <mergeCell ref="L48:O48"/>
    <mergeCell ref="L49:O49"/>
    <mergeCell ref="L54:O54"/>
    <mergeCell ref="L50:N50"/>
    <mergeCell ref="L51:N51"/>
    <mergeCell ref="L52:N52"/>
    <mergeCell ref="L53:N53"/>
    <mergeCell ref="A17:A27"/>
    <mergeCell ref="A28:A36"/>
    <mergeCell ref="A37:A44"/>
    <mergeCell ref="B4:B16"/>
    <mergeCell ref="B17:B27"/>
    <mergeCell ref="B28:B36"/>
    <mergeCell ref="B37:B44"/>
    <mergeCell ref="A1:B1"/>
    <mergeCell ref="A2:B2"/>
    <mergeCell ref="C1:K2"/>
    <mergeCell ref="L1:P2"/>
    <mergeCell ref="A4:A1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6"/>
  <sheetViews>
    <sheetView zoomScaleNormal="100" workbookViewId="0">
      <selection activeCell="J9" sqref="J9"/>
    </sheetView>
  </sheetViews>
  <sheetFormatPr defaultColWidth="9.140625" defaultRowHeight="12.75" x14ac:dyDescent="0.2"/>
  <cols>
    <col min="1" max="1" width="4.5703125" style="13" customWidth="1"/>
    <col min="2" max="2" width="6.85546875" style="13" customWidth="1"/>
    <col min="3" max="3" width="31" style="13" customWidth="1"/>
    <col min="4" max="4" width="8.5703125" style="13" bestFit="1" customWidth="1"/>
    <col min="5" max="5" width="9.5703125" style="13" customWidth="1"/>
    <col min="6" max="6" width="14.7109375" style="13" customWidth="1"/>
    <col min="7" max="7" width="16" style="13" customWidth="1"/>
    <col min="8" max="8" width="11.140625" style="13" customWidth="1"/>
    <col min="9" max="16384" width="9.140625" style="13"/>
  </cols>
  <sheetData>
    <row r="1" spans="1:8" ht="20.25" customHeight="1" x14ac:dyDescent="0.2">
      <c r="A1" s="136" t="s">
        <v>11</v>
      </c>
      <c r="B1" s="136"/>
      <c r="C1" s="136"/>
      <c r="D1" s="136"/>
      <c r="E1" s="136"/>
      <c r="F1" s="136"/>
      <c r="G1" s="136"/>
      <c r="H1" s="136"/>
    </row>
    <row r="2" spans="1:8" ht="20.25" x14ac:dyDescent="0.2">
      <c r="B2" s="14"/>
    </row>
    <row r="3" spans="1:8" ht="47.25" customHeight="1" x14ac:dyDescent="0.2">
      <c r="A3" s="137" t="s">
        <v>12</v>
      </c>
      <c r="B3" s="137"/>
      <c r="C3" s="137"/>
      <c r="D3" s="137"/>
      <c r="E3" s="137"/>
      <c r="F3" s="137"/>
      <c r="G3" s="137"/>
      <c r="H3" s="137"/>
    </row>
    <row r="4" spans="1:8" ht="35.25" customHeight="1" x14ac:dyDescent="0.2">
      <c r="B4" s="15"/>
    </row>
    <row r="5" spans="1:8" ht="15" customHeight="1" x14ac:dyDescent="0.2">
      <c r="A5" s="138" t="s">
        <v>43</v>
      </c>
      <c r="B5" s="138"/>
      <c r="C5" s="138"/>
      <c r="D5" s="138"/>
      <c r="E5" s="138"/>
      <c r="F5" s="138"/>
      <c r="G5" s="138"/>
      <c r="H5" s="138"/>
    </row>
    <row r="6" spans="1:8" ht="15" customHeight="1" x14ac:dyDescent="0.2">
      <c r="A6" s="138" t="s">
        <v>44</v>
      </c>
      <c r="B6" s="138"/>
      <c r="C6" s="138"/>
      <c r="D6" s="138"/>
      <c r="E6" s="138"/>
      <c r="F6" s="138"/>
      <c r="G6" s="138"/>
      <c r="H6" s="138"/>
    </row>
    <row r="7" spans="1:8" ht="15" customHeight="1" x14ac:dyDescent="0.2">
      <c r="A7" s="138" t="s">
        <v>13</v>
      </c>
      <c r="B7" s="138"/>
      <c r="C7" s="138"/>
      <c r="D7" s="138"/>
      <c r="E7" s="138"/>
      <c r="F7" s="138"/>
      <c r="G7" s="138"/>
      <c r="H7" s="138"/>
    </row>
    <row r="8" spans="1:8" ht="15" customHeight="1" x14ac:dyDescent="0.2">
      <c r="A8" s="138" t="s">
        <v>14</v>
      </c>
      <c r="B8" s="138"/>
      <c r="C8" s="138"/>
      <c r="D8" s="138"/>
      <c r="E8" s="138"/>
      <c r="F8" s="138"/>
      <c r="G8" s="138"/>
      <c r="H8" s="138"/>
    </row>
    <row r="9" spans="1:8" ht="30" customHeight="1" x14ac:dyDescent="0.2">
      <c r="B9" s="16"/>
    </row>
    <row r="10" spans="1:8" ht="105" customHeight="1" x14ac:dyDescent="0.2">
      <c r="A10" s="139" t="s">
        <v>31</v>
      </c>
      <c r="B10" s="139"/>
      <c r="C10" s="139"/>
      <c r="D10" s="139"/>
      <c r="E10" s="139"/>
      <c r="F10" s="139"/>
      <c r="G10" s="139"/>
      <c r="H10" s="139"/>
    </row>
    <row r="11" spans="1:8" ht="15.75" thickBot="1" x14ac:dyDescent="0.25">
      <c r="B11" s="17"/>
    </row>
    <row r="12" spans="1:8" ht="48.75" thickBot="1" x14ac:dyDescent="0.25">
      <c r="A12" s="18" t="s">
        <v>9</v>
      </c>
      <c r="B12" s="18" t="s">
        <v>7</v>
      </c>
      <c r="C12" s="19" t="s">
        <v>15</v>
      </c>
      <c r="D12" s="19" t="s">
        <v>8</v>
      </c>
      <c r="E12" s="19" t="s">
        <v>16</v>
      </c>
      <c r="F12" s="19" t="s">
        <v>17</v>
      </c>
      <c r="G12" s="19" t="s">
        <v>18</v>
      </c>
      <c r="H12" s="19" t="s">
        <v>19</v>
      </c>
    </row>
    <row r="13" spans="1:8" ht="15.75" thickBot="1" x14ac:dyDescent="0.25">
      <c r="A13" s="20"/>
      <c r="B13" s="20"/>
      <c r="C13" s="21"/>
      <c r="D13" s="21"/>
      <c r="E13" s="21"/>
      <c r="F13" s="21"/>
      <c r="G13" s="21"/>
      <c r="H13" s="21"/>
    </row>
    <row r="14" spans="1:8" ht="15.75" thickBot="1" x14ac:dyDescent="0.25">
      <c r="A14" s="20"/>
      <c r="B14" s="20"/>
      <c r="C14" s="21"/>
      <c r="D14" s="21"/>
      <c r="E14" s="21"/>
      <c r="F14" s="21"/>
      <c r="G14" s="21"/>
      <c r="H14" s="21"/>
    </row>
    <row r="15" spans="1:8" ht="15.75" thickBot="1" x14ac:dyDescent="0.25">
      <c r="A15" s="20"/>
      <c r="B15" s="20"/>
      <c r="C15" s="21"/>
      <c r="D15" s="21"/>
      <c r="E15" s="21"/>
      <c r="F15" s="21"/>
      <c r="G15" s="21"/>
      <c r="H15" s="21"/>
    </row>
    <row r="16" spans="1:8" ht="15.75" thickBot="1" x14ac:dyDescent="0.25">
      <c r="A16" s="20"/>
      <c r="B16" s="20"/>
      <c r="C16" s="21"/>
      <c r="D16" s="21"/>
      <c r="E16" s="21"/>
      <c r="F16" s="21"/>
      <c r="G16" s="21"/>
      <c r="H16" s="21"/>
    </row>
    <row r="17" spans="1:8" ht="15.75" thickBot="1" x14ac:dyDescent="0.25">
      <c r="A17" s="22"/>
      <c r="B17" s="22"/>
      <c r="C17" s="23"/>
      <c r="D17" s="23"/>
      <c r="E17" s="23"/>
      <c r="F17" s="23"/>
      <c r="G17" s="23"/>
      <c r="H17" s="23"/>
    </row>
    <row r="18" spans="1:8" ht="42" customHeight="1" x14ac:dyDescent="0.2">
      <c r="B18" s="24"/>
      <c r="C18" s="25"/>
      <c r="D18" s="25"/>
      <c r="E18" s="25"/>
      <c r="F18" s="25"/>
      <c r="G18" s="25"/>
      <c r="H18" s="25"/>
    </row>
    <row r="19" spans="1:8" ht="15" customHeight="1" x14ac:dyDescent="0.2">
      <c r="A19" s="140" t="s">
        <v>20</v>
      </c>
      <c r="B19" s="140"/>
      <c r="C19" s="140"/>
      <c r="D19" s="140"/>
      <c r="E19" s="140"/>
      <c r="F19" s="140"/>
      <c r="G19" s="140"/>
      <c r="H19" s="140"/>
    </row>
    <row r="20" spans="1:8" ht="14.25" x14ac:dyDescent="0.2">
      <c r="A20" s="141" t="s">
        <v>21</v>
      </c>
      <c r="B20" s="141"/>
      <c r="C20" s="141"/>
      <c r="D20" s="141"/>
      <c r="E20" s="141"/>
      <c r="F20" s="141"/>
      <c r="G20" s="141"/>
      <c r="H20" s="141"/>
    </row>
    <row r="21" spans="1:8" ht="15" x14ac:dyDescent="0.2">
      <c r="B21" s="17"/>
    </row>
    <row r="22" spans="1:8" ht="15" x14ac:dyDescent="0.2">
      <c r="B22" s="17"/>
    </row>
    <row r="23" spans="1:8" ht="15" x14ac:dyDescent="0.2">
      <c r="B23" s="17"/>
    </row>
    <row r="24" spans="1:8" ht="15" customHeight="1" x14ac:dyDescent="0.2">
      <c r="A24" s="142" t="s">
        <v>22</v>
      </c>
      <c r="B24" s="142"/>
      <c r="C24" s="142"/>
      <c r="D24" s="142"/>
      <c r="E24" s="142"/>
      <c r="F24" s="142"/>
      <c r="G24" s="142"/>
      <c r="H24" s="142"/>
    </row>
    <row r="25" spans="1:8" ht="15" customHeight="1" x14ac:dyDescent="0.2">
      <c r="A25" s="142" t="s">
        <v>23</v>
      </c>
      <c r="B25" s="142"/>
      <c r="C25" s="142"/>
      <c r="D25" s="142"/>
      <c r="E25" s="142"/>
      <c r="F25" s="142"/>
      <c r="G25" s="142"/>
      <c r="H25" s="142"/>
    </row>
    <row r="26" spans="1:8" ht="15" customHeight="1" x14ac:dyDescent="0.2">
      <c r="A26" s="135" t="s">
        <v>24</v>
      </c>
      <c r="B26" s="135"/>
      <c r="C26" s="135"/>
      <c r="D26" s="135"/>
      <c r="E26" s="135"/>
      <c r="F26" s="135"/>
      <c r="G26" s="135"/>
      <c r="H26" s="135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CCT</vt:lpstr>
      <vt:lpstr>CEPLAN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RUBENS CRIPPA JUNIOR</cp:lastModifiedBy>
  <cp:lastPrinted>2014-06-04T18:55:53Z</cp:lastPrinted>
  <dcterms:created xsi:type="dcterms:W3CDTF">2010-06-19T20:43:11Z</dcterms:created>
  <dcterms:modified xsi:type="dcterms:W3CDTF">2026-03-19T16:52:29Z</dcterms:modified>
</cp:coreProperties>
</file>