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VIGÊNCIA EXPIRADA\PE 0628.2025 SRP SGPE 6989.2025 - Arbitragem - VIG 28.05.2026-ok\"/>
    </mc:Choice>
  </mc:AlternateContent>
  <xr:revisionPtr revIDLastSave="0" documentId="13_ncr:1_{D024CED0-48EB-4815-B1AE-06DF71D1EDCD}" xr6:coauthVersionLast="47" xr6:coauthVersionMax="47" xr10:uidLastSave="{00000000-0000-0000-0000-000000000000}"/>
  <bookViews>
    <workbookView xWindow="-110" yWindow="-110" windowWidth="19420" windowHeight="10300" tabRatio="675" activeTab="9" xr2:uid="{00000000-000D-0000-FFFF-FFFF00000000}"/>
  </bookViews>
  <sheets>
    <sheet name="REITORIA-PROEX" sheetId="164" r:id="rId1"/>
    <sheet name="ESAG" sheetId="165" r:id="rId2"/>
    <sheet name="CCT" sheetId="166" r:id="rId3"/>
    <sheet name="CAV" sheetId="167" r:id="rId4"/>
    <sheet name="CEO" sheetId="168" r:id="rId5"/>
    <sheet name="CEAD" sheetId="170" r:id="rId6"/>
    <sheet name="CESMO" sheetId="169" r:id="rId7"/>
    <sheet name="CEPLAN" sheetId="171" r:id="rId8"/>
    <sheet name="CESFI" sheetId="172" r:id="rId9"/>
    <sheet name="GESTOR" sheetId="162" r:id="rId10"/>
  </sheets>
  <definedNames>
    <definedName name="_xlnm._FilterDatabase" localSheetId="3" hidden="1">CAV!$A$3:$AG$57</definedName>
    <definedName name="_xlnm._FilterDatabase" localSheetId="2" hidden="1">CCT!$A$3:$AG$57</definedName>
    <definedName name="_xlnm._FilterDatabase" localSheetId="5" hidden="1">CEAD!$A$3:$AG$57</definedName>
    <definedName name="_xlnm._FilterDatabase" localSheetId="4" hidden="1">CEO!$A$3:$AG$57</definedName>
    <definedName name="_xlnm._FilterDatabase" localSheetId="7" hidden="1">CEPLAN!$A$3:$AG$58</definedName>
    <definedName name="_xlnm._FilterDatabase" localSheetId="8" hidden="1">CESFI!$A$3:$AG$57</definedName>
    <definedName name="_xlnm._FilterDatabase" localSheetId="6" hidden="1">CESMO!$A$3:$AG$58</definedName>
    <definedName name="_xlnm._FilterDatabase" localSheetId="1" hidden="1">ESAG!$A$3:$AG$57</definedName>
    <definedName name="_xlnm._FilterDatabase" localSheetId="0" hidden="1">'REITORIA-PROEX'!$A$3:$AG$58</definedName>
    <definedName name="diasuteis" localSheetId="3">#REF!</definedName>
    <definedName name="diasuteis" localSheetId="2">#REF!</definedName>
    <definedName name="diasuteis" localSheetId="5">#REF!</definedName>
    <definedName name="diasuteis" localSheetId="4">#REF!</definedName>
    <definedName name="diasuteis" localSheetId="7">#REF!</definedName>
    <definedName name="diasuteis" localSheetId="8">#REF!</definedName>
    <definedName name="diasuteis" localSheetId="6">#REF!</definedName>
    <definedName name="diasuteis" localSheetId="1">#REF!</definedName>
    <definedName name="diasuteis" localSheetId="9">#REF!</definedName>
    <definedName name="diasuteis" localSheetId="0">#REF!</definedName>
    <definedName name="diasuteis">#REF!</definedName>
    <definedName name="Ferias" localSheetId="3">#REF!</definedName>
    <definedName name="Ferias" localSheetId="2">#REF!</definedName>
    <definedName name="Ferias" localSheetId="5">#REF!</definedName>
    <definedName name="Ferias" localSheetId="4">#REF!</definedName>
    <definedName name="Ferias" localSheetId="7">#REF!</definedName>
    <definedName name="Ferias" localSheetId="8">#REF!</definedName>
    <definedName name="Ferias" localSheetId="6">#REF!</definedName>
    <definedName name="Ferias" localSheetId="1">#REF!</definedName>
    <definedName name="Ferias" localSheetId="9">#REF!</definedName>
    <definedName name="Ferias" localSheetId="0">#REF!</definedName>
    <definedName name="Ferias">#REF!</definedName>
    <definedName name="RD" localSheetId="3">OFFSET(#REF!,(MATCH(SMALL(#REF!,ROW()-10),#REF!,0)-1),0)</definedName>
    <definedName name="RD" localSheetId="2">OFFSET(#REF!,(MATCH(SMALL(#REF!,ROW()-10),#REF!,0)-1),0)</definedName>
    <definedName name="RD" localSheetId="5">OFFSET(#REF!,(MATCH(SMALL(#REF!,ROW()-10),#REF!,0)-1),0)</definedName>
    <definedName name="RD" localSheetId="4">OFFSET(#REF!,(MATCH(SMALL(#REF!,ROW()-10),#REF!,0)-1),0)</definedName>
    <definedName name="RD" localSheetId="7">OFFSET(#REF!,(MATCH(SMALL(#REF!,ROW()-10),#REF!,0)-1),0)</definedName>
    <definedName name="RD" localSheetId="8">OFFSET(#REF!,(MATCH(SMALL(#REF!,ROW()-10),#REF!,0)-1),0)</definedName>
    <definedName name="RD" localSheetId="6">OFFSET(#REF!,(MATCH(SMALL(#REF!,ROW()-10),#REF!,0)-1),0)</definedName>
    <definedName name="RD" localSheetId="1">OFFSET(#REF!,(MATCH(SMALL(#REF!,ROW()-10),#REF!,0)-1),0)</definedName>
    <definedName name="RD" localSheetId="9">OFFSET(#REF!,(MATCH(SMALL(#REF!,ROW()-10),#REF!,0)-1),0)</definedName>
    <definedName name="RD" localSheetId="0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56" i="170" l="1"/>
  <c r="T56" i="166"/>
  <c r="L5" i="162" l="1"/>
  <c r="L6" i="162"/>
  <c r="L7" i="162"/>
  <c r="L8" i="162"/>
  <c r="L9" i="162"/>
  <c r="L10" i="162"/>
  <c r="L11" i="162"/>
  <c r="L12" i="162"/>
  <c r="L13" i="162"/>
  <c r="L14" i="162"/>
  <c r="L15" i="162"/>
  <c r="L16" i="162"/>
  <c r="L17" i="162"/>
  <c r="L18" i="162"/>
  <c r="L19" i="162"/>
  <c r="L20" i="162"/>
  <c r="L21" i="162"/>
  <c r="L22" i="162"/>
  <c r="L23" i="162"/>
  <c r="L24" i="162"/>
  <c r="L25" i="162"/>
  <c r="L26" i="162"/>
  <c r="L27" i="162"/>
  <c r="L28" i="162"/>
  <c r="L29" i="162"/>
  <c r="L30" i="162"/>
  <c r="L31" i="162"/>
  <c r="O31" i="162" s="1"/>
  <c r="L32" i="162"/>
  <c r="O32" i="162" s="1"/>
  <c r="L33" i="162"/>
  <c r="O33" i="162" s="1"/>
  <c r="L34" i="162"/>
  <c r="O34" i="162" s="1"/>
  <c r="L35" i="162"/>
  <c r="O35" i="162" s="1"/>
  <c r="L36" i="162"/>
  <c r="O36" i="162" s="1"/>
  <c r="L37" i="162"/>
  <c r="O37" i="162" s="1"/>
  <c r="L38" i="162"/>
  <c r="O38" i="162" s="1"/>
  <c r="L39" i="162"/>
  <c r="O39" i="162" s="1"/>
  <c r="L40" i="162"/>
  <c r="O40" i="162" s="1"/>
  <c r="L41" i="162"/>
  <c r="O41" i="162" s="1"/>
  <c r="L42" i="162"/>
  <c r="O42" i="162" s="1"/>
  <c r="L43" i="162"/>
  <c r="O43" i="162" s="1"/>
  <c r="L44" i="162"/>
  <c r="O44" i="162" s="1"/>
  <c r="L45" i="162"/>
  <c r="O45" i="162" s="1"/>
  <c r="L46" i="162"/>
  <c r="O46" i="162" s="1"/>
  <c r="L47" i="162"/>
  <c r="O47" i="162" s="1"/>
  <c r="L48" i="162"/>
  <c r="O48" i="162" s="1"/>
  <c r="L49" i="162"/>
  <c r="O49" i="162" s="1"/>
  <c r="L50" i="162"/>
  <c r="O50" i="162" s="1"/>
  <c r="L51" i="162"/>
  <c r="O51" i="162" s="1"/>
  <c r="L52" i="162"/>
  <c r="O52" i="162" s="1"/>
  <c r="L53" i="162"/>
  <c r="L54" i="162"/>
  <c r="L55" i="162"/>
  <c r="L4" i="162"/>
  <c r="H5" i="162"/>
  <c r="H6" i="162"/>
  <c r="H7" i="162"/>
  <c r="H8" i="162"/>
  <c r="H9" i="162"/>
  <c r="H10" i="162"/>
  <c r="H11" i="162"/>
  <c r="H12" i="162"/>
  <c r="H13" i="162"/>
  <c r="H14" i="162"/>
  <c r="H15" i="162"/>
  <c r="H16" i="162"/>
  <c r="H17" i="162"/>
  <c r="H18" i="162"/>
  <c r="H19" i="162"/>
  <c r="H20" i="162"/>
  <c r="H21" i="162"/>
  <c r="H22" i="162"/>
  <c r="H23" i="162"/>
  <c r="H24" i="162"/>
  <c r="H25" i="162"/>
  <c r="H26" i="162"/>
  <c r="H27" i="162"/>
  <c r="H28" i="162"/>
  <c r="H29" i="162"/>
  <c r="H30" i="162"/>
  <c r="H31" i="162"/>
  <c r="N31" i="162" s="1"/>
  <c r="H32" i="162"/>
  <c r="N32" i="162" s="1"/>
  <c r="H33" i="162"/>
  <c r="N33" i="162" s="1"/>
  <c r="H34" i="162"/>
  <c r="N34" i="162" s="1"/>
  <c r="H35" i="162"/>
  <c r="N35" i="162" s="1"/>
  <c r="H36" i="162"/>
  <c r="N36" i="162" s="1"/>
  <c r="H37" i="162"/>
  <c r="N37" i="162" s="1"/>
  <c r="H38" i="162"/>
  <c r="N38" i="162" s="1"/>
  <c r="H39" i="162"/>
  <c r="N39" i="162" s="1"/>
  <c r="H40" i="162"/>
  <c r="N40" i="162" s="1"/>
  <c r="H41" i="162"/>
  <c r="N41" i="162" s="1"/>
  <c r="H42" i="162"/>
  <c r="N42" i="162" s="1"/>
  <c r="H43" i="162"/>
  <c r="N43" i="162" s="1"/>
  <c r="H44" i="162"/>
  <c r="N44" i="162" s="1"/>
  <c r="H45" i="162"/>
  <c r="N45" i="162" s="1"/>
  <c r="H46" i="162"/>
  <c r="N46" i="162" s="1"/>
  <c r="H47" i="162"/>
  <c r="N47" i="162" s="1"/>
  <c r="H48" i="162"/>
  <c r="N48" i="162" s="1"/>
  <c r="H49" i="162"/>
  <c r="N49" i="162" s="1"/>
  <c r="H50" i="162"/>
  <c r="N50" i="162" s="1"/>
  <c r="H51" i="162"/>
  <c r="N51" i="162" s="1"/>
  <c r="H52" i="162"/>
  <c r="N52" i="162" s="1"/>
  <c r="H53" i="162"/>
  <c r="N53" i="162" s="1"/>
  <c r="H54" i="162"/>
  <c r="N54" i="162" s="1"/>
  <c r="H55" i="162"/>
  <c r="H4" i="162"/>
  <c r="O53" i="162"/>
  <c r="O54" i="162"/>
  <c r="J57" i="172"/>
  <c r="AG56" i="172"/>
  <c r="AF56" i="172"/>
  <c r="AE56" i="172"/>
  <c r="AD56" i="172"/>
  <c r="AC56" i="172"/>
  <c r="AB56" i="172"/>
  <c r="AA56" i="172"/>
  <c r="Z56" i="172"/>
  <c r="Y56" i="172"/>
  <c r="X56" i="172"/>
  <c r="W56" i="172"/>
  <c r="V56" i="172"/>
  <c r="U56" i="172"/>
  <c r="T56" i="172"/>
  <c r="J56" i="172"/>
  <c r="R55" i="172"/>
  <c r="S55" i="172" s="1"/>
  <c r="N55" i="172"/>
  <c r="L55" i="172"/>
  <c r="K55" i="172"/>
  <c r="S54" i="172"/>
  <c r="R54" i="172"/>
  <c r="N54" i="172"/>
  <c r="L54" i="172"/>
  <c r="K54" i="172"/>
  <c r="R53" i="172"/>
  <c r="S53" i="172" s="1"/>
  <c r="N53" i="172"/>
  <c r="L53" i="172"/>
  <c r="K53" i="172"/>
  <c r="R52" i="172"/>
  <c r="S52" i="172" s="1"/>
  <c r="N52" i="172"/>
  <c r="L52" i="172"/>
  <c r="K52" i="172"/>
  <c r="R51" i="172"/>
  <c r="S51" i="172" s="1"/>
  <c r="N51" i="172"/>
  <c r="L51" i="172"/>
  <c r="K51" i="172"/>
  <c r="R50" i="172"/>
  <c r="S50" i="172" s="1"/>
  <c r="N50" i="172"/>
  <c r="L50" i="172"/>
  <c r="K50" i="172"/>
  <c r="R49" i="172"/>
  <c r="S49" i="172" s="1"/>
  <c r="N49" i="172"/>
  <c r="L49" i="172"/>
  <c r="K49" i="172"/>
  <c r="R48" i="172"/>
  <c r="S48" i="172" s="1"/>
  <c r="N48" i="172"/>
  <c r="L48" i="172"/>
  <c r="K48" i="172"/>
  <c r="R47" i="172"/>
  <c r="S47" i="172" s="1"/>
  <c r="N47" i="172"/>
  <c r="L47" i="172"/>
  <c r="K47" i="172"/>
  <c r="S46" i="172"/>
  <c r="R46" i="172"/>
  <c r="N46" i="172"/>
  <c r="L46" i="172"/>
  <c r="K46" i="172"/>
  <c r="R45" i="172"/>
  <c r="S45" i="172" s="1"/>
  <c r="N45" i="172"/>
  <c r="L45" i="172"/>
  <c r="K45" i="172"/>
  <c r="R44" i="172"/>
  <c r="S44" i="172" s="1"/>
  <c r="N44" i="172"/>
  <c r="L44" i="172"/>
  <c r="K44" i="172"/>
  <c r="S43" i="172"/>
  <c r="R43" i="172"/>
  <c r="N43" i="172"/>
  <c r="L43" i="172"/>
  <c r="K43" i="172"/>
  <c r="R42" i="172"/>
  <c r="S42" i="172" s="1"/>
  <c r="N42" i="172"/>
  <c r="L42" i="172"/>
  <c r="K42" i="172"/>
  <c r="R41" i="172"/>
  <c r="S41" i="172" s="1"/>
  <c r="N41" i="172"/>
  <c r="L41" i="172"/>
  <c r="K41" i="172"/>
  <c r="R40" i="172"/>
  <c r="S40" i="172" s="1"/>
  <c r="N40" i="172"/>
  <c r="L40" i="172"/>
  <c r="K40" i="172"/>
  <c r="R39" i="172"/>
  <c r="S39" i="172" s="1"/>
  <c r="N39" i="172"/>
  <c r="L39" i="172"/>
  <c r="K39" i="172"/>
  <c r="R38" i="172"/>
  <c r="S38" i="172" s="1"/>
  <c r="N38" i="172"/>
  <c r="L38" i="172"/>
  <c r="K38" i="172"/>
  <c r="R37" i="172"/>
  <c r="S37" i="172" s="1"/>
  <c r="N37" i="172"/>
  <c r="L37" i="172"/>
  <c r="K37" i="172"/>
  <c r="S36" i="172"/>
  <c r="R36" i="172"/>
  <c r="N36" i="172"/>
  <c r="L36" i="172"/>
  <c r="K36" i="172"/>
  <c r="S35" i="172"/>
  <c r="R35" i="172"/>
  <c r="N35" i="172"/>
  <c r="L35" i="172"/>
  <c r="K35" i="172"/>
  <c r="S34" i="172"/>
  <c r="R34" i="172"/>
  <c r="N34" i="172"/>
  <c r="L34" i="172"/>
  <c r="K34" i="172"/>
  <c r="R33" i="172"/>
  <c r="S33" i="172" s="1"/>
  <c r="N33" i="172"/>
  <c r="L33" i="172"/>
  <c r="K33" i="172"/>
  <c r="R32" i="172"/>
  <c r="S32" i="172" s="1"/>
  <c r="N32" i="172"/>
  <c r="L32" i="172"/>
  <c r="K32" i="172"/>
  <c r="R31" i="172"/>
  <c r="S31" i="172" s="1"/>
  <c r="N31" i="172"/>
  <c r="L31" i="172"/>
  <c r="K31" i="172"/>
  <c r="R30" i="172"/>
  <c r="S30" i="172" s="1"/>
  <c r="N30" i="172"/>
  <c r="L30" i="172"/>
  <c r="K30" i="172"/>
  <c r="R29" i="172"/>
  <c r="S29" i="172" s="1"/>
  <c r="N29" i="172"/>
  <c r="L29" i="172"/>
  <c r="K29" i="172"/>
  <c r="R28" i="172"/>
  <c r="S28" i="172" s="1"/>
  <c r="N28" i="172"/>
  <c r="L28" i="172"/>
  <c r="K28" i="172"/>
  <c r="S27" i="172"/>
  <c r="R27" i="172"/>
  <c r="N27" i="172"/>
  <c r="L27" i="172"/>
  <c r="K27" i="172"/>
  <c r="R26" i="172"/>
  <c r="S26" i="172" s="1"/>
  <c r="N26" i="172"/>
  <c r="L26" i="172"/>
  <c r="K26" i="172"/>
  <c r="R25" i="172"/>
  <c r="S25" i="172" s="1"/>
  <c r="N25" i="172"/>
  <c r="L25" i="172"/>
  <c r="K25" i="172"/>
  <c r="R24" i="172"/>
  <c r="S24" i="172" s="1"/>
  <c r="N24" i="172"/>
  <c r="L24" i="172"/>
  <c r="K24" i="172"/>
  <c r="R23" i="172"/>
  <c r="S23" i="172" s="1"/>
  <c r="N23" i="172"/>
  <c r="L23" i="172"/>
  <c r="K23" i="172"/>
  <c r="R22" i="172"/>
  <c r="S22" i="172" s="1"/>
  <c r="N22" i="172"/>
  <c r="L22" i="172"/>
  <c r="K22" i="172"/>
  <c r="R21" i="172"/>
  <c r="S21" i="172" s="1"/>
  <c r="N21" i="172"/>
  <c r="L21" i="172"/>
  <c r="K21" i="172"/>
  <c r="S20" i="172"/>
  <c r="R20" i="172"/>
  <c r="N20" i="172"/>
  <c r="L20" i="172"/>
  <c r="K20" i="172"/>
  <c r="R19" i="172"/>
  <c r="S19" i="172" s="1"/>
  <c r="N19" i="172"/>
  <c r="L19" i="172"/>
  <c r="K19" i="172"/>
  <c r="R18" i="172"/>
  <c r="S18" i="172" s="1"/>
  <c r="N18" i="172"/>
  <c r="L18" i="172"/>
  <c r="K18" i="172"/>
  <c r="R17" i="172"/>
  <c r="S17" i="172" s="1"/>
  <c r="N17" i="172"/>
  <c r="L17" i="172"/>
  <c r="K17" i="172"/>
  <c r="R16" i="172"/>
  <c r="S16" i="172" s="1"/>
  <c r="N16" i="172"/>
  <c r="L16" i="172"/>
  <c r="K16" i="172"/>
  <c r="R15" i="172"/>
  <c r="S15" i="172" s="1"/>
  <c r="N15" i="172"/>
  <c r="L15" i="172"/>
  <c r="K15" i="172"/>
  <c r="R14" i="172"/>
  <c r="S14" i="172" s="1"/>
  <c r="N14" i="172"/>
  <c r="L14" i="172"/>
  <c r="K14" i="172"/>
  <c r="S13" i="172"/>
  <c r="R13" i="172"/>
  <c r="N13" i="172"/>
  <c r="L13" i="172"/>
  <c r="K13" i="172"/>
  <c r="R12" i="172"/>
  <c r="S12" i="172" s="1"/>
  <c r="N12" i="172"/>
  <c r="L12" i="172"/>
  <c r="K12" i="172"/>
  <c r="R11" i="172"/>
  <c r="S11" i="172" s="1"/>
  <c r="N11" i="172"/>
  <c r="L11" i="172"/>
  <c r="K11" i="172"/>
  <c r="S10" i="172"/>
  <c r="R10" i="172"/>
  <c r="N10" i="172"/>
  <c r="L10" i="172"/>
  <c r="K10" i="172"/>
  <c r="R9" i="172"/>
  <c r="S9" i="172" s="1"/>
  <c r="N9" i="172"/>
  <c r="L9" i="172"/>
  <c r="K9" i="172"/>
  <c r="R8" i="172"/>
  <c r="S8" i="172" s="1"/>
  <c r="N8" i="172"/>
  <c r="L8" i="172"/>
  <c r="K8" i="172"/>
  <c r="R7" i="172"/>
  <c r="S7" i="172" s="1"/>
  <c r="N7" i="172"/>
  <c r="L7" i="172"/>
  <c r="K7" i="172"/>
  <c r="S6" i="172"/>
  <c r="R6" i="172"/>
  <c r="N6" i="172"/>
  <c r="L6" i="172"/>
  <c r="K6" i="172"/>
  <c r="R5" i="172"/>
  <c r="S5" i="172" s="1"/>
  <c r="N5" i="172"/>
  <c r="L5" i="172"/>
  <c r="K5" i="172"/>
  <c r="R4" i="172"/>
  <c r="S4" i="172" s="1"/>
  <c r="N4" i="172"/>
  <c r="L4" i="172"/>
  <c r="L56" i="172" s="1"/>
  <c r="K4" i="172"/>
  <c r="J57" i="171"/>
  <c r="AG56" i="171"/>
  <c r="AF56" i="171"/>
  <c r="AE56" i="171"/>
  <c r="AD56" i="171"/>
  <c r="AC56" i="171"/>
  <c r="AB56" i="171"/>
  <c r="AA56" i="171"/>
  <c r="Z56" i="171"/>
  <c r="Y56" i="171"/>
  <c r="X56" i="171"/>
  <c r="W56" i="171"/>
  <c r="V56" i="171"/>
  <c r="U56" i="171"/>
  <c r="T56" i="171"/>
  <c r="J56" i="171"/>
  <c r="R55" i="171"/>
  <c r="S55" i="171" s="1"/>
  <c r="N55" i="171"/>
  <c r="L55" i="171"/>
  <c r="K55" i="171"/>
  <c r="R54" i="171"/>
  <c r="S54" i="171" s="1"/>
  <c r="N54" i="171"/>
  <c r="L54" i="171"/>
  <c r="K54" i="171"/>
  <c r="R53" i="171"/>
  <c r="S53" i="171" s="1"/>
  <c r="N53" i="171"/>
  <c r="L53" i="171"/>
  <c r="K53" i="171"/>
  <c r="R52" i="171"/>
  <c r="S52" i="171" s="1"/>
  <c r="N52" i="171"/>
  <c r="L52" i="171"/>
  <c r="K52" i="171"/>
  <c r="R51" i="171"/>
  <c r="S51" i="171" s="1"/>
  <c r="N51" i="171"/>
  <c r="L51" i="171"/>
  <c r="K51" i="171"/>
  <c r="R50" i="171"/>
  <c r="S50" i="171" s="1"/>
  <c r="N50" i="171"/>
  <c r="L50" i="171"/>
  <c r="K50" i="171"/>
  <c r="R49" i="171"/>
  <c r="S49" i="171" s="1"/>
  <c r="N49" i="171"/>
  <c r="L49" i="171"/>
  <c r="K49" i="171"/>
  <c r="R48" i="171"/>
  <c r="S48" i="171" s="1"/>
  <c r="N48" i="171"/>
  <c r="L48" i="171"/>
  <c r="K48" i="171"/>
  <c r="R47" i="171"/>
  <c r="S47" i="171" s="1"/>
  <c r="N47" i="171"/>
  <c r="L47" i="171"/>
  <c r="K47" i="171"/>
  <c r="R46" i="171"/>
  <c r="S46" i="171" s="1"/>
  <c r="N46" i="171"/>
  <c r="L46" i="171"/>
  <c r="K46" i="171"/>
  <c r="R45" i="171"/>
  <c r="S45" i="171" s="1"/>
  <c r="N45" i="171"/>
  <c r="L45" i="171"/>
  <c r="K45" i="171"/>
  <c r="R44" i="171"/>
  <c r="S44" i="171" s="1"/>
  <c r="N44" i="171"/>
  <c r="L44" i="171"/>
  <c r="K44" i="171"/>
  <c r="R43" i="171"/>
  <c r="S43" i="171" s="1"/>
  <c r="N43" i="171"/>
  <c r="L43" i="171"/>
  <c r="K43" i="171"/>
  <c r="R42" i="171"/>
  <c r="S42" i="171" s="1"/>
  <c r="N42" i="171"/>
  <c r="L42" i="171"/>
  <c r="K42" i="171"/>
  <c r="R41" i="171"/>
  <c r="S41" i="171" s="1"/>
  <c r="N41" i="171"/>
  <c r="L41" i="171"/>
  <c r="K41" i="171"/>
  <c r="R40" i="171"/>
  <c r="S40" i="171" s="1"/>
  <c r="N40" i="171"/>
  <c r="L40" i="171"/>
  <c r="K40" i="171"/>
  <c r="R39" i="171"/>
  <c r="S39" i="171" s="1"/>
  <c r="N39" i="171"/>
  <c r="L39" i="171"/>
  <c r="K39" i="171"/>
  <c r="R38" i="171"/>
  <c r="S38" i="171" s="1"/>
  <c r="N38" i="171"/>
  <c r="L38" i="171"/>
  <c r="K38" i="171"/>
  <c r="R37" i="171"/>
  <c r="S37" i="171" s="1"/>
  <c r="N37" i="171"/>
  <c r="L37" i="171"/>
  <c r="K37" i="171"/>
  <c r="R36" i="171"/>
  <c r="S36" i="171" s="1"/>
  <c r="N36" i="171"/>
  <c r="L36" i="171"/>
  <c r="K36" i="171"/>
  <c r="R35" i="171"/>
  <c r="S35" i="171" s="1"/>
  <c r="N35" i="171"/>
  <c r="L35" i="171"/>
  <c r="K35" i="171"/>
  <c r="R34" i="171"/>
  <c r="S34" i="171" s="1"/>
  <c r="N34" i="171"/>
  <c r="L34" i="171"/>
  <c r="K34" i="171"/>
  <c r="R33" i="171"/>
  <c r="S33" i="171" s="1"/>
  <c r="N33" i="171"/>
  <c r="L33" i="171"/>
  <c r="K33" i="171"/>
  <c r="R32" i="171"/>
  <c r="S32" i="171" s="1"/>
  <c r="N32" i="171"/>
  <c r="L32" i="171"/>
  <c r="K32" i="171"/>
  <c r="R31" i="171"/>
  <c r="S31" i="171" s="1"/>
  <c r="N31" i="171"/>
  <c r="L31" i="171"/>
  <c r="K31" i="171"/>
  <c r="R30" i="171"/>
  <c r="S30" i="171" s="1"/>
  <c r="N30" i="171"/>
  <c r="L30" i="171"/>
  <c r="K30" i="171"/>
  <c r="R29" i="171"/>
  <c r="S29" i="171" s="1"/>
  <c r="N29" i="171"/>
  <c r="L29" i="171"/>
  <c r="K29" i="171"/>
  <c r="R28" i="171"/>
  <c r="S28" i="171" s="1"/>
  <c r="N28" i="171"/>
  <c r="L28" i="171"/>
  <c r="K28" i="171"/>
  <c r="R27" i="171"/>
  <c r="S27" i="171" s="1"/>
  <c r="N27" i="171"/>
  <c r="L27" i="171"/>
  <c r="K27" i="171"/>
  <c r="R26" i="171"/>
  <c r="S26" i="171" s="1"/>
  <c r="N26" i="171"/>
  <c r="L26" i="171"/>
  <c r="K26" i="171"/>
  <c r="R25" i="171"/>
  <c r="S25" i="171" s="1"/>
  <c r="N25" i="171"/>
  <c r="L25" i="171"/>
  <c r="K25" i="171"/>
  <c r="R24" i="171"/>
  <c r="S24" i="171" s="1"/>
  <c r="N24" i="171"/>
  <c r="L24" i="171"/>
  <c r="K24" i="171"/>
  <c r="R23" i="171"/>
  <c r="S23" i="171" s="1"/>
  <c r="N23" i="171"/>
  <c r="L23" i="171"/>
  <c r="K23" i="171"/>
  <c r="R22" i="171"/>
  <c r="S22" i="171" s="1"/>
  <c r="N22" i="171"/>
  <c r="L22" i="171"/>
  <c r="K22" i="171"/>
  <c r="R21" i="171"/>
  <c r="S21" i="171" s="1"/>
  <c r="N21" i="171"/>
  <c r="L21" i="171"/>
  <c r="K21" i="171"/>
  <c r="R20" i="171"/>
  <c r="S20" i="171" s="1"/>
  <c r="N20" i="171"/>
  <c r="L20" i="171"/>
  <c r="K20" i="171"/>
  <c r="R19" i="171"/>
  <c r="S19" i="171" s="1"/>
  <c r="N19" i="171"/>
  <c r="L19" i="171"/>
  <c r="K19" i="171"/>
  <c r="R18" i="171"/>
  <c r="S18" i="171" s="1"/>
  <c r="N18" i="171"/>
  <c r="L18" i="171"/>
  <c r="K18" i="171"/>
  <c r="R17" i="171"/>
  <c r="S17" i="171" s="1"/>
  <c r="N17" i="171"/>
  <c r="L17" i="171"/>
  <c r="K17" i="171"/>
  <c r="R16" i="171"/>
  <c r="S16" i="171" s="1"/>
  <c r="N16" i="171"/>
  <c r="L16" i="171"/>
  <c r="K16" i="171"/>
  <c r="R15" i="171"/>
  <c r="S15" i="171" s="1"/>
  <c r="N15" i="171"/>
  <c r="L15" i="171"/>
  <c r="K15" i="171"/>
  <c r="R14" i="171"/>
  <c r="S14" i="171" s="1"/>
  <c r="N14" i="171"/>
  <c r="L14" i="171"/>
  <c r="K14" i="171"/>
  <c r="R13" i="171"/>
  <c r="S13" i="171" s="1"/>
  <c r="N13" i="171"/>
  <c r="L13" i="171"/>
  <c r="K13" i="171"/>
  <c r="R12" i="171"/>
  <c r="S12" i="171" s="1"/>
  <c r="N12" i="171"/>
  <c r="L12" i="171"/>
  <c r="K12" i="171"/>
  <c r="R11" i="171"/>
  <c r="S11" i="171" s="1"/>
  <c r="N11" i="171"/>
  <c r="L11" i="171"/>
  <c r="K11" i="171"/>
  <c r="R10" i="171"/>
  <c r="S10" i="171" s="1"/>
  <c r="N10" i="171"/>
  <c r="L10" i="171"/>
  <c r="K10" i="171"/>
  <c r="R9" i="171"/>
  <c r="S9" i="171" s="1"/>
  <c r="N9" i="171"/>
  <c r="L9" i="171"/>
  <c r="K9" i="171"/>
  <c r="R8" i="171"/>
  <c r="S8" i="171" s="1"/>
  <c r="N8" i="171"/>
  <c r="L8" i="171"/>
  <c r="K8" i="171"/>
  <c r="R7" i="171"/>
  <c r="S7" i="171" s="1"/>
  <c r="N7" i="171"/>
  <c r="L7" i="171"/>
  <c r="K7" i="171"/>
  <c r="R6" i="171"/>
  <c r="S6" i="171" s="1"/>
  <c r="N6" i="171"/>
  <c r="L6" i="171"/>
  <c r="K6" i="171"/>
  <c r="R5" i="171"/>
  <c r="S5" i="171" s="1"/>
  <c r="N5" i="171"/>
  <c r="L5" i="171"/>
  <c r="K5" i="171"/>
  <c r="R4" i="171"/>
  <c r="S4" i="171" s="1"/>
  <c r="N4" i="171"/>
  <c r="L4" i="171"/>
  <c r="K4" i="171"/>
  <c r="J57" i="170"/>
  <c r="AG56" i="170"/>
  <c r="AF56" i="170"/>
  <c r="AE56" i="170"/>
  <c r="AD56" i="170"/>
  <c r="AC56" i="170"/>
  <c r="AB56" i="170"/>
  <c r="AA56" i="170"/>
  <c r="Z56" i="170"/>
  <c r="Y56" i="170"/>
  <c r="X56" i="170"/>
  <c r="W56" i="170"/>
  <c r="V56" i="170"/>
  <c r="U56" i="170"/>
  <c r="J56" i="170"/>
  <c r="R55" i="170"/>
  <c r="S55" i="170" s="1"/>
  <c r="N55" i="170"/>
  <c r="L55" i="170"/>
  <c r="K55" i="170"/>
  <c r="R54" i="170"/>
  <c r="S54" i="170" s="1"/>
  <c r="N54" i="170"/>
  <c r="L54" i="170"/>
  <c r="K54" i="170"/>
  <c r="R53" i="170"/>
  <c r="S53" i="170" s="1"/>
  <c r="N53" i="170"/>
  <c r="L53" i="170"/>
  <c r="K53" i="170"/>
  <c r="R52" i="170"/>
  <c r="S52" i="170" s="1"/>
  <c r="N52" i="170"/>
  <c r="L52" i="170"/>
  <c r="K52" i="170"/>
  <c r="S51" i="170"/>
  <c r="R51" i="170"/>
  <c r="N51" i="170"/>
  <c r="L51" i="170"/>
  <c r="K51" i="170"/>
  <c r="R50" i="170"/>
  <c r="S50" i="170" s="1"/>
  <c r="N50" i="170"/>
  <c r="L50" i="170"/>
  <c r="K50" i="170"/>
  <c r="R49" i="170"/>
  <c r="S49" i="170" s="1"/>
  <c r="N49" i="170"/>
  <c r="L49" i="170"/>
  <c r="K49" i="170"/>
  <c r="R48" i="170"/>
  <c r="S48" i="170" s="1"/>
  <c r="N48" i="170"/>
  <c r="L48" i="170"/>
  <c r="K48" i="170"/>
  <c r="R47" i="170"/>
  <c r="S47" i="170" s="1"/>
  <c r="N47" i="170"/>
  <c r="L47" i="170"/>
  <c r="K47" i="170"/>
  <c r="R46" i="170"/>
  <c r="S46" i="170" s="1"/>
  <c r="N46" i="170"/>
  <c r="L46" i="170"/>
  <c r="K46" i="170"/>
  <c r="R45" i="170"/>
  <c r="S45" i="170" s="1"/>
  <c r="N45" i="170"/>
  <c r="L45" i="170"/>
  <c r="K45" i="170"/>
  <c r="R44" i="170"/>
  <c r="S44" i="170" s="1"/>
  <c r="N44" i="170"/>
  <c r="L44" i="170"/>
  <c r="K44" i="170"/>
  <c r="R43" i="170"/>
  <c r="S43" i="170" s="1"/>
  <c r="N43" i="170"/>
  <c r="L43" i="170"/>
  <c r="K43" i="170"/>
  <c r="R42" i="170"/>
  <c r="S42" i="170" s="1"/>
  <c r="N42" i="170"/>
  <c r="L42" i="170"/>
  <c r="K42" i="170"/>
  <c r="R41" i="170"/>
  <c r="S41" i="170" s="1"/>
  <c r="N41" i="170"/>
  <c r="L41" i="170"/>
  <c r="K41" i="170"/>
  <c r="R40" i="170"/>
  <c r="S40" i="170" s="1"/>
  <c r="N40" i="170"/>
  <c r="L40" i="170"/>
  <c r="K40" i="170"/>
  <c r="R39" i="170"/>
  <c r="S39" i="170" s="1"/>
  <c r="N39" i="170"/>
  <c r="L39" i="170"/>
  <c r="K39" i="170"/>
  <c r="R38" i="170"/>
  <c r="S38" i="170" s="1"/>
  <c r="N38" i="170"/>
  <c r="L38" i="170"/>
  <c r="K38" i="170"/>
  <c r="R37" i="170"/>
  <c r="S37" i="170" s="1"/>
  <c r="N37" i="170"/>
  <c r="L37" i="170"/>
  <c r="K37" i="170"/>
  <c r="R36" i="170"/>
  <c r="S36" i="170" s="1"/>
  <c r="N36" i="170"/>
  <c r="L36" i="170"/>
  <c r="K36" i="170"/>
  <c r="R35" i="170"/>
  <c r="S35" i="170" s="1"/>
  <c r="N35" i="170"/>
  <c r="L35" i="170"/>
  <c r="K35" i="170"/>
  <c r="R34" i="170"/>
  <c r="S34" i="170" s="1"/>
  <c r="N34" i="170"/>
  <c r="L34" i="170"/>
  <c r="K34" i="170"/>
  <c r="R33" i="170"/>
  <c r="S33" i="170" s="1"/>
  <c r="N33" i="170"/>
  <c r="L33" i="170"/>
  <c r="K33" i="170"/>
  <c r="R32" i="170"/>
  <c r="S32" i="170" s="1"/>
  <c r="N32" i="170"/>
  <c r="L32" i="170"/>
  <c r="K32" i="170"/>
  <c r="R31" i="170"/>
  <c r="S31" i="170" s="1"/>
  <c r="N31" i="170"/>
  <c r="L31" i="170"/>
  <c r="K31" i="170"/>
  <c r="R30" i="170"/>
  <c r="S30" i="170" s="1"/>
  <c r="N30" i="170"/>
  <c r="L30" i="170"/>
  <c r="K30" i="170"/>
  <c r="R29" i="170"/>
  <c r="S29" i="170" s="1"/>
  <c r="N29" i="170"/>
  <c r="L29" i="170"/>
  <c r="K29" i="170"/>
  <c r="S28" i="170"/>
  <c r="R28" i="170"/>
  <c r="N28" i="170"/>
  <c r="L28" i="170"/>
  <c r="K28" i="170"/>
  <c r="R27" i="170"/>
  <c r="S27" i="170" s="1"/>
  <c r="N27" i="170"/>
  <c r="L27" i="170"/>
  <c r="K27" i="170"/>
  <c r="R26" i="170"/>
  <c r="S26" i="170" s="1"/>
  <c r="N26" i="170"/>
  <c r="L26" i="170"/>
  <c r="K26" i="170"/>
  <c r="R25" i="170"/>
  <c r="S25" i="170" s="1"/>
  <c r="N25" i="170"/>
  <c r="L25" i="170"/>
  <c r="K25" i="170"/>
  <c r="R24" i="170"/>
  <c r="S24" i="170" s="1"/>
  <c r="N24" i="170"/>
  <c r="L24" i="170"/>
  <c r="K24" i="170"/>
  <c r="R23" i="170"/>
  <c r="S23" i="170" s="1"/>
  <c r="N23" i="170"/>
  <c r="L23" i="170"/>
  <c r="K23" i="170"/>
  <c r="R22" i="170"/>
  <c r="S22" i="170" s="1"/>
  <c r="N22" i="170"/>
  <c r="L22" i="170"/>
  <c r="K22" i="170"/>
  <c r="R21" i="170"/>
  <c r="S21" i="170" s="1"/>
  <c r="N21" i="170"/>
  <c r="L21" i="170"/>
  <c r="K21" i="170"/>
  <c r="R20" i="170"/>
  <c r="S20" i="170" s="1"/>
  <c r="N20" i="170"/>
  <c r="L20" i="170"/>
  <c r="K20" i="170"/>
  <c r="R19" i="170"/>
  <c r="S19" i="170" s="1"/>
  <c r="N19" i="170"/>
  <c r="L19" i="170"/>
  <c r="K19" i="170"/>
  <c r="R18" i="170"/>
  <c r="S18" i="170" s="1"/>
  <c r="N18" i="170"/>
  <c r="L18" i="170"/>
  <c r="K18" i="170"/>
  <c r="R17" i="170"/>
  <c r="S17" i="170" s="1"/>
  <c r="N17" i="170"/>
  <c r="L17" i="170"/>
  <c r="K17" i="170"/>
  <c r="R16" i="170"/>
  <c r="S16" i="170" s="1"/>
  <c r="N16" i="170"/>
  <c r="L16" i="170"/>
  <c r="K16" i="170"/>
  <c r="R15" i="170"/>
  <c r="S15" i="170" s="1"/>
  <c r="N15" i="170"/>
  <c r="L15" i="170"/>
  <c r="K15" i="170"/>
  <c r="R14" i="170"/>
  <c r="S14" i="170" s="1"/>
  <c r="N14" i="170"/>
  <c r="L14" i="170"/>
  <c r="K14" i="170"/>
  <c r="R13" i="170"/>
  <c r="S13" i="170" s="1"/>
  <c r="N13" i="170"/>
  <c r="L13" i="170"/>
  <c r="K13" i="170"/>
  <c r="S12" i="170"/>
  <c r="R12" i="170"/>
  <c r="N12" i="170"/>
  <c r="L12" i="170"/>
  <c r="K12" i="170"/>
  <c r="R11" i="170"/>
  <c r="S11" i="170" s="1"/>
  <c r="N11" i="170"/>
  <c r="L11" i="170"/>
  <c r="K11" i="170"/>
  <c r="R10" i="170"/>
  <c r="S10" i="170" s="1"/>
  <c r="N10" i="170"/>
  <c r="L10" i="170"/>
  <c r="K10" i="170"/>
  <c r="R9" i="170"/>
  <c r="S9" i="170" s="1"/>
  <c r="N9" i="170"/>
  <c r="L9" i="170"/>
  <c r="K9" i="170"/>
  <c r="R8" i="170"/>
  <c r="S8" i="170" s="1"/>
  <c r="N8" i="170"/>
  <c r="L8" i="170"/>
  <c r="K8" i="170"/>
  <c r="R7" i="170"/>
  <c r="S7" i="170" s="1"/>
  <c r="N7" i="170"/>
  <c r="L7" i="170"/>
  <c r="K7" i="170"/>
  <c r="R6" i="170"/>
  <c r="S6" i="170" s="1"/>
  <c r="N6" i="170"/>
  <c r="L6" i="170"/>
  <c r="K6" i="170"/>
  <c r="R5" i="170"/>
  <c r="S5" i="170" s="1"/>
  <c r="N5" i="170"/>
  <c r="L5" i="170"/>
  <c r="K5" i="170"/>
  <c r="R4" i="170"/>
  <c r="S4" i="170" s="1"/>
  <c r="N4" i="170"/>
  <c r="L4" i="170"/>
  <c r="L56" i="170" s="1"/>
  <c r="K4" i="170"/>
  <c r="J57" i="169"/>
  <c r="AG56" i="169"/>
  <c r="AF56" i="169"/>
  <c r="AE56" i="169"/>
  <c r="AD56" i="169"/>
  <c r="AC56" i="169"/>
  <c r="AB56" i="169"/>
  <c r="AA56" i="169"/>
  <c r="Z56" i="169"/>
  <c r="Y56" i="169"/>
  <c r="X56" i="169"/>
  <c r="W56" i="169"/>
  <c r="V56" i="169"/>
  <c r="U56" i="169"/>
  <c r="T56" i="169"/>
  <c r="J56" i="169"/>
  <c r="R55" i="169"/>
  <c r="S55" i="169" s="1"/>
  <c r="N55" i="169"/>
  <c r="L55" i="169"/>
  <c r="K55" i="169"/>
  <c r="R54" i="169"/>
  <c r="S54" i="169" s="1"/>
  <c r="N54" i="169"/>
  <c r="L54" i="169"/>
  <c r="K54" i="169"/>
  <c r="R53" i="169"/>
  <c r="S53" i="169" s="1"/>
  <c r="N53" i="169"/>
  <c r="L53" i="169"/>
  <c r="K53" i="169"/>
  <c r="R52" i="169"/>
  <c r="S52" i="169" s="1"/>
  <c r="N52" i="169"/>
  <c r="L52" i="169"/>
  <c r="K52" i="169"/>
  <c r="R51" i="169"/>
  <c r="S51" i="169" s="1"/>
  <c r="N51" i="169"/>
  <c r="L51" i="169"/>
  <c r="K51" i="169"/>
  <c r="R50" i="169"/>
  <c r="S50" i="169" s="1"/>
  <c r="N50" i="169"/>
  <c r="L50" i="169"/>
  <c r="K50" i="169"/>
  <c r="R49" i="169"/>
  <c r="S49" i="169" s="1"/>
  <c r="N49" i="169"/>
  <c r="L49" i="169"/>
  <c r="K49" i="169"/>
  <c r="R48" i="169"/>
  <c r="S48" i="169" s="1"/>
  <c r="N48" i="169"/>
  <c r="L48" i="169"/>
  <c r="K48" i="169"/>
  <c r="R47" i="169"/>
  <c r="S47" i="169" s="1"/>
  <c r="N47" i="169"/>
  <c r="L47" i="169"/>
  <c r="K47" i="169"/>
  <c r="R46" i="169"/>
  <c r="S46" i="169" s="1"/>
  <c r="N46" i="169"/>
  <c r="L46" i="169"/>
  <c r="K46" i="169"/>
  <c r="R45" i="169"/>
  <c r="S45" i="169" s="1"/>
  <c r="N45" i="169"/>
  <c r="L45" i="169"/>
  <c r="K45" i="169"/>
  <c r="R44" i="169"/>
  <c r="S44" i="169" s="1"/>
  <c r="N44" i="169"/>
  <c r="L44" i="169"/>
  <c r="K44" i="169"/>
  <c r="R43" i="169"/>
  <c r="S43" i="169" s="1"/>
  <c r="N43" i="169"/>
  <c r="L43" i="169"/>
  <c r="K43" i="169"/>
  <c r="R42" i="169"/>
  <c r="S42" i="169" s="1"/>
  <c r="N42" i="169"/>
  <c r="L42" i="169"/>
  <c r="K42" i="169"/>
  <c r="R41" i="169"/>
  <c r="S41" i="169" s="1"/>
  <c r="N41" i="169"/>
  <c r="L41" i="169"/>
  <c r="K41" i="169"/>
  <c r="R40" i="169"/>
  <c r="S40" i="169" s="1"/>
  <c r="N40" i="169"/>
  <c r="L40" i="169"/>
  <c r="K40" i="169"/>
  <c r="R39" i="169"/>
  <c r="S39" i="169" s="1"/>
  <c r="N39" i="169"/>
  <c r="L39" i="169"/>
  <c r="K39" i="169"/>
  <c r="R38" i="169"/>
  <c r="S38" i="169" s="1"/>
  <c r="N38" i="169"/>
  <c r="L38" i="169"/>
  <c r="K38" i="169"/>
  <c r="R37" i="169"/>
  <c r="S37" i="169" s="1"/>
  <c r="N37" i="169"/>
  <c r="L37" i="169"/>
  <c r="K37" i="169"/>
  <c r="R36" i="169"/>
  <c r="S36" i="169" s="1"/>
  <c r="N36" i="169"/>
  <c r="L36" i="169"/>
  <c r="K36" i="169"/>
  <c r="R35" i="169"/>
  <c r="S35" i="169" s="1"/>
  <c r="N35" i="169"/>
  <c r="L35" i="169"/>
  <c r="K35" i="169"/>
  <c r="R34" i="169"/>
  <c r="S34" i="169" s="1"/>
  <c r="N34" i="169"/>
  <c r="L34" i="169"/>
  <c r="K34" i="169"/>
  <c r="R33" i="169"/>
  <c r="S33" i="169" s="1"/>
  <c r="N33" i="169"/>
  <c r="L33" i="169"/>
  <c r="K33" i="169"/>
  <c r="R32" i="169"/>
  <c r="S32" i="169" s="1"/>
  <c r="N32" i="169"/>
  <c r="L32" i="169"/>
  <c r="K32" i="169"/>
  <c r="R31" i="169"/>
  <c r="S31" i="169" s="1"/>
  <c r="N31" i="169"/>
  <c r="L31" i="169"/>
  <c r="K31" i="169"/>
  <c r="R30" i="169"/>
  <c r="S30" i="169" s="1"/>
  <c r="N30" i="169"/>
  <c r="L30" i="169"/>
  <c r="K30" i="169"/>
  <c r="R29" i="169"/>
  <c r="S29" i="169" s="1"/>
  <c r="N29" i="169"/>
  <c r="L29" i="169"/>
  <c r="K29" i="169"/>
  <c r="R28" i="169"/>
  <c r="S28" i="169" s="1"/>
  <c r="N28" i="169"/>
  <c r="L28" i="169"/>
  <c r="K28" i="169"/>
  <c r="R27" i="169"/>
  <c r="S27" i="169" s="1"/>
  <c r="N27" i="169"/>
  <c r="L27" i="169"/>
  <c r="K27" i="169"/>
  <c r="R26" i="169"/>
  <c r="S26" i="169" s="1"/>
  <c r="N26" i="169"/>
  <c r="L26" i="169"/>
  <c r="K26" i="169"/>
  <c r="R25" i="169"/>
  <c r="S25" i="169" s="1"/>
  <c r="N25" i="169"/>
  <c r="L25" i="169"/>
  <c r="K25" i="169"/>
  <c r="R24" i="169"/>
  <c r="S24" i="169" s="1"/>
  <c r="N24" i="169"/>
  <c r="L24" i="169"/>
  <c r="K24" i="169"/>
  <c r="R23" i="169"/>
  <c r="S23" i="169" s="1"/>
  <c r="N23" i="169"/>
  <c r="L23" i="169"/>
  <c r="K23" i="169"/>
  <c r="R22" i="169"/>
  <c r="S22" i="169" s="1"/>
  <c r="N22" i="169"/>
  <c r="L22" i="169"/>
  <c r="K22" i="169"/>
  <c r="R21" i="169"/>
  <c r="S21" i="169" s="1"/>
  <c r="N21" i="169"/>
  <c r="L21" i="169"/>
  <c r="K21" i="169"/>
  <c r="R20" i="169"/>
  <c r="S20" i="169" s="1"/>
  <c r="N20" i="169"/>
  <c r="L20" i="169"/>
  <c r="K20" i="169"/>
  <c r="R19" i="169"/>
  <c r="S19" i="169" s="1"/>
  <c r="N19" i="169"/>
  <c r="L19" i="169"/>
  <c r="K19" i="169"/>
  <c r="R18" i="169"/>
  <c r="S18" i="169" s="1"/>
  <c r="N18" i="169"/>
  <c r="L18" i="169"/>
  <c r="K18" i="169"/>
  <c r="R17" i="169"/>
  <c r="S17" i="169" s="1"/>
  <c r="N17" i="169"/>
  <c r="L17" i="169"/>
  <c r="K17" i="169"/>
  <c r="R16" i="169"/>
  <c r="S16" i="169" s="1"/>
  <c r="N16" i="169"/>
  <c r="L16" i="169"/>
  <c r="K16" i="169"/>
  <c r="R15" i="169"/>
  <c r="S15" i="169" s="1"/>
  <c r="N15" i="169"/>
  <c r="L15" i="169"/>
  <c r="K15" i="169"/>
  <c r="R14" i="169"/>
  <c r="S14" i="169" s="1"/>
  <c r="N14" i="169"/>
  <c r="L14" i="169"/>
  <c r="K14" i="169"/>
  <c r="R13" i="169"/>
  <c r="S13" i="169" s="1"/>
  <c r="N13" i="169"/>
  <c r="L13" i="169"/>
  <c r="K13" i="169"/>
  <c r="R12" i="169"/>
  <c r="S12" i="169" s="1"/>
  <c r="N12" i="169"/>
  <c r="L12" i="169"/>
  <c r="K12" i="169"/>
  <c r="R11" i="169"/>
  <c r="S11" i="169" s="1"/>
  <c r="N11" i="169"/>
  <c r="L11" i="169"/>
  <c r="K11" i="169"/>
  <c r="R10" i="169"/>
  <c r="S10" i="169" s="1"/>
  <c r="N10" i="169"/>
  <c r="L10" i="169"/>
  <c r="K10" i="169"/>
  <c r="R9" i="169"/>
  <c r="S9" i="169" s="1"/>
  <c r="N9" i="169"/>
  <c r="L9" i="169"/>
  <c r="K9" i="169"/>
  <c r="R8" i="169"/>
  <c r="S8" i="169" s="1"/>
  <c r="N8" i="169"/>
  <c r="L8" i="169"/>
  <c r="K8" i="169"/>
  <c r="R7" i="169"/>
  <c r="S7" i="169" s="1"/>
  <c r="N7" i="169"/>
  <c r="L7" i="169"/>
  <c r="K7" i="169"/>
  <c r="R6" i="169"/>
  <c r="S6" i="169" s="1"/>
  <c r="N6" i="169"/>
  <c r="L6" i="169"/>
  <c r="K6" i="169"/>
  <c r="R5" i="169"/>
  <c r="S5" i="169" s="1"/>
  <c r="N5" i="169"/>
  <c r="L5" i="169"/>
  <c r="K5" i="169"/>
  <c r="R4" i="169"/>
  <c r="N4" i="169"/>
  <c r="L4" i="169"/>
  <c r="K4" i="169"/>
  <c r="J57" i="168"/>
  <c r="AG56" i="168"/>
  <c r="AF56" i="168"/>
  <c r="AE56" i="168"/>
  <c r="AD56" i="168"/>
  <c r="AC56" i="168"/>
  <c r="AB56" i="168"/>
  <c r="AA56" i="168"/>
  <c r="Z56" i="168"/>
  <c r="Y56" i="168"/>
  <c r="X56" i="168"/>
  <c r="W56" i="168"/>
  <c r="V56" i="168"/>
  <c r="U56" i="168"/>
  <c r="T56" i="168"/>
  <c r="J56" i="168"/>
  <c r="R55" i="168"/>
  <c r="S55" i="168" s="1"/>
  <c r="N55" i="168"/>
  <c r="L55" i="168"/>
  <c r="K55" i="168"/>
  <c r="R54" i="168"/>
  <c r="S54" i="168" s="1"/>
  <c r="N54" i="168"/>
  <c r="L54" i="168"/>
  <c r="K54" i="168"/>
  <c r="R53" i="168"/>
  <c r="S53" i="168" s="1"/>
  <c r="N53" i="168"/>
  <c r="L53" i="168"/>
  <c r="K53" i="168"/>
  <c r="R52" i="168"/>
  <c r="S52" i="168" s="1"/>
  <c r="N52" i="168"/>
  <c r="L52" i="168"/>
  <c r="K52" i="168"/>
  <c r="S51" i="168"/>
  <c r="R51" i="168"/>
  <c r="N51" i="168"/>
  <c r="L51" i="168"/>
  <c r="K51" i="168"/>
  <c r="R50" i="168"/>
  <c r="S50" i="168" s="1"/>
  <c r="N50" i="168"/>
  <c r="L50" i="168"/>
  <c r="K50" i="168"/>
  <c r="R49" i="168"/>
  <c r="S49" i="168" s="1"/>
  <c r="N49" i="168"/>
  <c r="L49" i="168"/>
  <c r="K49" i="168"/>
  <c r="R48" i="168"/>
  <c r="S48" i="168" s="1"/>
  <c r="N48" i="168"/>
  <c r="L48" i="168"/>
  <c r="K48" i="168"/>
  <c r="R47" i="168"/>
  <c r="S47" i="168" s="1"/>
  <c r="N47" i="168"/>
  <c r="L47" i="168"/>
  <c r="K47" i="168"/>
  <c r="R46" i="168"/>
  <c r="S46" i="168" s="1"/>
  <c r="N46" i="168"/>
  <c r="L46" i="168"/>
  <c r="K46" i="168"/>
  <c r="R45" i="168"/>
  <c r="S45" i="168" s="1"/>
  <c r="N45" i="168"/>
  <c r="L45" i="168"/>
  <c r="K45" i="168"/>
  <c r="R44" i="168"/>
  <c r="S44" i="168" s="1"/>
  <c r="N44" i="168"/>
  <c r="L44" i="168"/>
  <c r="K44" i="168"/>
  <c r="S43" i="168"/>
  <c r="R43" i="168"/>
  <c r="N43" i="168"/>
  <c r="L43" i="168"/>
  <c r="K43" i="168"/>
  <c r="R42" i="168"/>
  <c r="S42" i="168" s="1"/>
  <c r="N42" i="168"/>
  <c r="L42" i="168"/>
  <c r="K42" i="168"/>
  <c r="R41" i="168"/>
  <c r="S41" i="168" s="1"/>
  <c r="N41" i="168"/>
  <c r="L41" i="168"/>
  <c r="K41" i="168"/>
  <c r="R40" i="168"/>
  <c r="S40" i="168" s="1"/>
  <c r="N40" i="168"/>
  <c r="L40" i="168"/>
  <c r="K40" i="168"/>
  <c r="R39" i="168"/>
  <c r="S39" i="168" s="1"/>
  <c r="N39" i="168"/>
  <c r="L39" i="168"/>
  <c r="K39" i="168"/>
  <c r="R38" i="168"/>
  <c r="S38" i="168" s="1"/>
  <c r="N38" i="168"/>
  <c r="L38" i="168"/>
  <c r="K38" i="168"/>
  <c r="R37" i="168"/>
  <c r="S37" i="168" s="1"/>
  <c r="N37" i="168"/>
  <c r="L37" i="168"/>
  <c r="K37" i="168"/>
  <c r="R36" i="168"/>
  <c r="S36" i="168" s="1"/>
  <c r="N36" i="168"/>
  <c r="L36" i="168"/>
  <c r="K36" i="168"/>
  <c r="R35" i="168"/>
  <c r="S35" i="168" s="1"/>
  <c r="N35" i="168"/>
  <c r="L35" i="168"/>
  <c r="K35" i="168"/>
  <c r="R34" i="168"/>
  <c r="S34" i="168" s="1"/>
  <c r="N34" i="168"/>
  <c r="L34" i="168"/>
  <c r="K34" i="168"/>
  <c r="R33" i="168"/>
  <c r="S33" i="168" s="1"/>
  <c r="N33" i="168"/>
  <c r="L33" i="168"/>
  <c r="K33" i="168"/>
  <c r="R32" i="168"/>
  <c r="S32" i="168" s="1"/>
  <c r="N32" i="168"/>
  <c r="L32" i="168"/>
  <c r="K32" i="168"/>
  <c r="R31" i="168"/>
  <c r="S31" i="168" s="1"/>
  <c r="N31" i="168"/>
  <c r="L31" i="168"/>
  <c r="K31" i="168"/>
  <c r="R30" i="168"/>
  <c r="S30" i="168" s="1"/>
  <c r="N30" i="168"/>
  <c r="L30" i="168"/>
  <c r="K30" i="168"/>
  <c r="R29" i="168"/>
  <c r="S29" i="168" s="1"/>
  <c r="N29" i="168"/>
  <c r="L29" i="168"/>
  <c r="K29" i="168"/>
  <c r="R28" i="168"/>
  <c r="S28" i="168" s="1"/>
  <c r="N28" i="168"/>
  <c r="L28" i="168"/>
  <c r="K28" i="168"/>
  <c r="R27" i="168"/>
  <c r="S27" i="168" s="1"/>
  <c r="N27" i="168"/>
  <c r="L27" i="168"/>
  <c r="K27" i="168"/>
  <c r="R26" i="168"/>
  <c r="S26" i="168" s="1"/>
  <c r="N26" i="168"/>
  <c r="L26" i="168"/>
  <c r="K26" i="168"/>
  <c r="R25" i="168"/>
  <c r="S25" i="168" s="1"/>
  <c r="N25" i="168"/>
  <c r="L25" i="168"/>
  <c r="K25" i="168"/>
  <c r="R24" i="168"/>
  <c r="S24" i="168" s="1"/>
  <c r="N24" i="168"/>
  <c r="L24" i="168"/>
  <c r="K24" i="168"/>
  <c r="R23" i="168"/>
  <c r="S23" i="168" s="1"/>
  <c r="N23" i="168"/>
  <c r="L23" i="168"/>
  <c r="K23" i="168"/>
  <c r="R22" i="168"/>
  <c r="S22" i="168" s="1"/>
  <c r="N22" i="168"/>
  <c r="L22" i="168"/>
  <c r="K22" i="168"/>
  <c r="R21" i="168"/>
  <c r="S21" i="168" s="1"/>
  <c r="N21" i="168"/>
  <c r="L21" i="168"/>
  <c r="K21" i="168"/>
  <c r="R20" i="168"/>
  <c r="S20" i="168" s="1"/>
  <c r="N20" i="168"/>
  <c r="L20" i="168"/>
  <c r="K20" i="168"/>
  <c r="R19" i="168"/>
  <c r="S19" i="168" s="1"/>
  <c r="N19" i="168"/>
  <c r="L19" i="168"/>
  <c r="K19" i="168"/>
  <c r="R18" i="168"/>
  <c r="S18" i="168" s="1"/>
  <c r="N18" i="168"/>
  <c r="L18" i="168"/>
  <c r="K18" i="168"/>
  <c r="R17" i="168"/>
  <c r="S17" i="168" s="1"/>
  <c r="N17" i="168"/>
  <c r="L17" i="168"/>
  <c r="K17" i="168"/>
  <c r="R16" i="168"/>
  <c r="S16" i="168" s="1"/>
  <c r="N16" i="168"/>
  <c r="L16" i="168"/>
  <c r="K16" i="168"/>
  <c r="R15" i="168"/>
  <c r="S15" i="168" s="1"/>
  <c r="N15" i="168"/>
  <c r="L15" i="168"/>
  <c r="K15" i="168"/>
  <c r="R14" i="168"/>
  <c r="S14" i="168" s="1"/>
  <c r="N14" i="168"/>
  <c r="L14" i="168"/>
  <c r="K14" i="168"/>
  <c r="R13" i="168"/>
  <c r="S13" i="168" s="1"/>
  <c r="N13" i="168"/>
  <c r="L13" i="168"/>
  <c r="K13" i="168"/>
  <c r="R12" i="168"/>
  <c r="S12" i="168" s="1"/>
  <c r="N12" i="168"/>
  <c r="L12" i="168"/>
  <c r="K12" i="168"/>
  <c r="R11" i="168"/>
  <c r="S11" i="168" s="1"/>
  <c r="N11" i="168"/>
  <c r="L11" i="168"/>
  <c r="K11" i="168"/>
  <c r="R10" i="168"/>
  <c r="S10" i="168" s="1"/>
  <c r="N10" i="168"/>
  <c r="L10" i="168"/>
  <c r="K10" i="168"/>
  <c r="R9" i="168"/>
  <c r="S9" i="168" s="1"/>
  <c r="N9" i="168"/>
  <c r="L9" i="168"/>
  <c r="K9" i="168"/>
  <c r="R8" i="168"/>
  <c r="S8" i="168" s="1"/>
  <c r="N8" i="168"/>
  <c r="L8" i="168"/>
  <c r="K8" i="168"/>
  <c r="R7" i="168"/>
  <c r="S7" i="168" s="1"/>
  <c r="N7" i="168"/>
  <c r="L7" i="168"/>
  <c r="K7" i="168"/>
  <c r="R6" i="168"/>
  <c r="S6" i="168" s="1"/>
  <c r="N6" i="168"/>
  <c r="L6" i="168"/>
  <c r="K6" i="168"/>
  <c r="R5" i="168"/>
  <c r="S5" i="168" s="1"/>
  <c r="N5" i="168"/>
  <c r="L5" i="168"/>
  <c r="K5" i="168"/>
  <c r="R4" i="168"/>
  <c r="N4" i="168"/>
  <c r="L4" i="168"/>
  <c r="L56" i="168" s="1"/>
  <c r="K4" i="168"/>
  <c r="J57" i="167"/>
  <c r="AG56" i="167"/>
  <c r="AF56" i="167"/>
  <c r="AE56" i="167"/>
  <c r="AD56" i="167"/>
  <c r="AC56" i="167"/>
  <c r="AB56" i="167"/>
  <c r="AA56" i="167"/>
  <c r="Z56" i="167"/>
  <c r="Y56" i="167"/>
  <c r="X56" i="167"/>
  <c r="W56" i="167"/>
  <c r="V56" i="167"/>
  <c r="U56" i="167"/>
  <c r="T56" i="167"/>
  <c r="J56" i="167"/>
  <c r="R55" i="167"/>
  <c r="S55" i="167" s="1"/>
  <c r="N55" i="167"/>
  <c r="L55" i="167"/>
  <c r="K55" i="167"/>
  <c r="R54" i="167"/>
  <c r="S54" i="167" s="1"/>
  <c r="N54" i="167"/>
  <c r="L54" i="167"/>
  <c r="K54" i="167"/>
  <c r="S53" i="167"/>
  <c r="R53" i="167"/>
  <c r="N53" i="167"/>
  <c r="L53" i="167"/>
  <c r="K53" i="167"/>
  <c r="R52" i="167"/>
  <c r="S52" i="167" s="1"/>
  <c r="N52" i="167"/>
  <c r="L52" i="167"/>
  <c r="K52" i="167"/>
  <c r="R51" i="167"/>
  <c r="S51" i="167" s="1"/>
  <c r="N51" i="167"/>
  <c r="L51" i="167"/>
  <c r="K51" i="167"/>
  <c r="R50" i="167"/>
  <c r="S50" i="167" s="1"/>
  <c r="N50" i="167"/>
  <c r="L50" i="167"/>
  <c r="K50" i="167"/>
  <c r="R49" i="167"/>
  <c r="S49" i="167" s="1"/>
  <c r="N49" i="167"/>
  <c r="L49" i="167"/>
  <c r="K49" i="167"/>
  <c r="R48" i="167"/>
  <c r="S48" i="167" s="1"/>
  <c r="N48" i="167"/>
  <c r="L48" i="167"/>
  <c r="K48" i="167"/>
  <c r="R47" i="167"/>
  <c r="S47" i="167" s="1"/>
  <c r="N47" i="167"/>
  <c r="L47" i="167"/>
  <c r="K47" i="167"/>
  <c r="R46" i="167"/>
  <c r="S46" i="167" s="1"/>
  <c r="N46" i="167"/>
  <c r="L46" i="167"/>
  <c r="K46" i="167"/>
  <c r="R45" i="167"/>
  <c r="S45" i="167" s="1"/>
  <c r="N45" i="167"/>
  <c r="L45" i="167"/>
  <c r="K45" i="167"/>
  <c r="R44" i="167"/>
  <c r="S44" i="167" s="1"/>
  <c r="N44" i="167"/>
  <c r="L44" i="167"/>
  <c r="K44" i="167"/>
  <c r="R43" i="167"/>
  <c r="S43" i="167" s="1"/>
  <c r="N43" i="167"/>
  <c r="L43" i="167"/>
  <c r="K43" i="167"/>
  <c r="R42" i="167"/>
  <c r="S42" i="167" s="1"/>
  <c r="N42" i="167"/>
  <c r="L42" i="167"/>
  <c r="K42" i="167"/>
  <c r="S41" i="167"/>
  <c r="R41" i="167"/>
  <c r="N41" i="167"/>
  <c r="L41" i="167"/>
  <c r="K41" i="167"/>
  <c r="R40" i="167"/>
  <c r="S40" i="167" s="1"/>
  <c r="N40" i="167"/>
  <c r="L40" i="167"/>
  <c r="K40" i="167"/>
  <c r="R39" i="167"/>
  <c r="S39" i="167" s="1"/>
  <c r="N39" i="167"/>
  <c r="L39" i="167"/>
  <c r="K39" i="167"/>
  <c r="R38" i="167"/>
  <c r="S38" i="167" s="1"/>
  <c r="N38" i="167"/>
  <c r="L38" i="167"/>
  <c r="K38" i="167"/>
  <c r="R37" i="167"/>
  <c r="S37" i="167" s="1"/>
  <c r="N37" i="167"/>
  <c r="L37" i="167"/>
  <c r="K37" i="167"/>
  <c r="R36" i="167"/>
  <c r="S36" i="167" s="1"/>
  <c r="N36" i="167"/>
  <c r="L36" i="167"/>
  <c r="K36" i="167"/>
  <c r="R35" i="167"/>
  <c r="S35" i="167" s="1"/>
  <c r="N35" i="167"/>
  <c r="L35" i="167"/>
  <c r="K35" i="167"/>
  <c r="R34" i="167"/>
  <c r="S34" i="167" s="1"/>
  <c r="N34" i="167"/>
  <c r="L34" i="167"/>
  <c r="K34" i="167"/>
  <c r="R33" i="167"/>
  <c r="S33" i="167" s="1"/>
  <c r="N33" i="167"/>
  <c r="L33" i="167"/>
  <c r="K33" i="167"/>
  <c r="R32" i="167"/>
  <c r="S32" i="167" s="1"/>
  <c r="N32" i="167"/>
  <c r="L32" i="167"/>
  <c r="K32" i="167"/>
  <c r="R31" i="167"/>
  <c r="S31" i="167" s="1"/>
  <c r="N31" i="167"/>
  <c r="L31" i="167"/>
  <c r="K31" i="167"/>
  <c r="R30" i="167"/>
  <c r="S30" i="167" s="1"/>
  <c r="N30" i="167"/>
  <c r="L30" i="167"/>
  <c r="K30" i="167"/>
  <c r="R29" i="167"/>
  <c r="S29" i="167" s="1"/>
  <c r="N29" i="167"/>
  <c r="L29" i="167"/>
  <c r="K29" i="167"/>
  <c r="R28" i="167"/>
  <c r="S28" i="167" s="1"/>
  <c r="N28" i="167"/>
  <c r="L28" i="167"/>
  <c r="K28" i="167"/>
  <c r="R27" i="167"/>
  <c r="S27" i="167" s="1"/>
  <c r="N27" i="167"/>
  <c r="L27" i="167"/>
  <c r="K27" i="167"/>
  <c r="R26" i="167"/>
  <c r="S26" i="167" s="1"/>
  <c r="N26" i="167"/>
  <c r="L26" i="167"/>
  <c r="K26" i="167"/>
  <c r="S25" i="167"/>
  <c r="R25" i="167"/>
  <c r="N25" i="167"/>
  <c r="L25" i="167"/>
  <c r="K25" i="167"/>
  <c r="R24" i="167"/>
  <c r="S24" i="167" s="1"/>
  <c r="N24" i="167"/>
  <c r="L24" i="167"/>
  <c r="K24" i="167"/>
  <c r="R23" i="167"/>
  <c r="S23" i="167" s="1"/>
  <c r="N23" i="167"/>
  <c r="L23" i="167"/>
  <c r="K23" i="167"/>
  <c r="R22" i="167"/>
  <c r="S22" i="167" s="1"/>
  <c r="N22" i="167"/>
  <c r="L22" i="167"/>
  <c r="K22" i="167"/>
  <c r="R21" i="167"/>
  <c r="S21" i="167" s="1"/>
  <c r="N21" i="167"/>
  <c r="L21" i="167"/>
  <c r="K21" i="167"/>
  <c r="R20" i="167"/>
  <c r="S20" i="167" s="1"/>
  <c r="N20" i="167"/>
  <c r="L20" i="167"/>
  <c r="K20" i="167"/>
  <c r="R19" i="167"/>
  <c r="S19" i="167" s="1"/>
  <c r="N19" i="167"/>
  <c r="L19" i="167"/>
  <c r="K19" i="167"/>
  <c r="R18" i="167"/>
  <c r="S18" i="167" s="1"/>
  <c r="N18" i="167"/>
  <c r="L18" i="167"/>
  <c r="K18" i="167"/>
  <c r="R17" i="167"/>
  <c r="S17" i="167" s="1"/>
  <c r="N17" i="167"/>
  <c r="L17" i="167"/>
  <c r="K17" i="167"/>
  <c r="R16" i="167"/>
  <c r="S16" i="167" s="1"/>
  <c r="N16" i="167"/>
  <c r="L16" i="167"/>
  <c r="K16" i="167"/>
  <c r="R15" i="167"/>
  <c r="S15" i="167" s="1"/>
  <c r="N15" i="167"/>
  <c r="L15" i="167"/>
  <c r="K15" i="167"/>
  <c r="R14" i="167"/>
  <c r="S14" i="167" s="1"/>
  <c r="N14" i="167"/>
  <c r="L14" i="167"/>
  <c r="K14" i="167"/>
  <c r="R13" i="167"/>
  <c r="S13" i="167" s="1"/>
  <c r="N13" i="167"/>
  <c r="L13" i="167"/>
  <c r="K13" i="167"/>
  <c r="R12" i="167"/>
  <c r="S12" i="167" s="1"/>
  <c r="N12" i="167"/>
  <c r="L12" i="167"/>
  <c r="K12" i="167"/>
  <c r="R11" i="167"/>
  <c r="S11" i="167" s="1"/>
  <c r="N11" i="167"/>
  <c r="L11" i="167"/>
  <c r="K11" i="167"/>
  <c r="R10" i="167"/>
  <c r="S10" i="167" s="1"/>
  <c r="N10" i="167"/>
  <c r="L10" i="167"/>
  <c r="K10" i="167"/>
  <c r="R9" i="167"/>
  <c r="S9" i="167" s="1"/>
  <c r="N9" i="167"/>
  <c r="L9" i="167"/>
  <c r="K9" i="167"/>
  <c r="R8" i="167"/>
  <c r="S8" i="167" s="1"/>
  <c r="N8" i="167"/>
  <c r="L8" i="167"/>
  <c r="K8" i="167"/>
  <c r="R7" i="167"/>
  <c r="S7" i="167" s="1"/>
  <c r="N7" i="167"/>
  <c r="L7" i="167"/>
  <c r="K7" i="167"/>
  <c r="R6" i="167"/>
  <c r="S6" i="167" s="1"/>
  <c r="N6" i="167"/>
  <c r="L6" i="167"/>
  <c r="K6" i="167"/>
  <c r="S5" i="167"/>
  <c r="R5" i="167"/>
  <c r="N5" i="167"/>
  <c r="L5" i="167"/>
  <c r="K5" i="167"/>
  <c r="R4" i="167"/>
  <c r="N4" i="167"/>
  <c r="L4" i="167"/>
  <c r="L56" i="167" s="1"/>
  <c r="K4" i="167"/>
  <c r="J57" i="166"/>
  <c r="AG56" i="166"/>
  <c r="AF56" i="166"/>
  <c r="AE56" i="166"/>
  <c r="AD56" i="166"/>
  <c r="AC56" i="166"/>
  <c r="AB56" i="166"/>
  <c r="AA56" i="166"/>
  <c r="Z56" i="166"/>
  <c r="Y56" i="166"/>
  <c r="X56" i="166"/>
  <c r="W56" i="166"/>
  <c r="V56" i="166"/>
  <c r="U56" i="166"/>
  <c r="J56" i="166"/>
  <c r="R55" i="166"/>
  <c r="S55" i="166" s="1"/>
  <c r="N55" i="166"/>
  <c r="L55" i="166"/>
  <c r="K55" i="166"/>
  <c r="R54" i="166"/>
  <c r="S54" i="166" s="1"/>
  <c r="N54" i="166"/>
  <c r="L54" i="166"/>
  <c r="K54" i="166"/>
  <c r="R53" i="166"/>
  <c r="S53" i="166" s="1"/>
  <c r="N53" i="166"/>
  <c r="L53" i="166"/>
  <c r="K53" i="166"/>
  <c r="R52" i="166"/>
  <c r="S52" i="166" s="1"/>
  <c r="N52" i="166"/>
  <c r="L52" i="166"/>
  <c r="K52" i="166"/>
  <c r="R51" i="166"/>
  <c r="S51" i="166" s="1"/>
  <c r="N51" i="166"/>
  <c r="L51" i="166"/>
  <c r="K51" i="166"/>
  <c r="R50" i="166"/>
  <c r="S50" i="166" s="1"/>
  <c r="N50" i="166"/>
  <c r="L50" i="166"/>
  <c r="K50" i="166"/>
  <c r="R49" i="166"/>
  <c r="S49" i="166" s="1"/>
  <c r="N49" i="166"/>
  <c r="L49" i="166"/>
  <c r="K49" i="166"/>
  <c r="R48" i="166"/>
  <c r="S48" i="166" s="1"/>
  <c r="N48" i="166"/>
  <c r="L48" i="166"/>
  <c r="K48" i="166"/>
  <c r="R47" i="166"/>
  <c r="S47" i="166" s="1"/>
  <c r="N47" i="166"/>
  <c r="L47" i="166"/>
  <c r="K47" i="166"/>
  <c r="R46" i="166"/>
  <c r="S46" i="166" s="1"/>
  <c r="N46" i="166"/>
  <c r="L46" i="166"/>
  <c r="K46" i="166"/>
  <c r="R45" i="166"/>
  <c r="S45" i="166" s="1"/>
  <c r="N45" i="166"/>
  <c r="L45" i="166"/>
  <c r="K45" i="166"/>
  <c r="R44" i="166"/>
  <c r="S44" i="166" s="1"/>
  <c r="N44" i="166"/>
  <c r="L44" i="166"/>
  <c r="K44" i="166"/>
  <c r="R43" i="166"/>
  <c r="S43" i="166" s="1"/>
  <c r="N43" i="166"/>
  <c r="L43" i="166"/>
  <c r="K43" i="166"/>
  <c r="R42" i="166"/>
  <c r="S42" i="166" s="1"/>
  <c r="N42" i="166"/>
  <c r="L42" i="166"/>
  <c r="K42" i="166"/>
  <c r="R41" i="166"/>
  <c r="S41" i="166" s="1"/>
  <c r="N41" i="166"/>
  <c r="L41" i="166"/>
  <c r="K41" i="166"/>
  <c r="R40" i="166"/>
  <c r="S40" i="166" s="1"/>
  <c r="N40" i="166"/>
  <c r="L40" i="166"/>
  <c r="K40" i="166"/>
  <c r="R39" i="166"/>
  <c r="S39" i="166" s="1"/>
  <c r="N39" i="166"/>
  <c r="L39" i="166"/>
  <c r="K39" i="166"/>
  <c r="S38" i="166"/>
  <c r="R38" i="166"/>
  <c r="N38" i="166"/>
  <c r="L38" i="166"/>
  <c r="K38" i="166"/>
  <c r="R37" i="166"/>
  <c r="S37" i="166" s="1"/>
  <c r="N37" i="166"/>
  <c r="L37" i="166"/>
  <c r="K37" i="166"/>
  <c r="R36" i="166"/>
  <c r="S36" i="166" s="1"/>
  <c r="N36" i="166"/>
  <c r="L36" i="166"/>
  <c r="K36" i="166"/>
  <c r="R35" i="166"/>
  <c r="S35" i="166" s="1"/>
  <c r="N35" i="166"/>
  <c r="L35" i="166"/>
  <c r="K35" i="166"/>
  <c r="R34" i="166"/>
  <c r="S34" i="166" s="1"/>
  <c r="N34" i="166"/>
  <c r="L34" i="166"/>
  <c r="K34" i="166"/>
  <c r="R33" i="166"/>
  <c r="S33" i="166" s="1"/>
  <c r="N33" i="166"/>
  <c r="L33" i="166"/>
  <c r="K33" i="166"/>
  <c r="R32" i="166"/>
  <c r="S32" i="166" s="1"/>
  <c r="N32" i="166"/>
  <c r="L32" i="166"/>
  <c r="K32" i="166"/>
  <c r="R31" i="166"/>
  <c r="S31" i="166" s="1"/>
  <c r="N31" i="166"/>
  <c r="L31" i="166"/>
  <c r="K31" i="166"/>
  <c r="R30" i="166"/>
  <c r="S30" i="166" s="1"/>
  <c r="N30" i="166"/>
  <c r="L30" i="166"/>
  <c r="K30" i="166"/>
  <c r="R29" i="166"/>
  <c r="S29" i="166" s="1"/>
  <c r="N29" i="166"/>
  <c r="L29" i="166"/>
  <c r="K29" i="166"/>
  <c r="S28" i="166"/>
  <c r="R28" i="166"/>
  <c r="N28" i="166"/>
  <c r="L28" i="166"/>
  <c r="K28" i="166"/>
  <c r="R27" i="166"/>
  <c r="S27" i="166" s="1"/>
  <c r="N27" i="166"/>
  <c r="L27" i="166"/>
  <c r="K27" i="166"/>
  <c r="R26" i="166"/>
  <c r="S26" i="166" s="1"/>
  <c r="N26" i="166"/>
  <c r="L26" i="166"/>
  <c r="K26" i="166"/>
  <c r="R25" i="166"/>
  <c r="S25" i="166" s="1"/>
  <c r="N25" i="166"/>
  <c r="L25" i="166"/>
  <c r="K25" i="166"/>
  <c r="R24" i="166"/>
  <c r="S24" i="166" s="1"/>
  <c r="N24" i="166"/>
  <c r="L24" i="166"/>
  <c r="K24" i="166"/>
  <c r="R23" i="166"/>
  <c r="S23" i="166" s="1"/>
  <c r="N23" i="166"/>
  <c r="L23" i="166"/>
  <c r="K23" i="166"/>
  <c r="R22" i="166"/>
  <c r="S22" i="166" s="1"/>
  <c r="N22" i="166"/>
  <c r="L22" i="166"/>
  <c r="K22" i="166"/>
  <c r="R21" i="166"/>
  <c r="S21" i="166" s="1"/>
  <c r="N21" i="166"/>
  <c r="L21" i="166"/>
  <c r="K21" i="166"/>
  <c r="R20" i="166"/>
  <c r="S20" i="166" s="1"/>
  <c r="N20" i="166"/>
  <c r="L20" i="166"/>
  <c r="K20" i="166"/>
  <c r="R19" i="166"/>
  <c r="S19" i="166" s="1"/>
  <c r="N19" i="166"/>
  <c r="L19" i="166"/>
  <c r="K19" i="166"/>
  <c r="R18" i="166"/>
  <c r="S18" i="166" s="1"/>
  <c r="N18" i="166"/>
  <c r="L18" i="166"/>
  <c r="K18" i="166"/>
  <c r="R17" i="166"/>
  <c r="S17" i="166" s="1"/>
  <c r="N17" i="166"/>
  <c r="L17" i="166"/>
  <c r="K17" i="166"/>
  <c r="R16" i="166"/>
  <c r="S16" i="166" s="1"/>
  <c r="N16" i="166"/>
  <c r="L16" i="166"/>
  <c r="K16" i="166"/>
  <c r="R15" i="166"/>
  <c r="S15" i="166" s="1"/>
  <c r="N15" i="166"/>
  <c r="L15" i="166"/>
  <c r="K15" i="166"/>
  <c r="R14" i="166"/>
  <c r="S14" i="166" s="1"/>
  <c r="N14" i="166"/>
  <c r="L14" i="166"/>
  <c r="K14" i="166"/>
  <c r="R13" i="166"/>
  <c r="S13" i="166" s="1"/>
  <c r="N13" i="166"/>
  <c r="L13" i="166"/>
  <c r="K13" i="166"/>
  <c r="R12" i="166"/>
  <c r="S12" i="166" s="1"/>
  <c r="N12" i="166"/>
  <c r="L12" i="166"/>
  <c r="K12" i="166"/>
  <c r="R11" i="166"/>
  <c r="S11" i="166" s="1"/>
  <c r="N11" i="166"/>
  <c r="L11" i="166"/>
  <c r="K11" i="166"/>
  <c r="R10" i="166"/>
  <c r="S10" i="166" s="1"/>
  <c r="N10" i="166"/>
  <c r="L10" i="166"/>
  <c r="K10" i="166"/>
  <c r="R9" i="166"/>
  <c r="S9" i="166" s="1"/>
  <c r="N9" i="166"/>
  <c r="L9" i="166"/>
  <c r="K9" i="166"/>
  <c r="R8" i="166"/>
  <c r="S8" i="166" s="1"/>
  <c r="N8" i="166"/>
  <c r="L8" i="166"/>
  <c r="K8" i="166"/>
  <c r="R7" i="166"/>
  <c r="S7" i="166" s="1"/>
  <c r="N7" i="166"/>
  <c r="L7" i="166"/>
  <c r="K7" i="166"/>
  <c r="R6" i="166"/>
  <c r="S6" i="166" s="1"/>
  <c r="N6" i="166"/>
  <c r="L6" i="166"/>
  <c r="K6" i="166"/>
  <c r="R5" i="166"/>
  <c r="S5" i="166" s="1"/>
  <c r="N5" i="166"/>
  <c r="L5" i="166"/>
  <c r="K5" i="166"/>
  <c r="R4" i="166"/>
  <c r="N4" i="166"/>
  <c r="L4" i="166"/>
  <c r="K4" i="166"/>
  <c r="J57" i="165"/>
  <c r="AG56" i="165"/>
  <c r="AF56" i="165"/>
  <c r="AE56" i="165"/>
  <c r="AD56" i="165"/>
  <c r="AC56" i="165"/>
  <c r="AB56" i="165"/>
  <c r="AA56" i="165"/>
  <c r="Z56" i="165"/>
  <c r="Y56" i="165"/>
  <c r="X56" i="165"/>
  <c r="W56" i="165"/>
  <c r="V56" i="165"/>
  <c r="U56" i="165"/>
  <c r="T56" i="165"/>
  <c r="J56" i="165"/>
  <c r="R55" i="165"/>
  <c r="S55" i="165" s="1"/>
  <c r="N55" i="165"/>
  <c r="L55" i="165"/>
  <c r="K55" i="165"/>
  <c r="R54" i="165"/>
  <c r="S54" i="165" s="1"/>
  <c r="N54" i="165"/>
  <c r="L54" i="165"/>
  <c r="K54" i="165"/>
  <c r="R53" i="165"/>
  <c r="S53" i="165" s="1"/>
  <c r="N53" i="165"/>
  <c r="L53" i="165"/>
  <c r="K53" i="165"/>
  <c r="R52" i="165"/>
  <c r="S52" i="165" s="1"/>
  <c r="N52" i="165"/>
  <c r="L52" i="165"/>
  <c r="K52" i="165"/>
  <c r="R51" i="165"/>
  <c r="S51" i="165" s="1"/>
  <c r="N51" i="165"/>
  <c r="L51" i="165"/>
  <c r="K51" i="165"/>
  <c r="R50" i="165"/>
  <c r="S50" i="165" s="1"/>
  <c r="N50" i="165"/>
  <c r="L50" i="165"/>
  <c r="K50" i="165"/>
  <c r="R49" i="165"/>
  <c r="S49" i="165" s="1"/>
  <c r="N49" i="165"/>
  <c r="L49" i="165"/>
  <c r="K49" i="165"/>
  <c r="R48" i="165"/>
  <c r="S48" i="165" s="1"/>
  <c r="N48" i="165"/>
  <c r="L48" i="165"/>
  <c r="K48" i="165"/>
  <c r="R47" i="165"/>
  <c r="S47" i="165" s="1"/>
  <c r="N47" i="165"/>
  <c r="L47" i="165"/>
  <c r="K47" i="165"/>
  <c r="R46" i="165"/>
  <c r="S46" i="165" s="1"/>
  <c r="N46" i="165"/>
  <c r="L46" i="165"/>
  <c r="K46" i="165"/>
  <c r="R45" i="165"/>
  <c r="S45" i="165" s="1"/>
  <c r="N45" i="165"/>
  <c r="L45" i="165"/>
  <c r="K45" i="165"/>
  <c r="R44" i="165"/>
  <c r="S44" i="165" s="1"/>
  <c r="N44" i="165"/>
  <c r="L44" i="165"/>
  <c r="K44" i="165"/>
  <c r="R43" i="165"/>
  <c r="S43" i="165" s="1"/>
  <c r="N43" i="165"/>
  <c r="L43" i="165"/>
  <c r="K43" i="165"/>
  <c r="R42" i="165"/>
  <c r="S42" i="165" s="1"/>
  <c r="N42" i="165"/>
  <c r="L42" i="165"/>
  <c r="K42" i="165"/>
  <c r="R41" i="165"/>
  <c r="S41" i="165" s="1"/>
  <c r="N41" i="165"/>
  <c r="L41" i="165"/>
  <c r="K41" i="165"/>
  <c r="R40" i="165"/>
  <c r="S40" i="165" s="1"/>
  <c r="N40" i="165"/>
  <c r="L40" i="165"/>
  <c r="K40" i="165"/>
  <c r="R39" i="165"/>
  <c r="S39" i="165" s="1"/>
  <c r="N39" i="165"/>
  <c r="L39" i="165"/>
  <c r="K39" i="165"/>
  <c r="R38" i="165"/>
  <c r="S38" i="165" s="1"/>
  <c r="N38" i="165"/>
  <c r="L38" i="165"/>
  <c r="K38" i="165"/>
  <c r="R37" i="165"/>
  <c r="S37" i="165" s="1"/>
  <c r="N37" i="165"/>
  <c r="L37" i="165"/>
  <c r="K37" i="165"/>
  <c r="R36" i="165"/>
  <c r="S36" i="165" s="1"/>
  <c r="N36" i="165"/>
  <c r="L36" i="165"/>
  <c r="K36" i="165"/>
  <c r="R35" i="165"/>
  <c r="S35" i="165" s="1"/>
  <c r="N35" i="165"/>
  <c r="L35" i="165"/>
  <c r="K35" i="165"/>
  <c r="R34" i="165"/>
  <c r="S34" i="165" s="1"/>
  <c r="N34" i="165"/>
  <c r="L34" i="165"/>
  <c r="K34" i="165"/>
  <c r="R33" i="165"/>
  <c r="S33" i="165" s="1"/>
  <c r="N33" i="165"/>
  <c r="L33" i="165"/>
  <c r="K33" i="165"/>
  <c r="R32" i="165"/>
  <c r="S32" i="165" s="1"/>
  <c r="N32" i="165"/>
  <c r="L32" i="165"/>
  <c r="K32" i="165"/>
  <c r="R31" i="165"/>
  <c r="S31" i="165" s="1"/>
  <c r="N31" i="165"/>
  <c r="L31" i="165"/>
  <c r="K31" i="165"/>
  <c r="R30" i="165"/>
  <c r="S30" i="165" s="1"/>
  <c r="N30" i="165"/>
  <c r="L30" i="165"/>
  <c r="K30" i="165"/>
  <c r="R29" i="165"/>
  <c r="S29" i="165" s="1"/>
  <c r="N29" i="165"/>
  <c r="L29" i="165"/>
  <c r="K29" i="165"/>
  <c r="R28" i="165"/>
  <c r="S28" i="165" s="1"/>
  <c r="N28" i="165"/>
  <c r="L28" i="165"/>
  <c r="K28" i="165"/>
  <c r="R27" i="165"/>
  <c r="S27" i="165" s="1"/>
  <c r="N27" i="165"/>
  <c r="L27" i="165"/>
  <c r="K27" i="165"/>
  <c r="R26" i="165"/>
  <c r="S26" i="165" s="1"/>
  <c r="N26" i="165"/>
  <c r="L26" i="165"/>
  <c r="K26" i="165"/>
  <c r="R25" i="165"/>
  <c r="S25" i="165" s="1"/>
  <c r="N25" i="165"/>
  <c r="L25" i="165"/>
  <c r="K25" i="165"/>
  <c r="R24" i="165"/>
  <c r="S24" i="165" s="1"/>
  <c r="N24" i="165"/>
  <c r="L24" i="165"/>
  <c r="K24" i="165"/>
  <c r="R23" i="165"/>
  <c r="S23" i="165" s="1"/>
  <c r="N23" i="165"/>
  <c r="L23" i="165"/>
  <c r="K23" i="165"/>
  <c r="R22" i="165"/>
  <c r="S22" i="165" s="1"/>
  <c r="N22" i="165"/>
  <c r="L22" i="165"/>
  <c r="K22" i="165"/>
  <c r="R21" i="165"/>
  <c r="S21" i="165" s="1"/>
  <c r="N21" i="165"/>
  <c r="L21" i="165"/>
  <c r="K21" i="165"/>
  <c r="R20" i="165"/>
  <c r="S20" i="165" s="1"/>
  <c r="N20" i="165"/>
  <c r="L20" i="165"/>
  <c r="K20" i="165"/>
  <c r="R19" i="165"/>
  <c r="S19" i="165" s="1"/>
  <c r="N19" i="165"/>
  <c r="L19" i="165"/>
  <c r="K19" i="165"/>
  <c r="R18" i="165"/>
  <c r="S18" i="165" s="1"/>
  <c r="N18" i="165"/>
  <c r="L18" i="165"/>
  <c r="K18" i="165"/>
  <c r="R17" i="165"/>
  <c r="S17" i="165" s="1"/>
  <c r="N17" i="165"/>
  <c r="L17" i="165"/>
  <c r="K17" i="165"/>
  <c r="R16" i="165"/>
  <c r="S16" i="165" s="1"/>
  <c r="N16" i="165"/>
  <c r="L16" i="165"/>
  <c r="K16" i="165"/>
  <c r="R15" i="165"/>
  <c r="S15" i="165" s="1"/>
  <c r="N15" i="165"/>
  <c r="L15" i="165"/>
  <c r="K15" i="165"/>
  <c r="R14" i="165"/>
  <c r="S14" i="165" s="1"/>
  <c r="N14" i="165"/>
  <c r="L14" i="165"/>
  <c r="K14" i="165"/>
  <c r="R13" i="165"/>
  <c r="S13" i="165" s="1"/>
  <c r="N13" i="165"/>
  <c r="L13" i="165"/>
  <c r="K13" i="165"/>
  <c r="R12" i="165"/>
  <c r="S12" i="165" s="1"/>
  <c r="N12" i="165"/>
  <c r="L12" i="165"/>
  <c r="K12" i="165"/>
  <c r="R11" i="165"/>
  <c r="S11" i="165" s="1"/>
  <c r="N11" i="165"/>
  <c r="L11" i="165"/>
  <c r="K11" i="165"/>
  <c r="R10" i="165"/>
  <c r="S10" i="165" s="1"/>
  <c r="N10" i="165"/>
  <c r="L10" i="165"/>
  <c r="K10" i="165"/>
  <c r="S9" i="165"/>
  <c r="R9" i="165"/>
  <c r="N9" i="165"/>
  <c r="L9" i="165"/>
  <c r="K9" i="165"/>
  <c r="R8" i="165"/>
  <c r="S8" i="165" s="1"/>
  <c r="N8" i="165"/>
  <c r="L8" i="165"/>
  <c r="K8" i="165"/>
  <c r="R7" i="165"/>
  <c r="S7" i="165" s="1"/>
  <c r="N7" i="165"/>
  <c r="L7" i="165"/>
  <c r="K7" i="165"/>
  <c r="R6" i="165"/>
  <c r="S6" i="165" s="1"/>
  <c r="N6" i="165"/>
  <c r="L6" i="165"/>
  <c r="K6" i="165"/>
  <c r="R5" i="165"/>
  <c r="S5" i="165" s="1"/>
  <c r="N5" i="165"/>
  <c r="L5" i="165"/>
  <c r="L56" i="165" s="1"/>
  <c r="K5" i="165"/>
  <c r="R4" i="165"/>
  <c r="N4" i="165"/>
  <c r="L4" i="165"/>
  <c r="K4" i="165"/>
  <c r="T56" i="164"/>
  <c r="R31" i="164"/>
  <c r="S31" i="164" s="1"/>
  <c r="R32" i="164"/>
  <c r="S32" i="164" s="1"/>
  <c r="R33" i="164"/>
  <c r="S33" i="164" s="1"/>
  <c r="R34" i="164"/>
  <c r="S34" i="164" s="1"/>
  <c r="R35" i="164"/>
  <c r="S35" i="164" s="1"/>
  <c r="R36" i="164"/>
  <c r="S36" i="164" s="1"/>
  <c r="R37" i="164"/>
  <c r="S37" i="164" s="1"/>
  <c r="R38" i="164"/>
  <c r="S38" i="164" s="1"/>
  <c r="R39" i="164"/>
  <c r="S39" i="164" s="1"/>
  <c r="R40" i="164"/>
  <c r="S40" i="164" s="1"/>
  <c r="R41" i="164"/>
  <c r="S41" i="164" s="1"/>
  <c r="R42" i="164"/>
  <c r="S42" i="164" s="1"/>
  <c r="R43" i="164"/>
  <c r="S43" i="164" s="1"/>
  <c r="R44" i="164"/>
  <c r="S44" i="164" s="1"/>
  <c r="R45" i="164"/>
  <c r="S45" i="164" s="1"/>
  <c r="R46" i="164"/>
  <c r="S46" i="164" s="1"/>
  <c r="R47" i="164"/>
  <c r="S47" i="164" s="1"/>
  <c r="R48" i="164"/>
  <c r="S48" i="164" s="1"/>
  <c r="R49" i="164"/>
  <c r="S49" i="164" s="1"/>
  <c r="R50" i="164"/>
  <c r="S50" i="164" s="1"/>
  <c r="R51" i="164"/>
  <c r="S51" i="164" s="1"/>
  <c r="R52" i="164"/>
  <c r="S52" i="164" s="1"/>
  <c r="R53" i="164"/>
  <c r="S53" i="164" s="1"/>
  <c r="R54" i="164"/>
  <c r="S54" i="164" s="1"/>
  <c r="R55" i="164"/>
  <c r="S55" i="164" s="1"/>
  <c r="N31" i="164"/>
  <c r="N32" i="164"/>
  <c r="N33" i="164"/>
  <c r="N34" i="164"/>
  <c r="N35" i="164"/>
  <c r="K35" i="162" s="1"/>
  <c r="N36" i="164"/>
  <c r="N37" i="164"/>
  <c r="K37" i="162" s="1"/>
  <c r="N38" i="164"/>
  <c r="N39" i="164"/>
  <c r="N40" i="164"/>
  <c r="N41" i="164"/>
  <c r="N42" i="164"/>
  <c r="N43" i="164"/>
  <c r="K43" i="162" s="1"/>
  <c r="N44" i="164"/>
  <c r="N45" i="164"/>
  <c r="K45" i="162" s="1"/>
  <c r="N46" i="164"/>
  <c r="N47" i="164"/>
  <c r="N48" i="164"/>
  <c r="N49" i="164"/>
  <c r="N50" i="164"/>
  <c r="N51" i="164"/>
  <c r="K51" i="162" s="1"/>
  <c r="N52" i="164"/>
  <c r="N53" i="164"/>
  <c r="K53" i="162" s="1"/>
  <c r="N54" i="164"/>
  <c r="N55" i="164"/>
  <c r="L31" i="164"/>
  <c r="L32" i="164"/>
  <c r="L33" i="164"/>
  <c r="L34" i="164"/>
  <c r="L35" i="164"/>
  <c r="J35" i="162" s="1"/>
  <c r="L36" i="164"/>
  <c r="L37" i="164"/>
  <c r="L38" i="164"/>
  <c r="L39" i="164"/>
  <c r="L40" i="164"/>
  <c r="L41" i="164"/>
  <c r="L42" i="164"/>
  <c r="L43" i="164"/>
  <c r="J43" i="162" s="1"/>
  <c r="L44" i="164"/>
  <c r="L45" i="164"/>
  <c r="L46" i="164"/>
  <c r="L47" i="164"/>
  <c r="L48" i="164"/>
  <c r="L49" i="164"/>
  <c r="L50" i="164"/>
  <c r="L51" i="164"/>
  <c r="J51" i="162" s="1"/>
  <c r="L52" i="164"/>
  <c r="L53" i="164"/>
  <c r="L54" i="164"/>
  <c r="L55" i="164"/>
  <c r="K31" i="164"/>
  <c r="K32" i="164"/>
  <c r="K33" i="164"/>
  <c r="K34" i="164"/>
  <c r="K35" i="164"/>
  <c r="K36" i="164"/>
  <c r="K37" i="164"/>
  <c r="I37" i="162" s="1"/>
  <c r="K38" i="164"/>
  <c r="K39" i="164"/>
  <c r="I39" i="162" s="1"/>
  <c r="K40" i="164"/>
  <c r="K41" i="164"/>
  <c r="I41" i="162" s="1"/>
  <c r="K42" i="164"/>
  <c r="K43" i="164"/>
  <c r="I43" i="162" s="1"/>
  <c r="K44" i="164"/>
  <c r="K45" i="164"/>
  <c r="K46" i="164"/>
  <c r="K47" i="164"/>
  <c r="K48" i="164"/>
  <c r="K49" i="164"/>
  <c r="K50" i="164"/>
  <c r="K51" i="164"/>
  <c r="I51" i="162" s="1"/>
  <c r="K52" i="164"/>
  <c r="K53" i="164"/>
  <c r="I53" i="162" s="1"/>
  <c r="K54" i="164"/>
  <c r="K55" i="164"/>
  <c r="I55" i="162" s="1"/>
  <c r="R4" i="164"/>
  <c r="H60" i="162"/>
  <c r="K42" i="162" l="1"/>
  <c r="K34" i="162"/>
  <c r="I31" i="162"/>
  <c r="L56" i="171"/>
  <c r="K50" i="162"/>
  <c r="J45" i="162"/>
  <c r="P45" i="162" s="1"/>
  <c r="L56" i="169"/>
  <c r="J49" i="162"/>
  <c r="P49" i="162" s="1"/>
  <c r="J33" i="162"/>
  <c r="P33" i="162" s="1"/>
  <c r="J41" i="162"/>
  <c r="P41" i="162" s="1"/>
  <c r="J55" i="162"/>
  <c r="J47" i="162"/>
  <c r="P47" i="162" s="1"/>
  <c r="J39" i="162"/>
  <c r="P39" i="162" s="1"/>
  <c r="J31" i="162"/>
  <c r="M31" i="162" s="1"/>
  <c r="J52" i="162"/>
  <c r="M52" i="162" s="1"/>
  <c r="J44" i="162"/>
  <c r="M44" i="162" s="1"/>
  <c r="K52" i="162"/>
  <c r="K44" i="162"/>
  <c r="K36" i="162"/>
  <c r="J32" i="162"/>
  <c r="M32" i="162" s="1"/>
  <c r="K41" i="162"/>
  <c r="K48" i="162"/>
  <c r="K40" i="162"/>
  <c r="K32" i="162"/>
  <c r="I32" i="162"/>
  <c r="J40" i="162"/>
  <c r="P40" i="162" s="1"/>
  <c r="K49" i="162"/>
  <c r="K33" i="162"/>
  <c r="I38" i="162"/>
  <c r="J54" i="162"/>
  <c r="M54" i="162" s="1"/>
  <c r="K55" i="162"/>
  <c r="K47" i="162"/>
  <c r="K39" i="162"/>
  <c r="K31" i="162"/>
  <c r="K54" i="162"/>
  <c r="K46" i="162"/>
  <c r="K38" i="162"/>
  <c r="I47" i="162"/>
  <c r="J48" i="162"/>
  <c r="P48" i="162" s="1"/>
  <c r="I45" i="162"/>
  <c r="J46" i="162"/>
  <c r="M46" i="162" s="1"/>
  <c r="I36" i="162"/>
  <c r="J53" i="162"/>
  <c r="P53" i="162" s="1"/>
  <c r="J37" i="162"/>
  <c r="P37" i="162" s="1"/>
  <c r="I34" i="162"/>
  <c r="I49" i="162"/>
  <c r="J50" i="162"/>
  <c r="P50" i="162" s="1"/>
  <c r="J42" i="162"/>
  <c r="M42" i="162" s="1"/>
  <c r="I46" i="162"/>
  <c r="J38" i="162"/>
  <c r="M38" i="162" s="1"/>
  <c r="I44" i="162"/>
  <c r="I54" i="162"/>
  <c r="I52" i="162"/>
  <c r="I35" i="162"/>
  <c r="J36" i="162"/>
  <c r="M36" i="162" s="1"/>
  <c r="I50" i="162"/>
  <c r="I42" i="162"/>
  <c r="I33" i="162"/>
  <c r="J34" i="162"/>
  <c r="P34" i="162" s="1"/>
  <c r="I48" i="162"/>
  <c r="I40" i="162"/>
  <c r="L56" i="166"/>
  <c r="P43" i="162"/>
  <c r="P35" i="162"/>
  <c r="P54" i="162"/>
  <c r="P38" i="162"/>
  <c r="P44" i="162"/>
  <c r="P51" i="162"/>
  <c r="M51" i="162"/>
  <c r="M43" i="162"/>
  <c r="M35" i="162"/>
  <c r="R57" i="172"/>
  <c r="K56" i="172"/>
  <c r="K56" i="171"/>
  <c r="R57" i="171"/>
  <c r="R57" i="170"/>
  <c r="K56" i="170"/>
  <c r="R57" i="169"/>
  <c r="S4" i="169"/>
  <c r="K56" i="169"/>
  <c r="K56" i="168"/>
  <c r="R57" i="168"/>
  <c r="S4" i="168"/>
  <c r="K56" i="167"/>
  <c r="R57" i="167"/>
  <c r="S4" i="167"/>
  <c r="R57" i="166"/>
  <c r="S4" i="166"/>
  <c r="K56" i="166"/>
  <c r="R57" i="165"/>
  <c r="K56" i="165"/>
  <c r="S4" i="165"/>
  <c r="R5" i="164"/>
  <c r="R6" i="164"/>
  <c r="R7" i="164"/>
  <c r="R8" i="164"/>
  <c r="R9" i="164"/>
  <c r="R10" i="164"/>
  <c r="R11" i="164"/>
  <c r="R12" i="164"/>
  <c r="R13" i="164"/>
  <c r="R14" i="164"/>
  <c r="R15" i="164"/>
  <c r="R16" i="164"/>
  <c r="R17" i="164"/>
  <c r="R18" i="164"/>
  <c r="R19" i="164"/>
  <c r="R20" i="164"/>
  <c r="R21" i="164"/>
  <c r="R22" i="164"/>
  <c r="R23" i="164"/>
  <c r="R24" i="164"/>
  <c r="R25" i="164"/>
  <c r="R26" i="164"/>
  <c r="R27" i="164"/>
  <c r="R28" i="164"/>
  <c r="R29" i="164"/>
  <c r="R30" i="164"/>
  <c r="L23" i="164"/>
  <c r="J23" i="162" s="1"/>
  <c r="K5" i="164"/>
  <c r="I5" i="162" s="1"/>
  <c r="K6" i="164"/>
  <c r="I6" i="162" s="1"/>
  <c r="K7" i="164"/>
  <c r="I7" i="162" s="1"/>
  <c r="K8" i="164"/>
  <c r="I8" i="162" s="1"/>
  <c r="K9" i="164"/>
  <c r="I9" i="162" s="1"/>
  <c r="K10" i="164"/>
  <c r="I10" i="162" s="1"/>
  <c r="K11" i="164"/>
  <c r="I11" i="162" s="1"/>
  <c r="K12" i="164"/>
  <c r="I12" i="162" s="1"/>
  <c r="K13" i="164"/>
  <c r="I13" i="162" s="1"/>
  <c r="K14" i="164"/>
  <c r="I14" i="162" s="1"/>
  <c r="K15" i="164"/>
  <c r="I15" i="162" s="1"/>
  <c r="K16" i="164"/>
  <c r="I16" i="162" s="1"/>
  <c r="K17" i="164"/>
  <c r="I17" i="162" s="1"/>
  <c r="K18" i="164"/>
  <c r="I18" i="162" s="1"/>
  <c r="K19" i="164"/>
  <c r="I19" i="162" s="1"/>
  <c r="K20" i="164"/>
  <c r="I20" i="162" s="1"/>
  <c r="K21" i="164"/>
  <c r="I21" i="162" s="1"/>
  <c r="K22" i="164"/>
  <c r="I22" i="162" s="1"/>
  <c r="K23" i="164"/>
  <c r="I23" i="162" s="1"/>
  <c r="K24" i="164"/>
  <c r="I24" i="162" s="1"/>
  <c r="K25" i="164"/>
  <c r="I25" i="162" s="1"/>
  <c r="K26" i="164"/>
  <c r="I26" i="162" s="1"/>
  <c r="K27" i="164"/>
  <c r="I27" i="162" s="1"/>
  <c r="K28" i="164"/>
  <c r="I28" i="162" s="1"/>
  <c r="K29" i="164"/>
  <c r="I29" i="162" s="1"/>
  <c r="K30" i="164"/>
  <c r="I30" i="162" s="1"/>
  <c r="K4" i="164"/>
  <c r="I4" i="162" s="1"/>
  <c r="J57" i="164"/>
  <c r="O5" i="162"/>
  <c r="O6" i="162"/>
  <c r="O7" i="162"/>
  <c r="O8" i="162"/>
  <c r="O9" i="162"/>
  <c r="O10" i="162"/>
  <c r="O11" i="162"/>
  <c r="O12" i="162"/>
  <c r="O13" i="162"/>
  <c r="O14" i="162"/>
  <c r="O15" i="162"/>
  <c r="O16" i="162"/>
  <c r="O17" i="162"/>
  <c r="O18" i="162"/>
  <c r="O19" i="162"/>
  <c r="O20" i="162"/>
  <c r="O21" i="162"/>
  <c r="O22" i="162"/>
  <c r="O23" i="162"/>
  <c r="O24" i="162"/>
  <c r="O25" i="162"/>
  <c r="O26" i="162"/>
  <c r="O27" i="162"/>
  <c r="O28" i="162"/>
  <c r="O29" i="162"/>
  <c r="O30" i="162"/>
  <c r="O55" i="162"/>
  <c r="O4" i="162"/>
  <c r="J56" i="164"/>
  <c r="N5" i="164"/>
  <c r="K5" i="162" s="1"/>
  <c r="N6" i="164"/>
  <c r="K6" i="162" s="1"/>
  <c r="N7" i="164"/>
  <c r="K7" i="162" s="1"/>
  <c r="N8" i="164"/>
  <c r="K8" i="162" s="1"/>
  <c r="N9" i="164"/>
  <c r="K9" i="162" s="1"/>
  <c r="N10" i="164"/>
  <c r="K10" i="162" s="1"/>
  <c r="N11" i="164"/>
  <c r="K11" i="162" s="1"/>
  <c r="N12" i="164"/>
  <c r="K12" i="162" s="1"/>
  <c r="N13" i="164"/>
  <c r="K13" i="162" s="1"/>
  <c r="N14" i="164"/>
  <c r="K14" i="162" s="1"/>
  <c r="N15" i="164"/>
  <c r="K15" i="162" s="1"/>
  <c r="N16" i="164"/>
  <c r="K16" i="162" s="1"/>
  <c r="N17" i="164"/>
  <c r="K17" i="162" s="1"/>
  <c r="N18" i="164"/>
  <c r="K18" i="162" s="1"/>
  <c r="N19" i="164"/>
  <c r="K19" i="162" s="1"/>
  <c r="N20" i="164"/>
  <c r="K20" i="162" s="1"/>
  <c r="N21" i="164"/>
  <c r="K21" i="162" s="1"/>
  <c r="N22" i="164"/>
  <c r="K22" i="162" s="1"/>
  <c r="N23" i="164"/>
  <c r="K23" i="162" s="1"/>
  <c r="N24" i="164"/>
  <c r="K24" i="162" s="1"/>
  <c r="N25" i="164"/>
  <c r="K25" i="162" s="1"/>
  <c r="N26" i="164"/>
  <c r="K26" i="162" s="1"/>
  <c r="N27" i="164"/>
  <c r="K27" i="162" s="1"/>
  <c r="N28" i="164"/>
  <c r="K28" i="162" s="1"/>
  <c r="N29" i="164"/>
  <c r="K29" i="162" s="1"/>
  <c r="N30" i="164"/>
  <c r="K30" i="162" s="1"/>
  <c r="L5" i="164"/>
  <c r="J5" i="162" s="1"/>
  <c r="L6" i="164"/>
  <c r="J6" i="162" s="1"/>
  <c r="L7" i="164"/>
  <c r="J7" i="162" s="1"/>
  <c r="L8" i="164"/>
  <c r="J8" i="162" s="1"/>
  <c r="L9" i="164"/>
  <c r="J9" i="162" s="1"/>
  <c r="L10" i="164"/>
  <c r="J10" i="162" s="1"/>
  <c r="L11" i="164"/>
  <c r="J11" i="162" s="1"/>
  <c r="L12" i="164"/>
  <c r="J12" i="162" s="1"/>
  <c r="L13" i="164"/>
  <c r="J13" i="162" s="1"/>
  <c r="L14" i="164"/>
  <c r="J14" i="162" s="1"/>
  <c r="L15" i="164"/>
  <c r="J15" i="162" s="1"/>
  <c r="L16" i="164"/>
  <c r="J16" i="162" s="1"/>
  <c r="L17" i="164"/>
  <c r="J17" i="162" s="1"/>
  <c r="L18" i="164"/>
  <c r="J18" i="162" s="1"/>
  <c r="L19" i="164"/>
  <c r="J19" i="162" s="1"/>
  <c r="L20" i="164"/>
  <c r="J20" i="162" s="1"/>
  <c r="L21" i="164"/>
  <c r="J21" i="162" s="1"/>
  <c r="L22" i="164"/>
  <c r="J22" i="162" s="1"/>
  <c r="L24" i="164"/>
  <c r="J24" i="162" s="1"/>
  <c r="L25" i="164"/>
  <c r="J25" i="162" s="1"/>
  <c r="L26" i="164"/>
  <c r="J26" i="162" s="1"/>
  <c r="L27" i="164"/>
  <c r="J27" i="162" s="1"/>
  <c r="L28" i="164"/>
  <c r="J28" i="162" s="1"/>
  <c r="L29" i="164"/>
  <c r="J29" i="162" s="1"/>
  <c r="L30" i="164"/>
  <c r="J30" i="162" s="1"/>
  <c r="N4" i="164"/>
  <c r="K4" i="162" s="1"/>
  <c r="L4" i="164"/>
  <c r="J4" i="162" s="1"/>
  <c r="P31" i="162" l="1"/>
  <c r="M45" i="162"/>
  <c r="M49" i="162"/>
  <c r="M41" i="162"/>
  <c r="M33" i="162"/>
  <c r="M40" i="162"/>
  <c r="P32" i="162"/>
  <c r="M39" i="162"/>
  <c r="P55" i="162"/>
  <c r="M47" i="162"/>
  <c r="P52" i="162"/>
  <c r="M50" i="162"/>
  <c r="M37" i="162"/>
  <c r="P46" i="162"/>
  <c r="M48" i="162"/>
  <c r="P36" i="162"/>
  <c r="M53" i="162"/>
  <c r="P42" i="162"/>
  <c r="M34" i="162"/>
  <c r="P28" i="162"/>
  <c r="P19" i="162"/>
  <c r="P27" i="162"/>
  <c r="P11" i="162"/>
  <c r="P22" i="162"/>
  <c r="P6" i="162"/>
  <c r="P20" i="162"/>
  <c r="P5" i="162"/>
  <c r="P13" i="162"/>
  <c r="P29" i="162"/>
  <c r="P12" i="162"/>
  <c r="P21" i="162"/>
  <c r="P10" i="162"/>
  <c r="P14" i="162"/>
  <c r="P30" i="162"/>
  <c r="P18" i="162"/>
  <c r="P17" i="162"/>
  <c r="P9" i="162"/>
  <c r="P25" i="162"/>
  <c r="P16" i="162"/>
  <c r="P8" i="162"/>
  <c r="P26" i="162"/>
  <c r="P4" i="162"/>
  <c r="P24" i="162"/>
  <c r="P15" i="162"/>
  <c r="P7" i="162"/>
  <c r="P23" i="162"/>
  <c r="R57" i="164"/>
  <c r="M24" i="162"/>
  <c r="M23" i="162"/>
  <c r="M7" i="162"/>
  <c r="M55" i="162"/>
  <c r="M15" i="162"/>
  <c r="M20" i="162"/>
  <c r="M28" i="162"/>
  <c r="M12" i="162"/>
  <c r="M19" i="162"/>
  <c r="M11" i="162"/>
  <c r="M14" i="162"/>
  <c r="M29" i="162"/>
  <c r="M27" i="162"/>
  <c r="M25" i="162"/>
  <c r="M16" i="162"/>
  <c r="M8" i="162"/>
  <c r="M30" i="162"/>
  <c r="M21" i="162"/>
  <c r="M13" i="162"/>
  <c r="M5" i="162"/>
  <c r="M26" i="162"/>
  <c r="M18" i="162"/>
  <c r="M10" i="162"/>
  <c r="M17" i="162"/>
  <c r="M9" i="162"/>
  <c r="M22" i="162"/>
  <c r="M6" i="162"/>
  <c r="L56" i="164"/>
  <c r="K56" i="164"/>
  <c r="O56" i="162"/>
  <c r="U56" i="164"/>
  <c r="V56" i="164"/>
  <c r="W56" i="164"/>
  <c r="X56" i="164"/>
  <c r="Y56" i="164"/>
  <c r="Z56" i="164"/>
  <c r="AA56" i="164"/>
  <c r="AB56" i="164"/>
  <c r="AC56" i="164"/>
  <c r="AD56" i="164"/>
  <c r="AE56" i="164"/>
  <c r="AF56" i="164"/>
  <c r="AG56" i="164"/>
  <c r="H56" i="162" l="1"/>
  <c r="H59" i="162"/>
  <c r="H58" i="162"/>
  <c r="M4" i="162" l="1"/>
  <c r="S7" i="164" l="1"/>
  <c r="S14" i="164"/>
  <c r="S4" i="164"/>
  <c r="S26" i="164"/>
  <c r="S18" i="164"/>
  <c r="S22" i="164"/>
  <c r="S25" i="164"/>
  <c r="S29" i="164"/>
  <c r="S8" i="164"/>
  <c r="S11" i="164"/>
  <c r="S15" i="164"/>
  <c r="S19" i="164"/>
  <c r="S23" i="164"/>
  <c r="S30" i="164"/>
  <c r="S5" i="164"/>
  <c r="S9" i="164"/>
  <c r="S12" i="164"/>
  <c r="S16" i="164"/>
  <c r="S20" i="164"/>
  <c r="S27" i="164"/>
  <c r="S6" i="164"/>
  <c r="S10" i="164"/>
  <c r="S13" i="164"/>
  <c r="S17" i="164"/>
  <c r="S21" i="164"/>
  <c r="S24" i="164"/>
  <c r="S28" i="164"/>
  <c r="N5" i="162"/>
  <c r="N6" i="162"/>
  <c r="N7" i="162"/>
  <c r="N8" i="162"/>
  <c r="N9" i="162"/>
  <c r="N10" i="162"/>
  <c r="N11" i="162"/>
  <c r="N12" i="162"/>
  <c r="N13" i="162"/>
  <c r="N14" i="162"/>
  <c r="N15" i="162"/>
  <c r="N16" i="162"/>
  <c r="N17" i="162"/>
  <c r="N18" i="162"/>
  <c r="N19" i="162"/>
  <c r="N20" i="162"/>
  <c r="N21" i="162"/>
  <c r="N22" i="162"/>
  <c r="N23" i="162"/>
  <c r="N24" i="162"/>
  <c r="N25" i="162"/>
  <c r="N26" i="162"/>
  <c r="N27" i="162"/>
  <c r="N28" i="162"/>
  <c r="N29" i="162"/>
  <c r="N30" i="162"/>
  <c r="N55" i="162"/>
  <c r="N4" i="162"/>
  <c r="N56" i="162" l="1"/>
  <c r="P61" i="162" l="1"/>
  <c r="P56" i="162" l="1"/>
  <c r="P62" i="162" l="1"/>
  <c r="P64" i="162" s="1"/>
</calcChain>
</file>

<file path=xl/sharedStrings.xml><?xml version="1.0" encoding="utf-8"?>
<sst xmlns="http://schemas.openxmlformats.org/spreadsheetml/2006/main" count="3042" uniqueCount="119">
  <si>
    <t>Saldo / Automático</t>
  </si>
  <si>
    <t>...../...../......</t>
  </si>
  <si>
    <t>ALERTA</t>
  </si>
  <si>
    <t>Item</t>
  </si>
  <si>
    <t>Unidade</t>
  </si>
  <si>
    <t>Lote</t>
  </si>
  <si>
    <t>Qtde Registrada</t>
  </si>
  <si>
    <t>Valor Total Registrado</t>
  </si>
  <si>
    <t>% Aditivos</t>
  </si>
  <si>
    <t>% Utilizado</t>
  </si>
  <si>
    <t>Empresa</t>
  </si>
  <si>
    <t xml:space="preserve">Detalhamento </t>
  </si>
  <si>
    <t xml:space="preserve">Preço UNITÁRIO </t>
  </si>
  <si>
    <t>Descrição</t>
  </si>
  <si>
    <t>CONTROLE DO GESTOR:</t>
  </si>
  <si>
    <t>Quantidade Registrada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</si>
  <si>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</si>
  <si>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</si>
  <si>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</si>
  <si>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</si>
  <si>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</si>
  <si>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</si>
  <si>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</si>
  <si>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Qtde Utilizada Ata</t>
  </si>
  <si>
    <t>Quantidade Utilizada</t>
  </si>
  <si>
    <t>Qtde Aditivada</t>
  </si>
  <si>
    <t>SALDO</t>
  </si>
  <si>
    <t>Valor Total Aditivado</t>
  </si>
  <si>
    <t>OS nº xxxx/2025 - Quantidade</t>
  </si>
  <si>
    <t>Prazo de Entrega</t>
  </si>
  <si>
    <t>Prazo de Pagamento</t>
  </si>
  <si>
    <r>
      <rPr>
        <b/>
        <sz val="11"/>
        <rFont val="Calibri"/>
        <family val="2"/>
        <scheme val="minor"/>
      </rPr>
      <t>PE 0628/2025 SRP</t>
    </r>
    <r>
      <rPr>
        <sz val="11"/>
        <rFont val="Calibri"/>
        <family val="2"/>
        <scheme val="minor"/>
      </rPr>
      <t xml:space="preserve"> (SGPE ORIGEM: 6989/2025)</t>
    </r>
  </si>
  <si>
    <r>
      <rPr>
        <b/>
        <sz val="11"/>
        <rFont val="Calibri"/>
        <family val="2"/>
        <scheme val="minor"/>
      </rPr>
      <t>OBJETO:</t>
    </r>
    <r>
      <rPr>
        <sz val="11"/>
        <rFont val="Calibri"/>
        <family val="2"/>
        <scheme val="minor"/>
      </rPr>
      <t xml:space="preserve"> CONTRATAÇÃO DE EMPRESA ESPECIALIZADA NA PRESTAÇÃO DE SERVIÇOS DE ARBITRAGEM E LOCAÇÃO DE SANITÁRIOS QUÍMICOS PORTÁTEIS, CONTÊINERES, DUCHAS E LAVATÓRIOS PARA ATENDIMENTO ÀS NECESSIDADES DOS EVENTOS DA UDESC</t>
    </r>
  </si>
  <si>
    <r>
      <t xml:space="preserve">VIGÊNCIA DA ATA: 28/05/2025 </t>
    </r>
    <r>
      <rPr>
        <b/>
        <sz val="11"/>
        <rFont val="Calibri"/>
        <family val="2"/>
        <scheme val="minor"/>
      </rPr>
      <t>até 28/05/2026</t>
    </r>
  </si>
  <si>
    <t>1 - Arbitragem para eventos com servidores</t>
  </si>
  <si>
    <t>SUL MARKETING LTDA - CNPJ 50.411.134/0001-73</t>
  </si>
  <si>
    <t>3 - CORRIDA DE RUA</t>
  </si>
  <si>
    <t>ANDERSON LANGELOH ROOS, CNPJ 14.141.243/0001-54</t>
  </si>
  <si>
    <t>2 - Arbitragem para eventos com alunos</t>
  </si>
  <si>
    <t>EXECUÇÃO DE CORRIDA DE RUA DE 6 E 12 KM, CAMINHADA DE 3 KM NO MUNICÍPIO DE FLORIANÓPOLIS, COM FORNECIMENTO DE MATERIAIS, PREMIAÇÕES E KITS AOS PARTICIPANTES.</t>
  </si>
  <si>
    <t>Serviço</t>
  </si>
  <si>
    <t>339039.23</t>
  </si>
  <si>
    <t>30 dias</t>
  </si>
  <si>
    <t>339039.65</t>
  </si>
  <si>
    <t>*Arbitragem de Corrida rústica - 4 árbitros para realização do serviço</t>
  </si>
  <si>
    <t>Arbitragem de Basquete 3x3 - 3 árbitros por diária</t>
  </si>
  <si>
    <t>Arbitragem de Futebol 7 Suíço - 3 árbitros por diária</t>
  </si>
  <si>
    <t>Arbitragem de Futsal - 3 árbitros por diária</t>
  </si>
  <si>
    <t>*Arbitragem de Gincana - 2 pessoas para realização do serviço</t>
  </si>
  <si>
    <t>Arbitragem de Natação - 10 árbitros  por diária</t>
  </si>
  <si>
    <t>Arbitragem de Bocha - 1 árbitro por diária</t>
  </si>
  <si>
    <t>Arbitragem de Tênis de Mesa - 1 árbitro por diária</t>
  </si>
  <si>
    <t>Arbitragem de Tênis de Campo - 1 árbitro por diária</t>
  </si>
  <si>
    <t>Arbitragem de Vôlei de Areia 4x4 - 4 árbitros por diária</t>
  </si>
  <si>
    <t>Arbitragem de Xadrez - 1 árbitro por diária</t>
  </si>
  <si>
    <t>Arbitragem de Dominó - 1 árbitro por diária</t>
  </si>
  <si>
    <t>Arbitragem de Canastra - 1 árbitro por diária</t>
  </si>
  <si>
    <t>Arbitragem de Truco - 1 árbitro por diária</t>
  </si>
  <si>
    <t>Arbitragem de Futevôlei - 3 árbitros por diária</t>
  </si>
  <si>
    <t>Arbitragem de Taco - 1 árbitro por diária</t>
  </si>
  <si>
    <t>Arbitragem de Fifa - 1 árbitro por diária</t>
  </si>
  <si>
    <t>Arbitragem de Sinuca - 1 árbitro por diária</t>
  </si>
  <si>
    <t>Arbitragem de Beach Tennis - 1 árbitro por diária</t>
  </si>
  <si>
    <t>Arbitragem de Pebolim - 1 árbitro por diária</t>
  </si>
  <si>
    <t>Arbitragem de Voleibol - 4 árbitros por diária</t>
  </si>
  <si>
    <t>Contratação de serviços de suporte técnico -   3 profissionais e 01  coordenador devidamente qualificados para realização do serviço</t>
  </si>
  <si>
    <t>Arbitragem de Atletismo - 16 árbitros por diária</t>
  </si>
  <si>
    <t>Arbitragem de Badminton - 2 árbitros por diária</t>
  </si>
  <si>
    <t>Arbitragem de Basquetebol - 6 árbitros por diária</t>
  </si>
  <si>
    <t>Arbitragem de Basquetebol 3x3 - 5 árbitros por diária</t>
  </si>
  <si>
    <t>Arbitragem de Futebol Society - 5 árbitros por diária</t>
  </si>
  <si>
    <t>Arbitragem de Cheer Leader - 3 árbitros por diária</t>
  </si>
  <si>
    <t>Arbitragem de Futsal - 6 árbitros por diária</t>
  </si>
  <si>
    <t>Arbitragem de Handebol - 6 árbitros por diária</t>
  </si>
  <si>
    <t>Arbitragem de Judô - 1 árbitro por diária</t>
  </si>
  <si>
    <t>Arbitragem de Natação - 14 árbitros por diária</t>
  </si>
  <si>
    <t>Arbitragem de Tênis de campo - 1 árbitro por diária</t>
  </si>
  <si>
    <t>Arbitragem de Voleibol - 5 árbitros por diária</t>
  </si>
  <si>
    <t>Arbitragem de Vôlei de praia - 5 árbitros por diária</t>
  </si>
  <si>
    <t>Arbitragem de Beach tenis - 1 árbitro por diária</t>
  </si>
  <si>
    <t>Arbitragem de Jiu – Jitsu - 1 árbitro por diária</t>
  </si>
  <si>
    <t>Arbitragem de FIFA - 1 árbitro por diária</t>
  </si>
  <si>
    <t>Arbitragem de Cs – Go - 1 árbitro por diária</t>
  </si>
  <si>
    <t>Arbitragem de Lol - 1 árbitro por diária</t>
  </si>
  <si>
    <t>Arbitragem de Natação em águas abertas - 6 árbitros por diária</t>
  </si>
  <si>
    <t>Arbitragem de Cross training - 3 árbitros por diária</t>
  </si>
  <si>
    <t>Arbitragem de Beach Hand - 4 árbitros por diária</t>
  </si>
  <si>
    <t>Arbitragem de Surf - 6 árbitros por diária</t>
  </si>
  <si>
    <t>Arbitragem de Skate - 6 árbitros por diária</t>
  </si>
  <si>
    <t>Arbitragem de Volei 4x4 - 5 árbitros por diária</t>
  </si>
  <si>
    <t>Arbitragem de Beach Soccer - 5 árbitros por diária</t>
  </si>
  <si>
    <t>15 dias</t>
  </si>
  <si>
    <r>
      <t xml:space="preserve">CENTRO PARTICIPANTE: </t>
    </r>
    <r>
      <rPr>
        <b/>
        <sz val="11"/>
        <rFont val="Calibri"/>
        <family val="2"/>
        <scheme val="minor"/>
      </rPr>
      <t>REITORIA/PROEX-CEVEN</t>
    </r>
  </si>
  <si>
    <r>
      <t xml:space="preserve">CENTRO PARTICIPANTE: </t>
    </r>
    <r>
      <rPr>
        <b/>
        <sz val="11"/>
        <rFont val="Calibri"/>
        <family val="2"/>
        <scheme val="minor"/>
      </rPr>
      <t>ESAG</t>
    </r>
  </si>
  <si>
    <r>
      <t xml:space="preserve">CENTRO PARTICIPANTE: </t>
    </r>
    <r>
      <rPr>
        <b/>
        <sz val="11"/>
        <rFont val="Calibri"/>
        <family val="2"/>
        <scheme val="minor"/>
      </rPr>
      <t>CCT</t>
    </r>
  </si>
  <si>
    <r>
      <t xml:space="preserve">CENTRO PARTICIPANTE: </t>
    </r>
    <r>
      <rPr>
        <b/>
        <sz val="11"/>
        <rFont val="Calibri"/>
        <family val="2"/>
        <scheme val="minor"/>
      </rPr>
      <t>CAV</t>
    </r>
  </si>
  <si>
    <r>
      <t xml:space="preserve">CENTRO PARTICIPANTE: </t>
    </r>
    <r>
      <rPr>
        <b/>
        <sz val="11"/>
        <rFont val="Calibri"/>
        <family val="2"/>
        <scheme val="minor"/>
      </rPr>
      <t>CEO</t>
    </r>
  </si>
  <si>
    <r>
      <t xml:space="preserve">CENTRO PARTICIPANTE: </t>
    </r>
    <r>
      <rPr>
        <b/>
        <sz val="11"/>
        <rFont val="Calibri"/>
        <family val="2"/>
        <scheme val="minor"/>
      </rPr>
      <t>CESMO</t>
    </r>
  </si>
  <si>
    <r>
      <t xml:space="preserve">CENTRO PARTICIPANTE: </t>
    </r>
    <r>
      <rPr>
        <b/>
        <sz val="11"/>
        <rFont val="Calibri"/>
        <family val="2"/>
        <scheme val="minor"/>
      </rPr>
      <t>CEAD</t>
    </r>
  </si>
  <si>
    <r>
      <t xml:space="preserve">CENTRO PARTICIPANTE: </t>
    </r>
    <r>
      <rPr>
        <b/>
        <sz val="11"/>
        <rFont val="Calibri"/>
        <family val="2"/>
        <scheme val="minor"/>
      </rPr>
      <t>CEPLAN</t>
    </r>
  </si>
  <si>
    <r>
      <t xml:space="preserve">CENTRO PARTICIPANTE: </t>
    </r>
    <r>
      <rPr>
        <b/>
        <sz val="11"/>
        <rFont val="Calibri"/>
        <family val="2"/>
        <scheme val="minor"/>
      </rPr>
      <t>CESFI</t>
    </r>
  </si>
  <si>
    <t>ANDERSON LANGELOH ROOS - CNPJ 14.141.243/0001-54</t>
  </si>
  <si>
    <r>
      <t>VIGÊNCIA DA ATA: 28/05/2025</t>
    </r>
    <r>
      <rPr>
        <b/>
        <sz val="11"/>
        <rFont val="Calibri"/>
        <family val="2"/>
        <scheme val="minor"/>
      </rPr>
      <t xml:space="preserve"> até 28/05/2026</t>
    </r>
  </si>
  <si>
    <t>Quantidade disponível p/aditivar</t>
  </si>
  <si>
    <t>LOTES 4, 5, 6 - DESERTO</t>
  </si>
  <si>
    <t>OS nº 1007/2025 - Quantidade</t>
  </si>
  <si>
    <t>OS nº 1101/2025 - Quantidade</t>
  </si>
  <si>
    <t>OS nº 1447/2025 - Quantidade</t>
  </si>
  <si>
    <r>
      <rPr>
        <strike/>
        <sz val="11"/>
        <color rgb="FFFF0000"/>
        <rFont val="Calibri"/>
        <family val="2"/>
        <scheme val="minor"/>
      </rPr>
      <t>339039.23</t>
    </r>
    <r>
      <rPr>
        <sz val="11"/>
        <rFont val="Calibri"/>
        <family val="2"/>
        <scheme val="minor"/>
      </rPr>
      <t xml:space="preserve"> </t>
    </r>
    <r>
      <rPr>
        <sz val="11"/>
        <color rgb="FF0000FF"/>
        <rFont val="Calibri"/>
        <family val="2"/>
        <scheme val="minor"/>
      </rPr>
      <t>(339039.22)</t>
    </r>
  </si>
  <si>
    <t>OS nº 1961/2025 - Quantidade</t>
  </si>
  <si>
    <t>Valor Total Utilizado (com aditivo)</t>
  </si>
  <si>
    <t>Valor Utilizado com aditivo</t>
  </si>
  <si>
    <t>Valor Total da Ata registrado</t>
  </si>
  <si>
    <t>OS nº xxxx/2026 - Quantidade</t>
  </si>
  <si>
    <t>OS nº  321/2026 - Quantidade</t>
  </si>
  <si>
    <t>OS nº 523/2026 - Quantidade</t>
  </si>
  <si>
    <t>OS nº 0681/2026 - Quantidade</t>
  </si>
  <si>
    <t>OS nº 370/2026 - Quantidade</t>
  </si>
  <si>
    <t>Resumo Atualizado em 19/06/2026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</si>
</sst>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(&quot;R$ &quot;* #,##0.00_);_(&quot;R$ &quot;* \(#,##0.00\);_(&quot;R$ &quot;* &quot;-&quot;??_);_(@_)"/>
    <numFmt numFmtId="170" formatCode="&quot;R$&quot;\ #,##0.00"/>
    <numFmt numFmtId="171" formatCode="#,##0_ ;[Red]\-#,##0\ 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4"/>
      <name val="Calibri"/>
      <family val="2"/>
      <scheme val="minor"/>
    </font>
    <font>
      <sz val="11"/>
      <color rgb="FF0000FF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CC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61">
    <xf numFmtId="0" fontId="0" fillId="0" borderId="0"/>
    <xf numFmtId="0" fontId="7" fillId="0" borderId="0"/>
    <xf numFmtId="164" fontId="7" fillId="0" borderId="0" applyFill="0" applyBorder="0" applyAlignment="0" applyProtection="0"/>
    <xf numFmtId="165" fontId="7" fillId="0" borderId="0" applyFill="0" applyBorder="0" applyAlignment="0" applyProtection="0"/>
    <xf numFmtId="0" fontId="8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9" fontId="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6" fillId="0" borderId="0"/>
    <xf numFmtId="0" fontId="7" fillId="0" borderId="0"/>
    <xf numFmtId="0" fontId="7" fillId="0" borderId="0"/>
    <xf numFmtId="165" fontId="7" fillId="0" borderId="0" applyFill="0" applyBorder="0" applyAlignment="0" applyProtection="0"/>
    <xf numFmtId="0" fontId="7" fillId="0" borderId="0"/>
    <xf numFmtId="0" fontId="7" fillId="0" borderId="0"/>
    <xf numFmtId="16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6" borderId="0" applyNumberFormat="0" applyBorder="0" applyAlignment="0" applyProtection="0"/>
    <xf numFmtId="0" fontId="20" fillId="10" borderId="0" applyNumberFormat="0" applyBorder="0" applyAlignment="0" applyProtection="0"/>
    <xf numFmtId="0" fontId="24" fillId="27" borderId="16" applyNumberFormat="0" applyAlignment="0" applyProtection="0"/>
    <xf numFmtId="0" fontId="26" fillId="28" borderId="17" applyNumberFormat="0" applyAlignment="0" applyProtection="0"/>
    <xf numFmtId="0" fontId="27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22" fillId="14" borderId="16" applyNumberFormat="0" applyAlignment="0" applyProtection="0"/>
    <xf numFmtId="0" fontId="25" fillId="0" borderId="18" applyNumberFormat="0" applyFill="0" applyAlignment="0" applyProtection="0"/>
    <xf numFmtId="0" fontId="21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30" borderId="22" applyNumberFormat="0" applyFont="0" applyAlignment="0" applyProtection="0"/>
    <xf numFmtId="0" fontId="23" fillId="27" borderId="23" applyNumberFormat="0" applyAlignment="0" applyProtection="0"/>
    <xf numFmtId="0" fontId="8" fillId="0" borderId="0" applyNumberFormat="0" applyFill="0" applyBorder="0" applyAlignment="0" applyProtection="0"/>
    <xf numFmtId="0" fontId="14" fillId="0" borderId="24" applyNumberFormat="0" applyFill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25">
    <xf numFmtId="0" fontId="0" fillId="0" borderId="0" xfId="0"/>
    <xf numFmtId="0" fontId="9" fillId="0" borderId="0" xfId="1" applyFont="1" applyFill="1" applyAlignment="1">
      <alignment horizontal="center" vertical="center" wrapText="1"/>
    </xf>
    <xf numFmtId="0" fontId="9" fillId="0" borderId="0" xfId="1" applyFont="1" applyAlignment="1">
      <alignment wrapText="1"/>
    </xf>
    <xf numFmtId="0" fontId="9" fillId="0" borderId="0" xfId="1" applyFont="1" applyFill="1" applyAlignment="1">
      <alignment vertical="center" wrapText="1"/>
    </xf>
    <xf numFmtId="3" fontId="9" fillId="0" borderId="0" xfId="1" applyNumberFormat="1" applyFont="1" applyAlignment="1" applyProtection="1">
      <alignment wrapText="1"/>
      <protection locked="0"/>
    </xf>
    <xf numFmtId="0" fontId="9" fillId="0" borderId="0" xfId="1" applyFont="1" applyAlignment="1" applyProtection="1">
      <alignment wrapText="1"/>
      <protection locked="0"/>
    </xf>
    <xf numFmtId="1" fontId="9" fillId="0" borderId="0" xfId="1" applyNumberFormat="1" applyFont="1" applyFill="1" applyAlignment="1" applyProtection="1">
      <alignment horizontal="center" wrapText="1"/>
      <protection locked="0"/>
    </xf>
    <xf numFmtId="0" fontId="9" fillId="0" borderId="0" xfId="1" applyFont="1" applyFill="1" applyAlignment="1">
      <alignment wrapText="1"/>
    </xf>
    <xf numFmtId="44" fontId="9" fillId="7" borderId="1" xfId="13" applyFont="1" applyFill="1" applyBorder="1" applyAlignment="1">
      <alignment wrapText="1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165" fontId="9" fillId="2" borderId="1" xfId="3" applyFont="1" applyFill="1" applyBorder="1" applyAlignment="1" applyProtection="1">
      <alignment horizontal="center" vertical="center" wrapText="1"/>
    </xf>
    <xf numFmtId="3" fontId="9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9" fillId="0" borderId="0" xfId="1" applyNumberFormat="1" applyFont="1" applyFill="1" applyAlignment="1">
      <alignment horizontal="center" vertical="center" wrapText="1"/>
    </xf>
    <xf numFmtId="166" fontId="9" fillId="0" borderId="0" xfId="0" applyNumberFormat="1" applyFont="1" applyFill="1" applyAlignment="1">
      <alignment horizontal="center" vertical="center" wrapText="1"/>
    </xf>
    <xf numFmtId="168" fontId="9" fillId="2" borderId="1" xfId="3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44" fontId="9" fillId="0" borderId="0" xfId="1" applyNumberFormat="1" applyFont="1" applyAlignment="1">
      <alignment wrapText="1"/>
    </xf>
    <xf numFmtId="44" fontId="9" fillId="0" borderId="0" xfId="8" applyFont="1" applyAlignment="1" applyProtection="1">
      <alignment wrapText="1"/>
      <protection locked="0"/>
    </xf>
    <xf numFmtId="44" fontId="9" fillId="0" borderId="0" xfId="1" applyNumberFormat="1" applyFont="1" applyFill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/>
    </xf>
    <xf numFmtId="0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1" xfId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 shrinkToFit="1"/>
    </xf>
    <xf numFmtId="0" fontId="9" fillId="0" borderId="1" xfId="0" applyFont="1" applyFill="1" applyBorder="1" applyAlignment="1">
      <alignment horizontal="left" vertical="center" wrapText="1" shrinkToFit="1"/>
    </xf>
    <xf numFmtId="0" fontId="9" fillId="8" borderId="1" xfId="17" applyFont="1" applyFill="1" applyBorder="1" applyAlignment="1">
      <alignment horizontal="center" vertical="center" wrapText="1"/>
    </xf>
    <xf numFmtId="44" fontId="9" fillId="8" borderId="1" xfId="13" applyFont="1" applyFill="1" applyBorder="1"/>
    <xf numFmtId="1" fontId="29" fillId="0" borderId="0" xfId="1" applyNumberFormat="1" applyFont="1" applyFill="1" applyAlignment="1" applyProtection="1">
      <alignment horizontal="center" wrapText="1"/>
      <protection locked="0"/>
    </xf>
    <xf numFmtId="0" fontId="9" fillId="5" borderId="1" xfId="0" applyNumberFormat="1" applyFont="1" applyFill="1" applyBorder="1" applyAlignment="1">
      <alignment horizontal="center" vertical="center" wrapText="1"/>
    </xf>
    <xf numFmtId="0" fontId="30" fillId="32" borderId="1" xfId="0" applyFont="1" applyFill="1" applyBorder="1" applyAlignment="1">
      <alignment horizontal="center" vertical="center" wrapText="1"/>
    </xf>
    <xf numFmtId="166" fontId="12" fillId="32" borderId="1" xfId="1" applyNumberFormat="1" applyFont="1" applyFill="1" applyBorder="1" applyAlignment="1">
      <alignment horizontal="center" vertical="center" wrapText="1"/>
    </xf>
    <xf numFmtId="0" fontId="9" fillId="33" borderId="1" xfId="0" applyFont="1" applyFill="1" applyBorder="1" applyAlignment="1">
      <alignment horizontal="center" vertical="center" wrapText="1"/>
    </xf>
    <xf numFmtId="3" fontId="9" fillId="33" borderId="1" xfId="0" applyNumberFormat="1" applyFont="1" applyFill="1" applyBorder="1" applyAlignment="1">
      <alignment horizontal="center" vertical="center" wrapText="1"/>
    </xf>
    <xf numFmtId="3" fontId="9" fillId="34" borderId="1" xfId="0" applyNumberFormat="1" applyFont="1" applyFill="1" applyBorder="1" applyAlignment="1">
      <alignment horizontal="center" vertical="center" wrapText="1"/>
    </xf>
    <xf numFmtId="3" fontId="9" fillId="35" borderId="1" xfId="0" applyNumberFormat="1" applyFont="1" applyFill="1" applyBorder="1" applyAlignment="1">
      <alignment horizontal="center" vertical="center" wrapText="1"/>
    </xf>
    <xf numFmtId="170" fontId="29" fillId="0" borderId="0" xfId="1" applyNumberFormat="1" applyFont="1" applyFill="1" applyAlignment="1" applyProtection="1">
      <alignment horizontal="center" wrapText="1"/>
      <protection locked="0"/>
    </xf>
    <xf numFmtId="0" fontId="9" fillId="2" borderId="1" xfId="1" applyFont="1" applyFill="1" applyBorder="1" applyAlignment="1">
      <alignment horizontal="center" vertical="center" wrapText="1"/>
    </xf>
    <xf numFmtId="166" fontId="9" fillId="37" borderId="1" xfId="0" applyNumberFormat="1" applyFont="1" applyFill="1" applyBorder="1" applyAlignment="1">
      <alignment horizontal="center" vertical="center" wrapText="1"/>
    </xf>
    <xf numFmtId="166" fontId="9" fillId="34" borderId="4" xfId="0" applyNumberFormat="1" applyFont="1" applyFill="1" applyBorder="1" applyAlignment="1">
      <alignment horizontal="center" vertical="center" wrapText="1"/>
    </xf>
    <xf numFmtId="166" fontId="9" fillId="35" borderId="4" xfId="0" applyNumberFormat="1" applyFont="1" applyFill="1" applyBorder="1" applyAlignment="1">
      <alignment horizontal="center" vertical="center" wrapText="1"/>
    </xf>
    <xf numFmtId="166" fontId="9" fillId="38" borderId="4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71" fontId="9" fillId="36" borderId="1" xfId="0" applyNumberFormat="1" applyFont="1" applyFill="1" applyBorder="1" applyAlignment="1">
      <alignment horizontal="center" vertical="center" wrapText="1"/>
    </xf>
    <xf numFmtId="0" fontId="9" fillId="39" borderId="1" xfId="0" applyNumberFormat="1" applyFont="1" applyFill="1" applyBorder="1" applyAlignment="1">
      <alignment horizontal="center" vertical="center" wrapText="1"/>
    </xf>
    <xf numFmtId="0" fontId="2" fillId="32" borderId="1" xfId="0" applyFont="1" applyFill="1" applyBorder="1" applyAlignment="1">
      <alignment horizontal="center" vertical="center" wrapText="1"/>
    </xf>
    <xf numFmtId="44" fontId="9" fillId="8" borderId="1" xfId="13" applyFont="1" applyFill="1" applyBorder="1" applyAlignment="1">
      <alignment horizontal="center" vertical="center"/>
    </xf>
    <xf numFmtId="44" fontId="9" fillId="8" borderId="1" xfId="13" applyNumberFormat="1" applyFont="1" applyFill="1" applyBorder="1"/>
    <xf numFmtId="44" fontId="9" fillId="8" borderId="1" xfId="13" applyNumberFormat="1" applyFont="1" applyFill="1" applyBorder="1" applyAlignment="1">
      <alignment horizontal="center" vertical="center"/>
    </xf>
    <xf numFmtId="0" fontId="2" fillId="0" borderId="1" xfId="17" applyFont="1" applyBorder="1" applyAlignment="1">
      <alignment horizontal="center" vertical="center" wrapText="1"/>
    </xf>
    <xf numFmtId="0" fontId="2" fillId="0" borderId="1" xfId="17" applyFont="1" applyBorder="1" applyAlignment="1">
      <alignment horizontal="center" vertical="center" textRotation="90"/>
    </xf>
    <xf numFmtId="0" fontId="9" fillId="6" borderId="8" xfId="1" applyFont="1" applyFill="1" applyBorder="1" applyAlignment="1" applyProtection="1">
      <alignment horizontal="left"/>
      <protection locked="0"/>
    </xf>
    <xf numFmtId="0" fontId="9" fillId="6" borderId="15" xfId="1" applyFont="1" applyFill="1" applyBorder="1" applyAlignment="1" applyProtection="1">
      <alignment horizontal="left"/>
      <protection locked="0"/>
    </xf>
    <xf numFmtId="168" fontId="9" fillId="6" borderId="2" xfId="1" applyNumberFormat="1" applyFont="1" applyFill="1" applyBorder="1" applyAlignment="1" applyProtection="1">
      <alignment horizontal="right"/>
      <protection locked="0"/>
    </xf>
    <xf numFmtId="0" fontId="9" fillId="6" borderId="10" xfId="1" applyFont="1" applyFill="1" applyBorder="1" applyAlignment="1" applyProtection="1">
      <alignment horizontal="left"/>
      <protection locked="0"/>
    </xf>
    <xf numFmtId="0" fontId="9" fillId="6" borderId="0" xfId="1" applyFont="1" applyFill="1" applyBorder="1" applyAlignment="1" applyProtection="1">
      <alignment horizontal="left"/>
      <protection locked="0"/>
    </xf>
    <xf numFmtId="168" fontId="9" fillId="6" borderId="7" xfId="1" applyNumberFormat="1" applyFont="1" applyFill="1" applyBorder="1" applyAlignment="1" applyProtection="1">
      <alignment horizontal="right"/>
      <protection locked="0"/>
    </xf>
    <xf numFmtId="2" fontId="9" fillId="6" borderId="7" xfId="1" applyNumberFormat="1" applyFont="1" applyFill="1" applyBorder="1" applyAlignment="1">
      <alignment horizontal="right"/>
    </xf>
    <xf numFmtId="0" fontId="9" fillId="6" borderId="14" xfId="1" applyFont="1" applyFill="1" applyBorder="1" applyAlignment="1" applyProtection="1">
      <alignment horizontal="left"/>
      <protection locked="0"/>
    </xf>
    <xf numFmtId="166" fontId="9" fillId="2" borderId="1" xfId="1" applyNumberFormat="1" applyFont="1" applyFill="1" applyBorder="1" applyAlignment="1">
      <alignment horizontal="center" vertical="center" wrapText="1"/>
    </xf>
    <xf numFmtId="44" fontId="9" fillId="7" borderId="1" xfId="13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4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1" xfId="17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" fillId="0" borderId="1" xfId="17" applyFont="1" applyBorder="1" applyAlignment="1">
      <alignment horizontal="center" vertical="top" wrapText="1"/>
    </xf>
    <xf numFmtId="14" fontId="12" fillId="41" borderId="1" xfId="1" applyNumberFormat="1" applyFont="1" applyFill="1" applyBorder="1" applyAlignment="1" applyProtection="1">
      <alignment horizontal="center" vertical="center" wrapText="1"/>
      <protection locked="0"/>
    </xf>
    <xf numFmtId="44" fontId="9" fillId="0" borderId="0" xfId="8" applyFont="1" applyFill="1" applyAlignment="1" applyProtection="1">
      <alignment wrapText="1"/>
      <protection locked="0"/>
    </xf>
    <xf numFmtId="0" fontId="9" fillId="0" borderId="1" xfId="17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4" fontId="9" fillId="0" borderId="1" xfId="13" applyNumberFormat="1" applyFont="1" applyFill="1" applyBorder="1"/>
    <xf numFmtId="14" fontId="35" fillId="43" borderId="1" xfId="0" applyNumberFormat="1" applyFont="1" applyFill="1" applyBorder="1" applyAlignment="1">
      <alignment horizontal="center" vertical="center" wrapText="1"/>
    </xf>
    <xf numFmtId="0" fontId="36" fillId="44" borderId="1" xfId="0" applyFont="1" applyFill="1" applyBorder="1" applyAlignment="1">
      <alignment horizontal="center" vertical="center" wrapText="1"/>
    </xf>
    <xf numFmtId="0" fontId="36" fillId="45" borderId="1" xfId="0" applyFont="1" applyFill="1" applyBorder="1" applyAlignment="1">
      <alignment horizontal="center" vertical="center" wrapText="1"/>
    </xf>
    <xf numFmtId="8" fontId="36" fillId="0" borderId="0" xfId="0" applyNumberFormat="1" applyFont="1" applyAlignment="1">
      <alignment wrapText="1"/>
    </xf>
    <xf numFmtId="0" fontId="36" fillId="0" borderId="0" xfId="0" applyFont="1" applyAlignment="1">
      <alignment wrapText="1"/>
    </xf>
    <xf numFmtId="0" fontId="12" fillId="8" borderId="1" xfId="17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8" borderId="1" xfId="0" applyNumberFormat="1" applyFont="1" applyFill="1" applyBorder="1" applyAlignment="1">
      <alignment horizontal="center" vertical="center"/>
    </xf>
    <xf numFmtId="44" fontId="12" fillId="8" borderId="1" xfId="13" applyNumberFormat="1" applyFont="1" applyFill="1" applyBorder="1"/>
    <xf numFmtId="10" fontId="12" fillId="6" borderId="3" xfId="12" applyNumberFormat="1" applyFont="1" applyFill="1" applyBorder="1" applyAlignment="1" applyProtection="1">
      <alignment horizontal="right"/>
      <protection locked="0"/>
    </xf>
    <xf numFmtId="0" fontId="12" fillId="6" borderId="12" xfId="1" applyFont="1" applyFill="1" applyBorder="1" applyAlignment="1" applyProtection="1">
      <alignment horizontal="left"/>
      <protection locked="0"/>
    </xf>
    <xf numFmtId="0" fontId="9" fillId="5" borderId="4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3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3" fontId="12" fillId="4" borderId="1" xfId="1" applyNumberFormat="1" applyFont="1" applyFill="1" applyBorder="1" applyAlignment="1" applyProtection="1">
      <alignment horizontal="center" vertical="center" wrapText="1"/>
      <protection locked="0"/>
    </xf>
    <xf numFmtId="3" fontId="12" fillId="4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5" xfId="17" applyFont="1" applyBorder="1" applyAlignment="1">
      <alignment horizontal="center" vertical="center" textRotation="90"/>
    </xf>
    <xf numFmtId="0" fontId="2" fillId="0" borderId="26" xfId="17" applyFont="1" applyBorder="1" applyAlignment="1">
      <alignment horizontal="center" vertical="center" textRotation="90"/>
    </xf>
    <xf numFmtId="0" fontId="2" fillId="0" borderId="27" xfId="17" applyFont="1" applyBorder="1" applyAlignment="1">
      <alignment horizontal="center" vertical="center" textRotation="90"/>
    </xf>
    <xf numFmtId="0" fontId="2" fillId="0" borderId="2" xfId="17" applyFont="1" applyBorder="1" applyAlignment="1">
      <alignment horizontal="center" vertical="center" wrapText="1"/>
    </xf>
    <xf numFmtId="0" fontId="2" fillId="0" borderId="7" xfId="17" applyFont="1" applyBorder="1" applyAlignment="1">
      <alignment horizontal="center" vertical="center" wrapText="1"/>
    </xf>
    <xf numFmtId="0" fontId="2" fillId="0" borderId="3" xfId="17" applyFont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left" vertical="center" wrapText="1"/>
    </xf>
    <xf numFmtId="0" fontId="9" fillId="7" borderId="4" xfId="0" applyNumberFormat="1" applyFont="1" applyFill="1" applyBorder="1" applyAlignment="1">
      <alignment horizontal="left" vertical="center" wrapText="1"/>
    </xf>
    <xf numFmtId="0" fontId="9" fillId="7" borderId="5" xfId="0" applyNumberFormat="1" applyFont="1" applyFill="1" applyBorder="1" applyAlignment="1">
      <alignment horizontal="left" vertical="center" wrapText="1"/>
    </xf>
    <xf numFmtId="0" fontId="9" fillId="7" borderId="6" xfId="0" applyNumberFormat="1" applyFont="1" applyFill="1" applyBorder="1" applyAlignment="1">
      <alignment horizontal="left" vertical="center" wrapText="1"/>
    </xf>
    <xf numFmtId="0" fontId="35" fillId="42" borderId="2" xfId="0" applyFont="1" applyFill="1" applyBorder="1" applyAlignment="1">
      <alignment horizontal="center" vertical="center" wrapText="1"/>
    </xf>
    <xf numFmtId="0" fontId="35" fillId="42" borderId="3" xfId="0" applyFont="1" applyFill="1" applyBorder="1" applyAlignment="1">
      <alignment horizontal="center" vertical="center" wrapText="1"/>
    </xf>
    <xf numFmtId="0" fontId="9" fillId="6" borderId="12" xfId="1" applyFont="1" applyFill="1" applyBorder="1" applyAlignment="1">
      <alignment vertical="center" wrapText="1"/>
    </xf>
    <xf numFmtId="0" fontId="9" fillId="6" borderId="14" xfId="1" applyFont="1" applyFill="1" applyBorder="1" applyAlignment="1">
      <alignment vertical="center" wrapText="1"/>
    </xf>
    <xf numFmtId="0" fontId="9" fillId="6" borderId="13" xfId="1" applyFont="1" applyFill="1" applyBorder="1" applyAlignment="1">
      <alignment vertical="center" wrapText="1"/>
    </xf>
    <xf numFmtId="0" fontId="12" fillId="6" borderId="4" xfId="1" applyFont="1" applyFill="1" applyBorder="1" applyAlignment="1" applyProtection="1">
      <alignment horizontal="left"/>
      <protection locked="0"/>
    </xf>
    <xf numFmtId="0" fontId="12" fillId="6" borderId="5" xfId="1" applyFont="1" applyFill="1" applyBorder="1" applyAlignment="1" applyProtection="1">
      <alignment horizontal="left"/>
      <protection locked="0"/>
    </xf>
    <xf numFmtId="0" fontId="12" fillId="6" borderId="6" xfId="1" applyFont="1" applyFill="1" applyBorder="1" applyAlignment="1" applyProtection="1">
      <alignment horizontal="left"/>
      <protection locked="0"/>
    </xf>
    <xf numFmtId="0" fontId="9" fillId="6" borderId="8" xfId="1" applyFont="1" applyFill="1" applyBorder="1" applyAlignment="1">
      <alignment vertical="center" wrapText="1"/>
    </xf>
    <xf numFmtId="0" fontId="9" fillId="6" borderId="15" xfId="1" applyFont="1" applyFill="1" applyBorder="1" applyAlignment="1">
      <alignment vertical="center" wrapText="1"/>
    </xf>
    <xf numFmtId="0" fontId="9" fillId="6" borderId="9" xfId="1" applyFont="1" applyFill="1" applyBorder="1" applyAlignment="1">
      <alignment vertical="center" wrapText="1"/>
    </xf>
    <xf numFmtId="0" fontId="32" fillId="31" borderId="4" xfId="0" applyNumberFormat="1" applyFont="1" applyFill="1" applyBorder="1" applyAlignment="1">
      <alignment horizontal="center" vertical="center" wrapText="1"/>
    </xf>
    <xf numFmtId="0" fontId="32" fillId="31" borderId="5" xfId="0" applyNumberFormat="1" applyFont="1" applyFill="1" applyBorder="1" applyAlignment="1">
      <alignment horizontal="center" vertical="center" wrapText="1"/>
    </xf>
    <xf numFmtId="0" fontId="32" fillId="31" borderId="6" xfId="0" applyNumberFormat="1" applyFont="1" applyFill="1" applyBorder="1" applyAlignment="1">
      <alignment horizontal="center" vertical="center" wrapText="1"/>
    </xf>
    <xf numFmtId="0" fontId="9" fillId="31" borderId="4" xfId="0" applyNumberFormat="1" applyFont="1" applyFill="1" applyBorder="1" applyAlignment="1">
      <alignment horizontal="center" vertical="center" wrapText="1"/>
    </xf>
    <xf numFmtId="0" fontId="9" fillId="31" borderId="5" xfId="0" applyNumberFormat="1" applyFont="1" applyFill="1" applyBorder="1" applyAlignment="1">
      <alignment horizontal="center" vertical="center" wrapText="1"/>
    </xf>
    <xf numFmtId="0" fontId="9" fillId="31" borderId="6" xfId="0" applyNumberFormat="1" applyFont="1" applyFill="1" applyBorder="1" applyAlignment="1">
      <alignment horizontal="center" vertical="center" wrapText="1"/>
    </xf>
    <xf numFmtId="0" fontId="9" fillId="6" borderId="10" xfId="1" applyFont="1" applyFill="1" applyBorder="1" applyAlignment="1">
      <alignment vertical="center" wrapText="1"/>
    </xf>
    <xf numFmtId="0" fontId="9" fillId="6" borderId="0" xfId="1" applyFont="1" applyFill="1" applyBorder="1" applyAlignment="1">
      <alignment vertical="center" wrapText="1"/>
    </xf>
    <xf numFmtId="0" fontId="9" fillId="6" borderId="11" xfId="1" applyFont="1" applyFill="1" applyBorder="1" applyAlignment="1">
      <alignment vertical="center" wrapText="1"/>
    </xf>
    <xf numFmtId="0" fontId="9" fillId="31" borderId="12" xfId="0" applyNumberFormat="1" applyFont="1" applyFill="1" applyBorder="1" applyAlignment="1">
      <alignment vertical="center" wrapText="1"/>
    </xf>
    <xf numFmtId="0" fontId="9" fillId="31" borderId="14" xfId="0" applyNumberFormat="1" applyFont="1" applyFill="1" applyBorder="1" applyAlignment="1">
      <alignment vertical="center" wrapText="1"/>
    </xf>
    <xf numFmtId="0" fontId="9" fillId="31" borderId="13" xfId="0" applyNumberFormat="1" applyFont="1" applyFill="1" applyBorder="1" applyAlignment="1">
      <alignment vertical="center" wrapText="1"/>
    </xf>
  </cellXfs>
  <cellStyles count="661">
    <cellStyle name="20% - Accent1" xfId="26" xr:uid="{00000000-0005-0000-0000-000000000000}"/>
    <cellStyle name="20% - Accent2" xfId="27" xr:uid="{00000000-0005-0000-0000-000001000000}"/>
    <cellStyle name="20% - Accent3" xfId="28" xr:uid="{00000000-0005-0000-0000-000002000000}"/>
    <cellStyle name="20% - Accent4" xfId="29" xr:uid="{00000000-0005-0000-0000-000003000000}"/>
    <cellStyle name="20% - Accent5" xfId="30" xr:uid="{00000000-0005-0000-0000-000004000000}"/>
    <cellStyle name="20% - Accent6" xfId="31" xr:uid="{00000000-0005-0000-0000-000005000000}"/>
    <cellStyle name="40% - Accent1" xfId="32" xr:uid="{00000000-0005-0000-0000-000006000000}"/>
    <cellStyle name="40% - Accent2" xfId="33" xr:uid="{00000000-0005-0000-0000-000007000000}"/>
    <cellStyle name="40% - Accent3" xfId="34" xr:uid="{00000000-0005-0000-0000-000008000000}"/>
    <cellStyle name="40% - Accent4" xfId="35" xr:uid="{00000000-0005-0000-0000-000009000000}"/>
    <cellStyle name="40% - Accent5" xfId="36" xr:uid="{00000000-0005-0000-0000-00000A000000}"/>
    <cellStyle name="40% - Accent6" xfId="37" xr:uid="{00000000-0005-0000-0000-00000B000000}"/>
    <cellStyle name="60% - Accent1" xfId="38" xr:uid="{00000000-0005-0000-0000-00000C000000}"/>
    <cellStyle name="60% - Accent2" xfId="39" xr:uid="{00000000-0005-0000-0000-00000D000000}"/>
    <cellStyle name="60% - Accent3" xfId="40" xr:uid="{00000000-0005-0000-0000-00000E000000}"/>
    <cellStyle name="60% - Accent4" xfId="41" xr:uid="{00000000-0005-0000-0000-00000F000000}"/>
    <cellStyle name="60% - Accent5" xfId="42" xr:uid="{00000000-0005-0000-0000-000010000000}"/>
    <cellStyle name="60% - Accent6" xfId="43" xr:uid="{00000000-0005-0000-0000-000011000000}"/>
    <cellStyle name="Accent1" xfId="44" xr:uid="{00000000-0005-0000-0000-000012000000}"/>
    <cellStyle name="Accent2" xfId="45" xr:uid="{00000000-0005-0000-0000-000013000000}"/>
    <cellStyle name="Accent3" xfId="46" xr:uid="{00000000-0005-0000-0000-000014000000}"/>
    <cellStyle name="Accent4" xfId="47" xr:uid="{00000000-0005-0000-0000-000015000000}"/>
    <cellStyle name="Accent5" xfId="48" xr:uid="{00000000-0005-0000-0000-000016000000}"/>
    <cellStyle name="Accent6" xfId="49" xr:uid="{00000000-0005-0000-0000-000017000000}"/>
    <cellStyle name="Bad" xfId="50" xr:uid="{00000000-0005-0000-0000-000018000000}"/>
    <cellStyle name="Calculation" xfId="51" xr:uid="{00000000-0005-0000-0000-000019000000}"/>
    <cellStyle name="Check Cell" xfId="52" xr:uid="{00000000-0005-0000-0000-00001A000000}"/>
    <cellStyle name="Explanatory Text" xfId="53" xr:uid="{00000000-0005-0000-0000-00001B000000}"/>
    <cellStyle name="Good" xfId="54" xr:uid="{00000000-0005-0000-0000-00001C000000}"/>
    <cellStyle name="Heading 1" xfId="55" xr:uid="{00000000-0005-0000-0000-00001D000000}"/>
    <cellStyle name="Heading 2" xfId="56" xr:uid="{00000000-0005-0000-0000-00001E000000}"/>
    <cellStyle name="Heading 3" xfId="57" xr:uid="{00000000-0005-0000-0000-00001F000000}"/>
    <cellStyle name="Heading 4" xfId="58" xr:uid="{00000000-0005-0000-0000-000020000000}"/>
    <cellStyle name="Input" xfId="59" xr:uid="{00000000-0005-0000-0000-000021000000}"/>
    <cellStyle name="Linked Cell" xfId="60" xr:uid="{00000000-0005-0000-0000-000022000000}"/>
    <cellStyle name="Moeda" xfId="13" builtinId="4"/>
    <cellStyle name="Moeda 2" xfId="5" xr:uid="{00000000-0005-0000-0000-000024000000}"/>
    <cellStyle name="Moeda 2 2" xfId="9" xr:uid="{00000000-0005-0000-0000-000025000000}"/>
    <cellStyle name="Moeda 2 3" xfId="23" xr:uid="{00000000-0005-0000-0000-000026000000}"/>
    <cellStyle name="Moeda 3" xfId="8" xr:uid="{00000000-0005-0000-0000-000027000000}"/>
    <cellStyle name="Moeda 3 10" xfId="463" xr:uid="{00000000-0005-0000-0000-000027000000}"/>
    <cellStyle name="Moeda 3 2" xfId="74" xr:uid="{00000000-0005-0000-0000-000028000000}"/>
    <cellStyle name="Moeda 3 2 2" xfId="91" xr:uid="{00000000-0005-0000-0000-000029000000}"/>
    <cellStyle name="Moeda 3 2 2 2" xfId="121" xr:uid="{00000000-0005-0000-0000-00002A000000}"/>
    <cellStyle name="Moeda 3 2 2 2 2" xfId="221" xr:uid="{00000000-0005-0000-0000-00002B000000}"/>
    <cellStyle name="Moeda 3 2 2 2 2 2" xfId="421" xr:uid="{00000000-0005-0000-0000-00002B000000}"/>
    <cellStyle name="Moeda 3 2 2 2 2 3" xfId="621" xr:uid="{00000000-0005-0000-0000-00002B000000}"/>
    <cellStyle name="Moeda 3 2 2 2 3" xfId="321" xr:uid="{00000000-0005-0000-0000-00002A000000}"/>
    <cellStyle name="Moeda 3 2 2 2 4" xfId="521" xr:uid="{00000000-0005-0000-0000-00002A000000}"/>
    <cellStyle name="Moeda 3 2 2 3" xfId="151" xr:uid="{00000000-0005-0000-0000-00002C000000}"/>
    <cellStyle name="Moeda 3 2 2 3 2" xfId="251" xr:uid="{00000000-0005-0000-0000-00002D000000}"/>
    <cellStyle name="Moeda 3 2 2 3 2 2" xfId="451" xr:uid="{00000000-0005-0000-0000-00002D000000}"/>
    <cellStyle name="Moeda 3 2 2 3 2 3" xfId="651" xr:uid="{00000000-0005-0000-0000-00002D000000}"/>
    <cellStyle name="Moeda 3 2 2 3 3" xfId="351" xr:uid="{00000000-0005-0000-0000-00002C000000}"/>
    <cellStyle name="Moeda 3 2 2 3 4" xfId="551" xr:uid="{00000000-0005-0000-0000-00002C000000}"/>
    <cellStyle name="Moeda 3 2 2 4" xfId="191" xr:uid="{00000000-0005-0000-0000-00002E000000}"/>
    <cellStyle name="Moeda 3 2 2 4 2" xfId="391" xr:uid="{00000000-0005-0000-0000-00002E000000}"/>
    <cellStyle name="Moeda 3 2 2 4 3" xfId="591" xr:uid="{00000000-0005-0000-0000-00002E000000}"/>
    <cellStyle name="Moeda 3 2 2 5" xfId="291" xr:uid="{00000000-0005-0000-0000-000029000000}"/>
    <cellStyle name="Moeda 3 2 2 6" xfId="491" xr:uid="{00000000-0005-0000-0000-000029000000}"/>
    <cellStyle name="Moeda 3 2 3" xfId="106" xr:uid="{00000000-0005-0000-0000-00002F000000}"/>
    <cellStyle name="Moeda 3 2 3 2" xfId="206" xr:uid="{00000000-0005-0000-0000-000030000000}"/>
    <cellStyle name="Moeda 3 2 3 2 2" xfId="406" xr:uid="{00000000-0005-0000-0000-000030000000}"/>
    <cellStyle name="Moeda 3 2 3 2 3" xfId="606" xr:uid="{00000000-0005-0000-0000-000030000000}"/>
    <cellStyle name="Moeda 3 2 3 3" xfId="306" xr:uid="{00000000-0005-0000-0000-00002F000000}"/>
    <cellStyle name="Moeda 3 2 3 4" xfId="506" xr:uid="{00000000-0005-0000-0000-00002F000000}"/>
    <cellStyle name="Moeda 3 2 4" xfId="136" xr:uid="{00000000-0005-0000-0000-000031000000}"/>
    <cellStyle name="Moeda 3 2 4 2" xfId="236" xr:uid="{00000000-0005-0000-0000-000032000000}"/>
    <cellStyle name="Moeda 3 2 4 2 2" xfId="436" xr:uid="{00000000-0005-0000-0000-000032000000}"/>
    <cellStyle name="Moeda 3 2 4 2 3" xfId="636" xr:uid="{00000000-0005-0000-0000-000032000000}"/>
    <cellStyle name="Moeda 3 2 4 3" xfId="336" xr:uid="{00000000-0005-0000-0000-000031000000}"/>
    <cellStyle name="Moeda 3 2 4 4" xfId="536" xr:uid="{00000000-0005-0000-0000-000031000000}"/>
    <cellStyle name="Moeda 3 2 5" xfId="176" xr:uid="{00000000-0005-0000-0000-000033000000}"/>
    <cellStyle name="Moeda 3 2 5 2" xfId="376" xr:uid="{00000000-0005-0000-0000-000033000000}"/>
    <cellStyle name="Moeda 3 2 5 3" xfId="576" xr:uid="{00000000-0005-0000-0000-000033000000}"/>
    <cellStyle name="Moeda 3 2 6" xfId="276" xr:uid="{00000000-0005-0000-0000-000028000000}"/>
    <cellStyle name="Moeda 3 2 7" xfId="476" xr:uid="{00000000-0005-0000-0000-000028000000}"/>
    <cellStyle name="Moeda 3 3" xfId="83" xr:uid="{00000000-0005-0000-0000-000034000000}"/>
    <cellStyle name="Moeda 3 3 2" xfId="98" xr:uid="{00000000-0005-0000-0000-000035000000}"/>
    <cellStyle name="Moeda 3 3 2 2" xfId="128" xr:uid="{00000000-0005-0000-0000-000036000000}"/>
    <cellStyle name="Moeda 3 3 2 2 2" xfId="228" xr:uid="{00000000-0005-0000-0000-000037000000}"/>
    <cellStyle name="Moeda 3 3 2 2 2 2" xfId="428" xr:uid="{00000000-0005-0000-0000-000037000000}"/>
    <cellStyle name="Moeda 3 3 2 2 2 3" xfId="628" xr:uid="{00000000-0005-0000-0000-000037000000}"/>
    <cellStyle name="Moeda 3 3 2 2 3" xfId="328" xr:uid="{00000000-0005-0000-0000-000036000000}"/>
    <cellStyle name="Moeda 3 3 2 2 4" xfId="528" xr:uid="{00000000-0005-0000-0000-000036000000}"/>
    <cellStyle name="Moeda 3 3 2 3" xfId="158" xr:uid="{00000000-0005-0000-0000-000038000000}"/>
    <cellStyle name="Moeda 3 3 2 3 2" xfId="258" xr:uid="{00000000-0005-0000-0000-000039000000}"/>
    <cellStyle name="Moeda 3 3 2 3 2 2" xfId="458" xr:uid="{00000000-0005-0000-0000-000039000000}"/>
    <cellStyle name="Moeda 3 3 2 3 2 3" xfId="658" xr:uid="{00000000-0005-0000-0000-000039000000}"/>
    <cellStyle name="Moeda 3 3 2 3 3" xfId="358" xr:uid="{00000000-0005-0000-0000-000038000000}"/>
    <cellStyle name="Moeda 3 3 2 3 4" xfId="558" xr:uid="{00000000-0005-0000-0000-000038000000}"/>
    <cellStyle name="Moeda 3 3 2 4" xfId="198" xr:uid="{00000000-0005-0000-0000-00003A000000}"/>
    <cellStyle name="Moeda 3 3 2 4 2" xfId="398" xr:uid="{00000000-0005-0000-0000-00003A000000}"/>
    <cellStyle name="Moeda 3 3 2 4 3" xfId="598" xr:uid="{00000000-0005-0000-0000-00003A000000}"/>
    <cellStyle name="Moeda 3 3 2 5" xfId="298" xr:uid="{00000000-0005-0000-0000-000035000000}"/>
    <cellStyle name="Moeda 3 3 2 6" xfId="498" xr:uid="{00000000-0005-0000-0000-000035000000}"/>
    <cellStyle name="Moeda 3 3 3" xfId="113" xr:uid="{00000000-0005-0000-0000-00003B000000}"/>
    <cellStyle name="Moeda 3 3 3 2" xfId="213" xr:uid="{00000000-0005-0000-0000-00003C000000}"/>
    <cellStyle name="Moeda 3 3 3 2 2" xfId="413" xr:uid="{00000000-0005-0000-0000-00003C000000}"/>
    <cellStyle name="Moeda 3 3 3 2 3" xfId="613" xr:uid="{00000000-0005-0000-0000-00003C000000}"/>
    <cellStyle name="Moeda 3 3 3 3" xfId="313" xr:uid="{00000000-0005-0000-0000-00003B000000}"/>
    <cellStyle name="Moeda 3 3 3 4" xfId="513" xr:uid="{00000000-0005-0000-0000-00003B000000}"/>
    <cellStyle name="Moeda 3 3 4" xfId="143" xr:uid="{00000000-0005-0000-0000-00003D000000}"/>
    <cellStyle name="Moeda 3 3 4 2" xfId="243" xr:uid="{00000000-0005-0000-0000-00003E000000}"/>
    <cellStyle name="Moeda 3 3 4 2 2" xfId="443" xr:uid="{00000000-0005-0000-0000-00003E000000}"/>
    <cellStyle name="Moeda 3 3 4 2 3" xfId="643" xr:uid="{00000000-0005-0000-0000-00003E000000}"/>
    <cellStyle name="Moeda 3 3 4 3" xfId="343" xr:uid="{00000000-0005-0000-0000-00003D000000}"/>
    <cellStyle name="Moeda 3 3 4 4" xfId="543" xr:uid="{00000000-0005-0000-0000-00003D000000}"/>
    <cellStyle name="Moeda 3 3 5" xfId="183" xr:uid="{00000000-0005-0000-0000-00003F000000}"/>
    <cellStyle name="Moeda 3 3 5 2" xfId="383" xr:uid="{00000000-0005-0000-0000-00003F000000}"/>
    <cellStyle name="Moeda 3 3 5 3" xfId="583" xr:uid="{00000000-0005-0000-0000-00003F000000}"/>
    <cellStyle name="Moeda 3 3 6" xfId="283" xr:uid="{00000000-0005-0000-0000-000034000000}"/>
    <cellStyle name="Moeda 3 3 7" xfId="483" xr:uid="{00000000-0005-0000-0000-000034000000}"/>
    <cellStyle name="Moeda 3 4" xfId="87" xr:uid="{00000000-0005-0000-0000-000040000000}"/>
    <cellStyle name="Moeda 3 4 2" xfId="117" xr:uid="{00000000-0005-0000-0000-000041000000}"/>
    <cellStyle name="Moeda 3 4 2 2" xfId="217" xr:uid="{00000000-0005-0000-0000-000042000000}"/>
    <cellStyle name="Moeda 3 4 2 2 2" xfId="417" xr:uid="{00000000-0005-0000-0000-000042000000}"/>
    <cellStyle name="Moeda 3 4 2 2 3" xfId="617" xr:uid="{00000000-0005-0000-0000-000042000000}"/>
    <cellStyle name="Moeda 3 4 2 3" xfId="317" xr:uid="{00000000-0005-0000-0000-000041000000}"/>
    <cellStyle name="Moeda 3 4 2 4" xfId="517" xr:uid="{00000000-0005-0000-0000-000041000000}"/>
    <cellStyle name="Moeda 3 4 3" xfId="147" xr:uid="{00000000-0005-0000-0000-000043000000}"/>
    <cellStyle name="Moeda 3 4 3 2" xfId="247" xr:uid="{00000000-0005-0000-0000-000044000000}"/>
    <cellStyle name="Moeda 3 4 3 2 2" xfId="447" xr:uid="{00000000-0005-0000-0000-000044000000}"/>
    <cellStyle name="Moeda 3 4 3 2 3" xfId="647" xr:uid="{00000000-0005-0000-0000-000044000000}"/>
    <cellStyle name="Moeda 3 4 3 3" xfId="347" xr:uid="{00000000-0005-0000-0000-000043000000}"/>
    <cellStyle name="Moeda 3 4 3 4" xfId="547" xr:uid="{00000000-0005-0000-0000-000043000000}"/>
    <cellStyle name="Moeda 3 4 4" xfId="187" xr:uid="{00000000-0005-0000-0000-000045000000}"/>
    <cellStyle name="Moeda 3 4 4 2" xfId="387" xr:uid="{00000000-0005-0000-0000-000045000000}"/>
    <cellStyle name="Moeda 3 4 4 3" xfId="587" xr:uid="{00000000-0005-0000-0000-000045000000}"/>
    <cellStyle name="Moeda 3 4 5" xfId="287" xr:uid="{00000000-0005-0000-0000-000040000000}"/>
    <cellStyle name="Moeda 3 4 6" xfId="487" xr:uid="{00000000-0005-0000-0000-000040000000}"/>
    <cellStyle name="Moeda 3 5" xfId="102" xr:uid="{00000000-0005-0000-0000-000046000000}"/>
    <cellStyle name="Moeda 3 5 2" xfId="202" xr:uid="{00000000-0005-0000-0000-000047000000}"/>
    <cellStyle name="Moeda 3 5 2 2" xfId="402" xr:uid="{00000000-0005-0000-0000-000047000000}"/>
    <cellStyle name="Moeda 3 5 2 3" xfId="602" xr:uid="{00000000-0005-0000-0000-000047000000}"/>
    <cellStyle name="Moeda 3 5 3" xfId="302" xr:uid="{00000000-0005-0000-0000-000046000000}"/>
    <cellStyle name="Moeda 3 5 4" xfId="502" xr:uid="{00000000-0005-0000-0000-000046000000}"/>
    <cellStyle name="Moeda 3 6" xfId="132" xr:uid="{00000000-0005-0000-0000-000048000000}"/>
    <cellStyle name="Moeda 3 6 2" xfId="232" xr:uid="{00000000-0005-0000-0000-000049000000}"/>
    <cellStyle name="Moeda 3 6 2 2" xfId="432" xr:uid="{00000000-0005-0000-0000-000049000000}"/>
    <cellStyle name="Moeda 3 6 2 3" xfId="632" xr:uid="{00000000-0005-0000-0000-000049000000}"/>
    <cellStyle name="Moeda 3 6 3" xfId="332" xr:uid="{00000000-0005-0000-0000-000048000000}"/>
    <cellStyle name="Moeda 3 6 4" xfId="532" xr:uid="{00000000-0005-0000-0000-000048000000}"/>
    <cellStyle name="Moeda 3 7" xfId="25" xr:uid="{00000000-0005-0000-0000-00004A000000}"/>
    <cellStyle name="Moeda 3 7 2" xfId="172" xr:uid="{00000000-0005-0000-0000-00004B000000}"/>
    <cellStyle name="Moeda 3 7 2 2" xfId="372" xr:uid="{00000000-0005-0000-0000-00004B000000}"/>
    <cellStyle name="Moeda 3 7 2 3" xfId="572" xr:uid="{00000000-0005-0000-0000-00004B000000}"/>
    <cellStyle name="Moeda 3 7 3" xfId="272" xr:uid="{00000000-0005-0000-0000-00004A000000}"/>
    <cellStyle name="Moeda 3 7 4" xfId="472" xr:uid="{00000000-0005-0000-0000-00004A000000}"/>
    <cellStyle name="Moeda 3 8" xfId="163" xr:uid="{00000000-0005-0000-0000-00004C000000}"/>
    <cellStyle name="Moeda 3 8 2" xfId="363" xr:uid="{00000000-0005-0000-0000-00004C000000}"/>
    <cellStyle name="Moeda 3 8 3" xfId="563" xr:uid="{00000000-0005-0000-0000-00004C000000}"/>
    <cellStyle name="Moeda 3 9" xfId="263" xr:uid="{00000000-0005-0000-0000-000027000000}"/>
    <cellStyle name="Moeda 4" xfId="14" xr:uid="{00000000-0005-0000-0000-00004D000000}"/>
    <cellStyle name="Moeda 4 2" xfId="167" xr:uid="{00000000-0005-0000-0000-00004E000000}"/>
    <cellStyle name="Moeda 4 2 2" xfId="367" xr:uid="{00000000-0005-0000-0000-00004E000000}"/>
    <cellStyle name="Moeda 4 2 3" xfId="567" xr:uid="{00000000-0005-0000-0000-00004E000000}"/>
    <cellStyle name="Moeda 4 3" xfId="267" xr:uid="{00000000-0005-0000-0000-00004D000000}"/>
    <cellStyle name="Moeda 4 4" xfId="467" xr:uid="{00000000-0005-0000-0000-00004D000000}"/>
    <cellStyle name="Moeda 5" xfId="166" xr:uid="{00000000-0005-0000-0000-00004F000000}"/>
    <cellStyle name="Moeda 5 2" xfId="366" xr:uid="{00000000-0005-0000-0000-00004F000000}"/>
    <cellStyle name="Moeda 5 3" xfId="566" xr:uid="{00000000-0005-0000-0000-00004F000000}"/>
    <cellStyle name="Moeda 6" xfId="266" xr:uid="{00000000-0005-0000-0000-000032010000}"/>
    <cellStyle name="Moeda 7" xfId="466" xr:uid="{00000000-0005-0000-0000-0000FA010000}"/>
    <cellStyle name="Neutral" xfId="61" xr:uid="{00000000-0005-0000-0000-000050000000}"/>
    <cellStyle name="Normal" xfId="0" builtinId="0"/>
    <cellStyle name="Normal 2" xfId="1" xr:uid="{00000000-0005-0000-0000-000052000000}"/>
    <cellStyle name="Normal 2 2" xfId="19" xr:uid="{00000000-0005-0000-0000-000053000000}"/>
    <cellStyle name="Normal 3" xfId="18" xr:uid="{00000000-0005-0000-0000-000054000000}"/>
    <cellStyle name="Normal 4" xfId="21" xr:uid="{00000000-0005-0000-0000-000055000000}"/>
    <cellStyle name="Normal 4 2" xfId="63" xr:uid="{00000000-0005-0000-0000-000056000000}"/>
    <cellStyle name="Normal 4 3" xfId="62" xr:uid="{00000000-0005-0000-0000-000057000000}"/>
    <cellStyle name="Normal 5" xfId="22" xr:uid="{00000000-0005-0000-0000-000058000000}"/>
    <cellStyle name="Normal 5 2" xfId="65" xr:uid="{00000000-0005-0000-0000-000059000000}"/>
    <cellStyle name="Normal 5 3" xfId="64" xr:uid="{00000000-0005-0000-0000-00005A000000}"/>
    <cellStyle name="Normal 6" xfId="77" xr:uid="{00000000-0005-0000-0000-00005B000000}"/>
    <cellStyle name="Normal 6 2" xfId="81" xr:uid="{00000000-0005-0000-0000-00005C000000}"/>
    <cellStyle name="Normal 7" xfId="17" xr:uid="{00000000-0005-0000-0000-00005D000000}"/>
    <cellStyle name="Normal 7 2" xfId="170" xr:uid="{00000000-0005-0000-0000-00005E000000}"/>
    <cellStyle name="Normal 7 2 2" xfId="370" xr:uid="{00000000-0005-0000-0000-00005E000000}"/>
    <cellStyle name="Normal 7 2 3" xfId="570" xr:uid="{00000000-0005-0000-0000-00005E000000}"/>
    <cellStyle name="Normal 7 3" xfId="270" xr:uid="{00000000-0005-0000-0000-00005D000000}"/>
    <cellStyle name="Normal 7 4" xfId="470" xr:uid="{00000000-0005-0000-0000-00005D000000}"/>
    <cellStyle name="Note" xfId="66" xr:uid="{00000000-0005-0000-0000-00005F000000}"/>
    <cellStyle name="Output" xfId="67" xr:uid="{00000000-0005-0000-0000-000060000000}"/>
    <cellStyle name="Porcentagem 2" xfId="12" xr:uid="{00000000-0005-0000-0000-000061000000}"/>
    <cellStyle name="Separador de milhares 2" xfId="2" xr:uid="{00000000-0005-0000-0000-000062000000}"/>
    <cellStyle name="Separador de milhares 2 2" xfId="7" xr:uid="{00000000-0005-0000-0000-000063000000}"/>
    <cellStyle name="Separador de milhares 2 2 2" xfId="11" xr:uid="{00000000-0005-0000-0000-000064000000}"/>
    <cellStyle name="Separador de milhares 2 2 2 2" xfId="126" xr:uid="{00000000-0005-0000-0000-000065000000}"/>
    <cellStyle name="Separador de milhares 2 2 2 2 2" xfId="226" xr:uid="{00000000-0005-0000-0000-000066000000}"/>
    <cellStyle name="Separador de milhares 2 2 2 2 2 2" xfId="426" xr:uid="{00000000-0005-0000-0000-000066000000}"/>
    <cellStyle name="Separador de milhares 2 2 2 2 2 3" xfId="626" xr:uid="{00000000-0005-0000-0000-000066000000}"/>
    <cellStyle name="Separador de milhares 2 2 2 2 3" xfId="326" xr:uid="{00000000-0005-0000-0000-000065000000}"/>
    <cellStyle name="Separador de milhares 2 2 2 2 4" xfId="526" xr:uid="{00000000-0005-0000-0000-000065000000}"/>
    <cellStyle name="Separador de milhares 2 2 2 3" xfId="156" xr:uid="{00000000-0005-0000-0000-000067000000}"/>
    <cellStyle name="Separador de milhares 2 2 2 3 2" xfId="256" xr:uid="{00000000-0005-0000-0000-000068000000}"/>
    <cellStyle name="Separador de milhares 2 2 2 3 2 2" xfId="456" xr:uid="{00000000-0005-0000-0000-000068000000}"/>
    <cellStyle name="Separador de milhares 2 2 2 3 2 3" xfId="656" xr:uid="{00000000-0005-0000-0000-000068000000}"/>
    <cellStyle name="Separador de milhares 2 2 2 3 3" xfId="356" xr:uid="{00000000-0005-0000-0000-000067000000}"/>
    <cellStyle name="Separador de milhares 2 2 2 3 4" xfId="556" xr:uid="{00000000-0005-0000-0000-000067000000}"/>
    <cellStyle name="Separador de milhares 2 2 2 4" xfId="96" xr:uid="{00000000-0005-0000-0000-000069000000}"/>
    <cellStyle name="Separador de milhares 2 2 2 4 2" xfId="196" xr:uid="{00000000-0005-0000-0000-00006A000000}"/>
    <cellStyle name="Separador de milhares 2 2 2 4 2 2" xfId="396" xr:uid="{00000000-0005-0000-0000-00006A000000}"/>
    <cellStyle name="Separador de milhares 2 2 2 4 2 3" xfId="596" xr:uid="{00000000-0005-0000-0000-00006A000000}"/>
    <cellStyle name="Separador de milhares 2 2 2 4 3" xfId="296" xr:uid="{00000000-0005-0000-0000-000069000000}"/>
    <cellStyle name="Separador de milhares 2 2 2 4 4" xfId="496" xr:uid="{00000000-0005-0000-0000-000069000000}"/>
    <cellStyle name="Separador de milhares 2 2 2 5" xfId="165" xr:uid="{00000000-0005-0000-0000-00006B000000}"/>
    <cellStyle name="Separador de milhares 2 2 2 5 2" xfId="365" xr:uid="{00000000-0005-0000-0000-00006B000000}"/>
    <cellStyle name="Separador de milhares 2 2 2 5 3" xfId="565" xr:uid="{00000000-0005-0000-0000-00006B000000}"/>
    <cellStyle name="Separador de milhares 2 2 2 6" xfId="265" xr:uid="{00000000-0005-0000-0000-000064000000}"/>
    <cellStyle name="Separador de milhares 2 2 2 7" xfId="465" xr:uid="{00000000-0005-0000-0000-000064000000}"/>
    <cellStyle name="Separador de milhares 2 2 3" xfId="16" xr:uid="{00000000-0005-0000-0000-00006C000000}"/>
    <cellStyle name="Separador de milhares 2 2 3 2" xfId="111" xr:uid="{00000000-0005-0000-0000-00006D000000}"/>
    <cellStyle name="Separador de milhares 2 2 3 2 2" xfId="211" xr:uid="{00000000-0005-0000-0000-00006E000000}"/>
    <cellStyle name="Separador de milhares 2 2 3 2 2 2" xfId="411" xr:uid="{00000000-0005-0000-0000-00006E000000}"/>
    <cellStyle name="Separador de milhares 2 2 3 2 2 3" xfId="611" xr:uid="{00000000-0005-0000-0000-00006E000000}"/>
    <cellStyle name="Separador de milhares 2 2 3 2 3" xfId="311" xr:uid="{00000000-0005-0000-0000-00006D000000}"/>
    <cellStyle name="Separador de milhares 2 2 3 2 4" xfId="511" xr:uid="{00000000-0005-0000-0000-00006D000000}"/>
    <cellStyle name="Separador de milhares 2 2 3 3" xfId="169" xr:uid="{00000000-0005-0000-0000-00006F000000}"/>
    <cellStyle name="Separador de milhares 2 2 3 3 2" xfId="369" xr:uid="{00000000-0005-0000-0000-00006F000000}"/>
    <cellStyle name="Separador de milhares 2 2 3 3 3" xfId="569" xr:uid="{00000000-0005-0000-0000-00006F000000}"/>
    <cellStyle name="Separador de milhares 2 2 3 4" xfId="269" xr:uid="{00000000-0005-0000-0000-00006C000000}"/>
    <cellStyle name="Separador de milhares 2 2 3 5" xfId="469" xr:uid="{00000000-0005-0000-0000-00006C000000}"/>
    <cellStyle name="Separador de milhares 2 2 4" xfId="141" xr:uid="{00000000-0005-0000-0000-000070000000}"/>
    <cellStyle name="Separador de milhares 2 2 4 2" xfId="241" xr:uid="{00000000-0005-0000-0000-000071000000}"/>
    <cellStyle name="Separador de milhares 2 2 4 2 2" xfId="441" xr:uid="{00000000-0005-0000-0000-000071000000}"/>
    <cellStyle name="Separador de milhares 2 2 4 2 3" xfId="641" xr:uid="{00000000-0005-0000-0000-000071000000}"/>
    <cellStyle name="Separador de milhares 2 2 4 3" xfId="341" xr:uid="{00000000-0005-0000-0000-000070000000}"/>
    <cellStyle name="Separador de milhares 2 2 4 4" xfId="541" xr:uid="{00000000-0005-0000-0000-000070000000}"/>
    <cellStyle name="Separador de milhares 2 2 5" xfId="80" xr:uid="{00000000-0005-0000-0000-000072000000}"/>
    <cellStyle name="Separador de milhares 2 2 5 2" xfId="181" xr:uid="{00000000-0005-0000-0000-000073000000}"/>
    <cellStyle name="Separador de milhares 2 2 5 2 2" xfId="381" xr:uid="{00000000-0005-0000-0000-000073000000}"/>
    <cellStyle name="Separador de milhares 2 2 5 2 3" xfId="581" xr:uid="{00000000-0005-0000-0000-000073000000}"/>
    <cellStyle name="Separador de milhares 2 2 5 3" xfId="281" xr:uid="{00000000-0005-0000-0000-000072000000}"/>
    <cellStyle name="Separador de milhares 2 2 5 4" xfId="481" xr:uid="{00000000-0005-0000-0000-000072000000}"/>
    <cellStyle name="Separador de milhares 2 2 6" xfId="162" xr:uid="{00000000-0005-0000-0000-000074000000}"/>
    <cellStyle name="Separador de milhares 2 2 6 2" xfId="362" xr:uid="{00000000-0005-0000-0000-000074000000}"/>
    <cellStyle name="Separador de milhares 2 2 6 3" xfId="562" xr:uid="{00000000-0005-0000-0000-000074000000}"/>
    <cellStyle name="Separador de milhares 2 2 7" xfId="262" xr:uid="{00000000-0005-0000-0000-000063000000}"/>
    <cellStyle name="Separador de milhares 2 2 8" xfId="462" xr:uid="{00000000-0005-0000-0000-000063000000}"/>
    <cellStyle name="Separador de milhares 2 3" xfId="6" xr:uid="{00000000-0005-0000-0000-000075000000}"/>
    <cellStyle name="Separador de milhares 2 3 2" xfId="10" xr:uid="{00000000-0005-0000-0000-000076000000}"/>
    <cellStyle name="Separador de milhares 2 3 2 2" xfId="125" xr:uid="{00000000-0005-0000-0000-000077000000}"/>
    <cellStyle name="Separador de milhares 2 3 2 2 2" xfId="225" xr:uid="{00000000-0005-0000-0000-000078000000}"/>
    <cellStyle name="Separador de milhares 2 3 2 2 2 2" xfId="425" xr:uid="{00000000-0005-0000-0000-000078000000}"/>
    <cellStyle name="Separador de milhares 2 3 2 2 2 3" xfId="625" xr:uid="{00000000-0005-0000-0000-000078000000}"/>
    <cellStyle name="Separador de milhares 2 3 2 2 3" xfId="325" xr:uid="{00000000-0005-0000-0000-000077000000}"/>
    <cellStyle name="Separador de milhares 2 3 2 2 4" xfId="525" xr:uid="{00000000-0005-0000-0000-000077000000}"/>
    <cellStyle name="Separador de milhares 2 3 2 3" xfId="155" xr:uid="{00000000-0005-0000-0000-000079000000}"/>
    <cellStyle name="Separador de milhares 2 3 2 3 2" xfId="255" xr:uid="{00000000-0005-0000-0000-00007A000000}"/>
    <cellStyle name="Separador de milhares 2 3 2 3 2 2" xfId="455" xr:uid="{00000000-0005-0000-0000-00007A000000}"/>
    <cellStyle name="Separador de milhares 2 3 2 3 2 3" xfId="655" xr:uid="{00000000-0005-0000-0000-00007A000000}"/>
    <cellStyle name="Separador de milhares 2 3 2 3 3" xfId="355" xr:uid="{00000000-0005-0000-0000-000079000000}"/>
    <cellStyle name="Separador de milhares 2 3 2 3 4" xfId="555" xr:uid="{00000000-0005-0000-0000-000079000000}"/>
    <cellStyle name="Separador de milhares 2 3 2 4" xfId="95" xr:uid="{00000000-0005-0000-0000-00007B000000}"/>
    <cellStyle name="Separador de milhares 2 3 2 4 2" xfId="195" xr:uid="{00000000-0005-0000-0000-00007C000000}"/>
    <cellStyle name="Separador de milhares 2 3 2 4 2 2" xfId="395" xr:uid="{00000000-0005-0000-0000-00007C000000}"/>
    <cellStyle name="Separador de milhares 2 3 2 4 2 3" xfId="595" xr:uid="{00000000-0005-0000-0000-00007C000000}"/>
    <cellStyle name="Separador de milhares 2 3 2 4 3" xfId="295" xr:uid="{00000000-0005-0000-0000-00007B000000}"/>
    <cellStyle name="Separador de milhares 2 3 2 4 4" xfId="495" xr:uid="{00000000-0005-0000-0000-00007B000000}"/>
    <cellStyle name="Separador de milhares 2 3 2 5" xfId="164" xr:uid="{00000000-0005-0000-0000-00007D000000}"/>
    <cellStyle name="Separador de milhares 2 3 2 5 2" xfId="364" xr:uid="{00000000-0005-0000-0000-00007D000000}"/>
    <cellStyle name="Separador de milhares 2 3 2 5 3" xfId="564" xr:uid="{00000000-0005-0000-0000-00007D000000}"/>
    <cellStyle name="Separador de milhares 2 3 2 6" xfId="264" xr:uid="{00000000-0005-0000-0000-000076000000}"/>
    <cellStyle name="Separador de milhares 2 3 2 7" xfId="464" xr:uid="{00000000-0005-0000-0000-000076000000}"/>
    <cellStyle name="Separador de milhares 2 3 3" xfId="15" xr:uid="{00000000-0005-0000-0000-00007E000000}"/>
    <cellStyle name="Separador de milhares 2 3 3 2" xfId="110" xr:uid="{00000000-0005-0000-0000-00007F000000}"/>
    <cellStyle name="Separador de milhares 2 3 3 2 2" xfId="210" xr:uid="{00000000-0005-0000-0000-000080000000}"/>
    <cellStyle name="Separador de milhares 2 3 3 2 2 2" xfId="410" xr:uid="{00000000-0005-0000-0000-000080000000}"/>
    <cellStyle name="Separador de milhares 2 3 3 2 2 3" xfId="610" xr:uid="{00000000-0005-0000-0000-000080000000}"/>
    <cellStyle name="Separador de milhares 2 3 3 2 3" xfId="310" xr:uid="{00000000-0005-0000-0000-00007F000000}"/>
    <cellStyle name="Separador de milhares 2 3 3 2 4" xfId="510" xr:uid="{00000000-0005-0000-0000-00007F000000}"/>
    <cellStyle name="Separador de milhares 2 3 3 3" xfId="168" xr:uid="{00000000-0005-0000-0000-000081000000}"/>
    <cellStyle name="Separador de milhares 2 3 3 3 2" xfId="368" xr:uid="{00000000-0005-0000-0000-000081000000}"/>
    <cellStyle name="Separador de milhares 2 3 3 3 3" xfId="568" xr:uid="{00000000-0005-0000-0000-000081000000}"/>
    <cellStyle name="Separador de milhares 2 3 3 4" xfId="268" xr:uid="{00000000-0005-0000-0000-00007E000000}"/>
    <cellStyle name="Separador de milhares 2 3 3 5" xfId="468" xr:uid="{00000000-0005-0000-0000-00007E000000}"/>
    <cellStyle name="Separador de milhares 2 3 4" xfId="140" xr:uid="{00000000-0005-0000-0000-000082000000}"/>
    <cellStyle name="Separador de milhares 2 3 4 2" xfId="240" xr:uid="{00000000-0005-0000-0000-000083000000}"/>
    <cellStyle name="Separador de milhares 2 3 4 2 2" xfId="440" xr:uid="{00000000-0005-0000-0000-000083000000}"/>
    <cellStyle name="Separador de milhares 2 3 4 2 3" xfId="640" xr:uid="{00000000-0005-0000-0000-000083000000}"/>
    <cellStyle name="Separador de milhares 2 3 4 3" xfId="340" xr:uid="{00000000-0005-0000-0000-000082000000}"/>
    <cellStyle name="Separador de milhares 2 3 4 4" xfId="540" xr:uid="{00000000-0005-0000-0000-000082000000}"/>
    <cellStyle name="Separador de milhares 2 3 5" xfId="79" xr:uid="{00000000-0005-0000-0000-000084000000}"/>
    <cellStyle name="Separador de milhares 2 3 5 2" xfId="180" xr:uid="{00000000-0005-0000-0000-000085000000}"/>
    <cellStyle name="Separador de milhares 2 3 5 2 2" xfId="380" xr:uid="{00000000-0005-0000-0000-000085000000}"/>
    <cellStyle name="Separador de milhares 2 3 5 2 3" xfId="580" xr:uid="{00000000-0005-0000-0000-000085000000}"/>
    <cellStyle name="Separador de milhares 2 3 5 3" xfId="280" xr:uid="{00000000-0005-0000-0000-000084000000}"/>
    <cellStyle name="Separador de milhares 2 3 5 4" xfId="480" xr:uid="{00000000-0005-0000-0000-000084000000}"/>
    <cellStyle name="Separador de milhares 2 3 6" xfId="161" xr:uid="{00000000-0005-0000-0000-000086000000}"/>
    <cellStyle name="Separador de milhares 2 3 6 2" xfId="361" xr:uid="{00000000-0005-0000-0000-000086000000}"/>
    <cellStyle name="Separador de milhares 2 3 6 3" xfId="561" xr:uid="{00000000-0005-0000-0000-000086000000}"/>
    <cellStyle name="Separador de milhares 2 3 7" xfId="261" xr:uid="{00000000-0005-0000-0000-000075000000}"/>
    <cellStyle name="Separador de milhares 2 3 8" xfId="461" xr:uid="{00000000-0005-0000-0000-000075000000}"/>
    <cellStyle name="Separador de milhares 2 4" xfId="94" xr:uid="{00000000-0005-0000-0000-000087000000}"/>
    <cellStyle name="Separador de milhares 2 4 2" xfId="124" xr:uid="{00000000-0005-0000-0000-000088000000}"/>
    <cellStyle name="Separador de milhares 2 4 2 2" xfId="224" xr:uid="{00000000-0005-0000-0000-000089000000}"/>
    <cellStyle name="Separador de milhares 2 4 2 2 2" xfId="424" xr:uid="{00000000-0005-0000-0000-000089000000}"/>
    <cellStyle name="Separador de milhares 2 4 2 2 3" xfId="624" xr:uid="{00000000-0005-0000-0000-000089000000}"/>
    <cellStyle name="Separador de milhares 2 4 2 3" xfId="324" xr:uid="{00000000-0005-0000-0000-000088000000}"/>
    <cellStyle name="Separador de milhares 2 4 2 4" xfId="524" xr:uid="{00000000-0005-0000-0000-000088000000}"/>
    <cellStyle name="Separador de milhares 2 4 3" xfId="154" xr:uid="{00000000-0005-0000-0000-00008A000000}"/>
    <cellStyle name="Separador de milhares 2 4 3 2" xfId="254" xr:uid="{00000000-0005-0000-0000-00008B000000}"/>
    <cellStyle name="Separador de milhares 2 4 3 2 2" xfId="454" xr:uid="{00000000-0005-0000-0000-00008B000000}"/>
    <cellStyle name="Separador de milhares 2 4 3 2 3" xfId="654" xr:uid="{00000000-0005-0000-0000-00008B000000}"/>
    <cellStyle name="Separador de milhares 2 4 3 3" xfId="354" xr:uid="{00000000-0005-0000-0000-00008A000000}"/>
    <cellStyle name="Separador de milhares 2 4 3 4" xfId="554" xr:uid="{00000000-0005-0000-0000-00008A000000}"/>
    <cellStyle name="Separador de milhares 2 4 4" xfId="194" xr:uid="{00000000-0005-0000-0000-00008C000000}"/>
    <cellStyle name="Separador de milhares 2 4 4 2" xfId="394" xr:uid="{00000000-0005-0000-0000-00008C000000}"/>
    <cellStyle name="Separador de milhares 2 4 4 3" xfId="594" xr:uid="{00000000-0005-0000-0000-00008C000000}"/>
    <cellStyle name="Separador de milhares 2 4 5" xfId="294" xr:uid="{00000000-0005-0000-0000-000087000000}"/>
    <cellStyle name="Separador de milhares 2 4 6" xfId="494" xr:uid="{00000000-0005-0000-0000-000087000000}"/>
    <cellStyle name="Separador de milhares 2 5" xfId="109" xr:uid="{00000000-0005-0000-0000-00008D000000}"/>
    <cellStyle name="Separador de milhares 2 5 2" xfId="209" xr:uid="{00000000-0005-0000-0000-00008E000000}"/>
    <cellStyle name="Separador de milhares 2 5 2 2" xfId="409" xr:uid="{00000000-0005-0000-0000-00008E000000}"/>
    <cellStyle name="Separador de milhares 2 5 2 3" xfId="609" xr:uid="{00000000-0005-0000-0000-00008E000000}"/>
    <cellStyle name="Separador de milhares 2 5 3" xfId="309" xr:uid="{00000000-0005-0000-0000-00008D000000}"/>
    <cellStyle name="Separador de milhares 2 5 4" xfId="509" xr:uid="{00000000-0005-0000-0000-00008D000000}"/>
    <cellStyle name="Separador de milhares 2 6" xfId="139" xr:uid="{00000000-0005-0000-0000-00008F000000}"/>
    <cellStyle name="Separador de milhares 2 6 2" xfId="239" xr:uid="{00000000-0005-0000-0000-000090000000}"/>
    <cellStyle name="Separador de milhares 2 6 2 2" xfId="439" xr:uid="{00000000-0005-0000-0000-000090000000}"/>
    <cellStyle name="Separador de milhares 2 6 2 3" xfId="639" xr:uid="{00000000-0005-0000-0000-000090000000}"/>
    <cellStyle name="Separador de milhares 2 6 3" xfId="339" xr:uid="{00000000-0005-0000-0000-00008F000000}"/>
    <cellStyle name="Separador de milhares 2 6 4" xfId="539" xr:uid="{00000000-0005-0000-0000-00008F000000}"/>
    <cellStyle name="Separador de milhares 2 7" xfId="78" xr:uid="{00000000-0005-0000-0000-000091000000}"/>
    <cellStyle name="Separador de milhares 2 7 2" xfId="179" xr:uid="{00000000-0005-0000-0000-000092000000}"/>
    <cellStyle name="Separador de milhares 2 7 2 2" xfId="379" xr:uid="{00000000-0005-0000-0000-000092000000}"/>
    <cellStyle name="Separador de milhares 2 7 2 3" xfId="579" xr:uid="{00000000-0005-0000-0000-000092000000}"/>
    <cellStyle name="Separador de milhares 2 7 3" xfId="279" xr:uid="{00000000-0005-0000-0000-000091000000}"/>
    <cellStyle name="Separador de milhares 2 7 4" xfId="479" xr:uid="{00000000-0005-0000-0000-000091000000}"/>
    <cellStyle name="Separador de milhares 3" xfId="3" xr:uid="{00000000-0005-0000-0000-000093000000}"/>
    <cellStyle name="Title" xfId="68" xr:uid="{00000000-0005-0000-0000-000094000000}"/>
    <cellStyle name="Título 5" xfId="4" xr:uid="{00000000-0005-0000-0000-000095000000}"/>
    <cellStyle name="Total 2" xfId="69" xr:uid="{00000000-0005-0000-0000-000096000000}"/>
    <cellStyle name="Vírgula 2" xfId="20" xr:uid="{00000000-0005-0000-0000-000097000000}"/>
    <cellStyle name="Vírgula 3" xfId="24" xr:uid="{00000000-0005-0000-0000-000098000000}"/>
    <cellStyle name="Vírgula 3 10" xfId="271" xr:uid="{00000000-0005-0000-0000-000098000000}"/>
    <cellStyle name="Vírgula 3 11" xfId="471" xr:uid="{00000000-0005-0000-0000-000098000000}"/>
    <cellStyle name="Vírgula 3 2" xfId="71" xr:uid="{00000000-0005-0000-0000-000099000000}"/>
    <cellStyle name="Vírgula 3 2 2" xfId="76" xr:uid="{00000000-0005-0000-0000-00009A000000}"/>
    <cellStyle name="Vírgula 3 2 2 2" xfId="93" xr:uid="{00000000-0005-0000-0000-00009B000000}"/>
    <cellStyle name="Vírgula 3 2 2 2 2" xfId="123" xr:uid="{00000000-0005-0000-0000-00009C000000}"/>
    <cellStyle name="Vírgula 3 2 2 2 2 2" xfId="223" xr:uid="{00000000-0005-0000-0000-00009D000000}"/>
    <cellStyle name="Vírgula 3 2 2 2 2 2 2" xfId="423" xr:uid="{00000000-0005-0000-0000-00009D000000}"/>
    <cellStyle name="Vírgula 3 2 2 2 2 2 3" xfId="623" xr:uid="{00000000-0005-0000-0000-00009D000000}"/>
    <cellStyle name="Vírgula 3 2 2 2 2 3" xfId="323" xr:uid="{00000000-0005-0000-0000-00009C000000}"/>
    <cellStyle name="Vírgula 3 2 2 2 2 4" xfId="523" xr:uid="{00000000-0005-0000-0000-00009C000000}"/>
    <cellStyle name="Vírgula 3 2 2 2 3" xfId="153" xr:uid="{00000000-0005-0000-0000-00009E000000}"/>
    <cellStyle name="Vírgula 3 2 2 2 3 2" xfId="253" xr:uid="{00000000-0005-0000-0000-00009F000000}"/>
    <cellStyle name="Vírgula 3 2 2 2 3 2 2" xfId="453" xr:uid="{00000000-0005-0000-0000-00009F000000}"/>
    <cellStyle name="Vírgula 3 2 2 2 3 2 3" xfId="653" xr:uid="{00000000-0005-0000-0000-00009F000000}"/>
    <cellStyle name="Vírgula 3 2 2 2 3 3" xfId="353" xr:uid="{00000000-0005-0000-0000-00009E000000}"/>
    <cellStyle name="Vírgula 3 2 2 2 3 4" xfId="553" xr:uid="{00000000-0005-0000-0000-00009E000000}"/>
    <cellStyle name="Vírgula 3 2 2 2 4" xfId="193" xr:uid="{00000000-0005-0000-0000-0000A0000000}"/>
    <cellStyle name="Vírgula 3 2 2 2 4 2" xfId="393" xr:uid="{00000000-0005-0000-0000-0000A0000000}"/>
    <cellStyle name="Vírgula 3 2 2 2 4 3" xfId="593" xr:uid="{00000000-0005-0000-0000-0000A0000000}"/>
    <cellStyle name="Vírgula 3 2 2 2 5" xfId="293" xr:uid="{00000000-0005-0000-0000-00009B000000}"/>
    <cellStyle name="Vírgula 3 2 2 2 6" xfId="493" xr:uid="{00000000-0005-0000-0000-00009B000000}"/>
    <cellStyle name="Vírgula 3 2 2 3" xfId="108" xr:uid="{00000000-0005-0000-0000-0000A1000000}"/>
    <cellStyle name="Vírgula 3 2 2 3 2" xfId="208" xr:uid="{00000000-0005-0000-0000-0000A2000000}"/>
    <cellStyle name="Vírgula 3 2 2 3 2 2" xfId="408" xr:uid="{00000000-0005-0000-0000-0000A2000000}"/>
    <cellStyle name="Vírgula 3 2 2 3 2 3" xfId="608" xr:uid="{00000000-0005-0000-0000-0000A2000000}"/>
    <cellStyle name="Vírgula 3 2 2 3 3" xfId="308" xr:uid="{00000000-0005-0000-0000-0000A1000000}"/>
    <cellStyle name="Vírgula 3 2 2 3 4" xfId="508" xr:uid="{00000000-0005-0000-0000-0000A1000000}"/>
    <cellStyle name="Vírgula 3 2 2 4" xfId="138" xr:uid="{00000000-0005-0000-0000-0000A3000000}"/>
    <cellStyle name="Vírgula 3 2 2 4 2" xfId="238" xr:uid="{00000000-0005-0000-0000-0000A4000000}"/>
    <cellStyle name="Vírgula 3 2 2 4 2 2" xfId="438" xr:uid="{00000000-0005-0000-0000-0000A4000000}"/>
    <cellStyle name="Vírgula 3 2 2 4 2 3" xfId="638" xr:uid="{00000000-0005-0000-0000-0000A4000000}"/>
    <cellStyle name="Vírgula 3 2 2 4 3" xfId="338" xr:uid="{00000000-0005-0000-0000-0000A3000000}"/>
    <cellStyle name="Vírgula 3 2 2 4 4" xfId="538" xr:uid="{00000000-0005-0000-0000-0000A3000000}"/>
    <cellStyle name="Vírgula 3 2 2 5" xfId="178" xr:uid="{00000000-0005-0000-0000-0000A5000000}"/>
    <cellStyle name="Vírgula 3 2 2 5 2" xfId="378" xr:uid="{00000000-0005-0000-0000-0000A5000000}"/>
    <cellStyle name="Vírgula 3 2 2 5 3" xfId="578" xr:uid="{00000000-0005-0000-0000-0000A5000000}"/>
    <cellStyle name="Vírgula 3 2 2 6" xfId="278" xr:uid="{00000000-0005-0000-0000-00009A000000}"/>
    <cellStyle name="Vírgula 3 2 2 7" xfId="478" xr:uid="{00000000-0005-0000-0000-00009A000000}"/>
    <cellStyle name="Vírgula 3 2 3" xfId="85" xr:uid="{00000000-0005-0000-0000-0000A6000000}"/>
    <cellStyle name="Vírgula 3 2 3 2" xfId="100" xr:uid="{00000000-0005-0000-0000-0000A7000000}"/>
    <cellStyle name="Vírgula 3 2 3 2 2" xfId="130" xr:uid="{00000000-0005-0000-0000-0000A8000000}"/>
    <cellStyle name="Vírgula 3 2 3 2 2 2" xfId="230" xr:uid="{00000000-0005-0000-0000-0000A9000000}"/>
    <cellStyle name="Vírgula 3 2 3 2 2 2 2" xfId="430" xr:uid="{00000000-0005-0000-0000-0000A9000000}"/>
    <cellStyle name="Vírgula 3 2 3 2 2 2 3" xfId="630" xr:uid="{00000000-0005-0000-0000-0000A9000000}"/>
    <cellStyle name="Vírgula 3 2 3 2 2 3" xfId="330" xr:uid="{00000000-0005-0000-0000-0000A8000000}"/>
    <cellStyle name="Vírgula 3 2 3 2 2 4" xfId="530" xr:uid="{00000000-0005-0000-0000-0000A8000000}"/>
    <cellStyle name="Vírgula 3 2 3 2 3" xfId="160" xr:uid="{00000000-0005-0000-0000-0000AA000000}"/>
    <cellStyle name="Vírgula 3 2 3 2 3 2" xfId="260" xr:uid="{00000000-0005-0000-0000-0000AB000000}"/>
    <cellStyle name="Vírgula 3 2 3 2 3 2 2" xfId="460" xr:uid="{00000000-0005-0000-0000-0000AB000000}"/>
    <cellStyle name="Vírgula 3 2 3 2 3 2 3" xfId="660" xr:uid="{00000000-0005-0000-0000-0000AB000000}"/>
    <cellStyle name="Vírgula 3 2 3 2 3 3" xfId="360" xr:uid="{00000000-0005-0000-0000-0000AA000000}"/>
    <cellStyle name="Vírgula 3 2 3 2 3 4" xfId="560" xr:uid="{00000000-0005-0000-0000-0000AA000000}"/>
    <cellStyle name="Vírgula 3 2 3 2 4" xfId="200" xr:uid="{00000000-0005-0000-0000-0000AC000000}"/>
    <cellStyle name="Vírgula 3 2 3 2 4 2" xfId="400" xr:uid="{00000000-0005-0000-0000-0000AC000000}"/>
    <cellStyle name="Vírgula 3 2 3 2 4 3" xfId="600" xr:uid="{00000000-0005-0000-0000-0000AC000000}"/>
    <cellStyle name="Vírgula 3 2 3 2 5" xfId="300" xr:uid="{00000000-0005-0000-0000-0000A7000000}"/>
    <cellStyle name="Vírgula 3 2 3 2 6" xfId="500" xr:uid="{00000000-0005-0000-0000-0000A7000000}"/>
    <cellStyle name="Vírgula 3 2 3 3" xfId="115" xr:uid="{00000000-0005-0000-0000-0000AD000000}"/>
    <cellStyle name="Vírgula 3 2 3 3 2" xfId="215" xr:uid="{00000000-0005-0000-0000-0000AE000000}"/>
    <cellStyle name="Vírgula 3 2 3 3 2 2" xfId="415" xr:uid="{00000000-0005-0000-0000-0000AE000000}"/>
    <cellStyle name="Vírgula 3 2 3 3 2 3" xfId="615" xr:uid="{00000000-0005-0000-0000-0000AE000000}"/>
    <cellStyle name="Vírgula 3 2 3 3 3" xfId="315" xr:uid="{00000000-0005-0000-0000-0000AD000000}"/>
    <cellStyle name="Vírgula 3 2 3 3 4" xfId="515" xr:uid="{00000000-0005-0000-0000-0000AD000000}"/>
    <cellStyle name="Vírgula 3 2 3 4" xfId="145" xr:uid="{00000000-0005-0000-0000-0000AF000000}"/>
    <cellStyle name="Vírgula 3 2 3 4 2" xfId="245" xr:uid="{00000000-0005-0000-0000-0000B0000000}"/>
    <cellStyle name="Vírgula 3 2 3 4 2 2" xfId="445" xr:uid="{00000000-0005-0000-0000-0000B0000000}"/>
    <cellStyle name="Vírgula 3 2 3 4 2 3" xfId="645" xr:uid="{00000000-0005-0000-0000-0000B0000000}"/>
    <cellStyle name="Vírgula 3 2 3 4 3" xfId="345" xr:uid="{00000000-0005-0000-0000-0000AF000000}"/>
    <cellStyle name="Vírgula 3 2 3 4 4" xfId="545" xr:uid="{00000000-0005-0000-0000-0000AF000000}"/>
    <cellStyle name="Vírgula 3 2 3 5" xfId="185" xr:uid="{00000000-0005-0000-0000-0000B1000000}"/>
    <cellStyle name="Vírgula 3 2 3 5 2" xfId="385" xr:uid="{00000000-0005-0000-0000-0000B1000000}"/>
    <cellStyle name="Vírgula 3 2 3 5 3" xfId="585" xr:uid="{00000000-0005-0000-0000-0000B1000000}"/>
    <cellStyle name="Vírgula 3 2 3 6" xfId="285" xr:uid="{00000000-0005-0000-0000-0000A6000000}"/>
    <cellStyle name="Vírgula 3 2 3 7" xfId="485" xr:uid="{00000000-0005-0000-0000-0000A6000000}"/>
    <cellStyle name="Vírgula 3 2 4" xfId="89" xr:uid="{00000000-0005-0000-0000-0000B2000000}"/>
    <cellStyle name="Vírgula 3 2 4 2" xfId="119" xr:uid="{00000000-0005-0000-0000-0000B3000000}"/>
    <cellStyle name="Vírgula 3 2 4 2 2" xfId="219" xr:uid="{00000000-0005-0000-0000-0000B4000000}"/>
    <cellStyle name="Vírgula 3 2 4 2 2 2" xfId="419" xr:uid="{00000000-0005-0000-0000-0000B4000000}"/>
    <cellStyle name="Vírgula 3 2 4 2 2 3" xfId="619" xr:uid="{00000000-0005-0000-0000-0000B4000000}"/>
    <cellStyle name="Vírgula 3 2 4 2 3" xfId="319" xr:uid="{00000000-0005-0000-0000-0000B3000000}"/>
    <cellStyle name="Vírgula 3 2 4 2 4" xfId="519" xr:uid="{00000000-0005-0000-0000-0000B3000000}"/>
    <cellStyle name="Vírgula 3 2 4 3" xfId="149" xr:uid="{00000000-0005-0000-0000-0000B5000000}"/>
    <cellStyle name="Vírgula 3 2 4 3 2" xfId="249" xr:uid="{00000000-0005-0000-0000-0000B6000000}"/>
    <cellStyle name="Vírgula 3 2 4 3 2 2" xfId="449" xr:uid="{00000000-0005-0000-0000-0000B6000000}"/>
    <cellStyle name="Vírgula 3 2 4 3 2 3" xfId="649" xr:uid="{00000000-0005-0000-0000-0000B6000000}"/>
    <cellStyle name="Vírgula 3 2 4 3 3" xfId="349" xr:uid="{00000000-0005-0000-0000-0000B5000000}"/>
    <cellStyle name="Vírgula 3 2 4 3 4" xfId="549" xr:uid="{00000000-0005-0000-0000-0000B5000000}"/>
    <cellStyle name="Vírgula 3 2 4 4" xfId="189" xr:uid="{00000000-0005-0000-0000-0000B7000000}"/>
    <cellStyle name="Vírgula 3 2 4 4 2" xfId="389" xr:uid="{00000000-0005-0000-0000-0000B7000000}"/>
    <cellStyle name="Vírgula 3 2 4 4 3" xfId="589" xr:uid="{00000000-0005-0000-0000-0000B7000000}"/>
    <cellStyle name="Vírgula 3 2 4 5" xfId="289" xr:uid="{00000000-0005-0000-0000-0000B2000000}"/>
    <cellStyle name="Vírgula 3 2 4 6" xfId="489" xr:uid="{00000000-0005-0000-0000-0000B2000000}"/>
    <cellStyle name="Vírgula 3 2 5" xfId="104" xr:uid="{00000000-0005-0000-0000-0000B8000000}"/>
    <cellStyle name="Vírgula 3 2 5 2" xfId="204" xr:uid="{00000000-0005-0000-0000-0000B9000000}"/>
    <cellStyle name="Vírgula 3 2 5 2 2" xfId="404" xr:uid="{00000000-0005-0000-0000-0000B9000000}"/>
    <cellStyle name="Vírgula 3 2 5 2 3" xfId="604" xr:uid="{00000000-0005-0000-0000-0000B9000000}"/>
    <cellStyle name="Vírgula 3 2 5 3" xfId="304" xr:uid="{00000000-0005-0000-0000-0000B8000000}"/>
    <cellStyle name="Vírgula 3 2 5 4" xfId="504" xr:uid="{00000000-0005-0000-0000-0000B8000000}"/>
    <cellStyle name="Vírgula 3 2 6" xfId="134" xr:uid="{00000000-0005-0000-0000-0000BA000000}"/>
    <cellStyle name="Vírgula 3 2 6 2" xfId="234" xr:uid="{00000000-0005-0000-0000-0000BB000000}"/>
    <cellStyle name="Vírgula 3 2 6 2 2" xfId="434" xr:uid="{00000000-0005-0000-0000-0000BB000000}"/>
    <cellStyle name="Vírgula 3 2 6 2 3" xfId="634" xr:uid="{00000000-0005-0000-0000-0000BB000000}"/>
    <cellStyle name="Vírgula 3 2 6 3" xfId="334" xr:uid="{00000000-0005-0000-0000-0000BA000000}"/>
    <cellStyle name="Vírgula 3 2 6 4" xfId="534" xr:uid="{00000000-0005-0000-0000-0000BA000000}"/>
    <cellStyle name="Vírgula 3 2 7" xfId="174" xr:uid="{00000000-0005-0000-0000-0000BC000000}"/>
    <cellStyle name="Vírgula 3 2 7 2" xfId="374" xr:uid="{00000000-0005-0000-0000-0000BC000000}"/>
    <cellStyle name="Vírgula 3 2 7 3" xfId="574" xr:uid="{00000000-0005-0000-0000-0000BC000000}"/>
    <cellStyle name="Vírgula 3 2 8" xfId="274" xr:uid="{00000000-0005-0000-0000-000099000000}"/>
    <cellStyle name="Vírgula 3 2 9" xfId="474" xr:uid="{00000000-0005-0000-0000-000099000000}"/>
    <cellStyle name="Vírgula 3 3" xfId="70" xr:uid="{00000000-0005-0000-0000-0000BD000000}"/>
    <cellStyle name="Vírgula 3 3 2" xfId="75" xr:uid="{00000000-0005-0000-0000-0000BE000000}"/>
    <cellStyle name="Vírgula 3 3 2 2" xfId="92" xr:uid="{00000000-0005-0000-0000-0000BF000000}"/>
    <cellStyle name="Vírgula 3 3 2 2 2" xfId="122" xr:uid="{00000000-0005-0000-0000-0000C0000000}"/>
    <cellStyle name="Vírgula 3 3 2 2 2 2" xfId="222" xr:uid="{00000000-0005-0000-0000-0000C1000000}"/>
    <cellStyle name="Vírgula 3 3 2 2 2 2 2" xfId="422" xr:uid="{00000000-0005-0000-0000-0000C1000000}"/>
    <cellStyle name="Vírgula 3 3 2 2 2 2 3" xfId="622" xr:uid="{00000000-0005-0000-0000-0000C1000000}"/>
    <cellStyle name="Vírgula 3 3 2 2 2 3" xfId="322" xr:uid="{00000000-0005-0000-0000-0000C0000000}"/>
    <cellStyle name="Vírgula 3 3 2 2 2 4" xfId="522" xr:uid="{00000000-0005-0000-0000-0000C0000000}"/>
    <cellStyle name="Vírgula 3 3 2 2 3" xfId="152" xr:uid="{00000000-0005-0000-0000-0000C2000000}"/>
    <cellStyle name="Vírgula 3 3 2 2 3 2" xfId="252" xr:uid="{00000000-0005-0000-0000-0000C3000000}"/>
    <cellStyle name="Vírgula 3 3 2 2 3 2 2" xfId="452" xr:uid="{00000000-0005-0000-0000-0000C3000000}"/>
    <cellStyle name="Vírgula 3 3 2 2 3 2 3" xfId="652" xr:uid="{00000000-0005-0000-0000-0000C3000000}"/>
    <cellStyle name="Vírgula 3 3 2 2 3 3" xfId="352" xr:uid="{00000000-0005-0000-0000-0000C2000000}"/>
    <cellStyle name="Vírgula 3 3 2 2 3 4" xfId="552" xr:uid="{00000000-0005-0000-0000-0000C2000000}"/>
    <cellStyle name="Vírgula 3 3 2 2 4" xfId="192" xr:uid="{00000000-0005-0000-0000-0000C4000000}"/>
    <cellStyle name="Vírgula 3 3 2 2 4 2" xfId="392" xr:uid="{00000000-0005-0000-0000-0000C4000000}"/>
    <cellStyle name="Vírgula 3 3 2 2 4 3" xfId="592" xr:uid="{00000000-0005-0000-0000-0000C4000000}"/>
    <cellStyle name="Vírgula 3 3 2 2 5" xfId="292" xr:uid="{00000000-0005-0000-0000-0000BF000000}"/>
    <cellStyle name="Vírgula 3 3 2 2 6" xfId="492" xr:uid="{00000000-0005-0000-0000-0000BF000000}"/>
    <cellStyle name="Vírgula 3 3 2 3" xfId="107" xr:uid="{00000000-0005-0000-0000-0000C5000000}"/>
    <cellStyle name="Vírgula 3 3 2 3 2" xfId="207" xr:uid="{00000000-0005-0000-0000-0000C6000000}"/>
    <cellStyle name="Vírgula 3 3 2 3 2 2" xfId="407" xr:uid="{00000000-0005-0000-0000-0000C6000000}"/>
    <cellStyle name="Vírgula 3 3 2 3 2 3" xfId="607" xr:uid="{00000000-0005-0000-0000-0000C6000000}"/>
    <cellStyle name="Vírgula 3 3 2 3 3" xfId="307" xr:uid="{00000000-0005-0000-0000-0000C5000000}"/>
    <cellStyle name="Vírgula 3 3 2 3 4" xfId="507" xr:uid="{00000000-0005-0000-0000-0000C5000000}"/>
    <cellStyle name="Vírgula 3 3 2 4" xfId="137" xr:uid="{00000000-0005-0000-0000-0000C7000000}"/>
    <cellStyle name="Vírgula 3 3 2 4 2" xfId="237" xr:uid="{00000000-0005-0000-0000-0000C8000000}"/>
    <cellStyle name="Vírgula 3 3 2 4 2 2" xfId="437" xr:uid="{00000000-0005-0000-0000-0000C8000000}"/>
    <cellStyle name="Vírgula 3 3 2 4 2 3" xfId="637" xr:uid="{00000000-0005-0000-0000-0000C8000000}"/>
    <cellStyle name="Vírgula 3 3 2 4 3" xfId="337" xr:uid="{00000000-0005-0000-0000-0000C7000000}"/>
    <cellStyle name="Vírgula 3 3 2 4 4" xfId="537" xr:uid="{00000000-0005-0000-0000-0000C7000000}"/>
    <cellStyle name="Vírgula 3 3 2 5" xfId="177" xr:uid="{00000000-0005-0000-0000-0000C9000000}"/>
    <cellStyle name="Vírgula 3 3 2 5 2" xfId="377" xr:uid="{00000000-0005-0000-0000-0000C9000000}"/>
    <cellStyle name="Vírgula 3 3 2 5 3" xfId="577" xr:uid="{00000000-0005-0000-0000-0000C9000000}"/>
    <cellStyle name="Vírgula 3 3 2 6" xfId="277" xr:uid="{00000000-0005-0000-0000-0000BE000000}"/>
    <cellStyle name="Vírgula 3 3 2 7" xfId="477" xr:uid="{00000000-0005-0000-0000-0000BE000000}"/>
    <cellStyle name="Vírgula 3 3 3" xfId="84" xr:uid="{00000000-0005-0000-0000-0000CA000000}"/>
    <cellStyle name="Vírgula 3 3 3 2" xfId="99" xr:uid="{00000000-0005-0000-0000-0000CB000000}"/>
    <cellStyle name="Vírgula 3 3 3 2 2" xfId="129" xr:uid="{00000000-0005-0000-0000-0000CC000000}"/>
    <cellStyle name="Vírgula 3 3 3 2 2 2" xfId="229" xr:uid="{00000000-0005-0000-0000-0000CD000000}"/>
    <cellStyle name="Vírgula 3 3 3 2 2 2 2" xfId="429" xr:uid="{00000000-0005-0000-0000-0000CD000000}"/>
    <cellStyle name="Vírgula 3 3 3 2 2 2 3" xfId="629" xr:uid="{00000000-0005-0000-0000-0000CD000000}"/>
    <cellStyle name="Vírgula 3 3 3 2 2 3" xfId="329" xr:uid="{00000000-0005-0000-0000-0000CC000000}"/>
    <cellStyle name="Vírgula 3 3 3 2 2 4" xfId="529" xr:uid="{00000000-0005-0000-0000-0000CC000000}"/>
    <cellStyle name="Vírgula 3 3 3 2 3" xfId="159" xr:uid="{00000000-0005-0000-0000-0000CE000000}"/>
    <cellStyle name="Vírgula 3 3 3 2 3 2" xfId="259" xr:uid="{00000000-0005-0000-0000-0000CF000000}"/>
    <cellStyle name="Vírgula 3 3 3 2 3 2 2" xfId="459" xr:uid="{00000000-0005-0000-0000-0000CF000000}"/>
    <cellStyle name="Vírgula 3 3 3 2 3 2 3" xfId="659" xr:uid="{00000000-0005-0000-0000-0000CF000000}"/>
    <cellStyle name="Vírgula 3 3 3 2 3 3" xfId="359" xr:uid="{00000000-0005-0000-0000-0000CE000000}"/>
    <cellStyle name="Vírgula 3 3 3 2 3 4" xfId="559" xr:uid="{00000000-0005-0000-0000-0000CE000000}"/>
    <cellStyle name="Vírgula 3 3 3 2 4" xfId="199" xr:uid="{00000000-0005-0000-0000-0000D0000000}"/>
    <cellStyle name="Vírgula 3 3 3 2 4 2" xfId="399" xr:uid="{00000000-0005-0000-0000-0000D0000000}"/>
    <cellStyle name="Vírgula 3 3 3 2 4 3" xfId="599" xr:uid="{00000000-0005-0000-0000-0000D0000000}"/>
    <cellStyle name="Vírgula 3 3 3 2 5" xfId="299" xr:uid="{00000000-0005-0000-0000-0000CB000000}"/>
    <cellStyle name="Vírgula 3 3 3 2 6" xfId="499" xr:uid="{00000000-0005-0000-0000-0000CB000000}"/>
    <cellStyle name="Vírgula 3 3 3 3" xfId="114" xr:uid="{00000000-0005-0000-0000-0000D1000000}"/>
    <cellStyle name="Vírgula 3 3 3 3 2" xfId="214" xr:uid="{00000000-0005-0000-0000-0000D2000000}"/>
    <cellStyle name="Vírgula 3 3 3 3 2 2" xfId="414" xr:uid="{00000000-0005-0000-0000-0000D2000000}"/>
    <cellStyle name="Vírgula 3 3 3 3 2 3" xfId="614" xr:uid="{00000000-0005-0000-0000-0000D2000000}"/>
    <cellStyle name="Vírgula 3 3 3 3 3" xfId="314" xr:uid="{00000000-0005-0000-0000-0000D1000000}"/>
    <cellStyle name="Vírgula 3 3 3 3 4" xfId="514" xr:uid="{00000000-0005-0000-0000-0000D1000000}"/>
    <cellStyle name="Vírgula 3 3 3 4" xfId="144" xr:uid="{00000000-0005-0000-0000-0000D3000000}"/>
    <cellStyle name="Vírgula 3 3 3 4 2" xfId="244" xr:uid="{00000000-0005-0000-0000-0000D4000000}"/>
    <cellStyle name="Vírgula 3 3 3 4 2 2" xfId="444" xr:uid="{00000000-0005-0000-0000-0000D4000000}"/>
    <cellStyle name="Vírgula 3 3 3 4 2 3" xfId="644" xr:uid="{00000000-0005-0000-0000-0000D4000000}"/>
    <cellStyle name="Vírgula 3 3 3 4 3" xfId="344" xr:uid="{00000000-0005-0000-0000-0000D3000000}"/>
    <cellStyle name="Vírgula 3 3 3 4 4" xfId="544" xr:uid="{00000000-0005-0000-0000-0000D3000000}"/>
    <cellStyle name="Vírgula 3 3 3 5" xfId="184" xr:uid="{00000000-0005-0000-0000-0000D5000000}"/>
    <cellStyle name="Vírgula 3 3 3 5 2" xfId="384" xr:uid="{00000000-0005-0000-0000-0000D5000000}"/>
    <cellStyle name="Vírgula 3 3 3 5 3" xfId="584" xr:uid="{00000000-0005-0000-0000-0000D5000000}"/>
    <cellStyle name="Vírgula 3 3 3 6" xfId="284" xr:uid="{00000000-0005-0000-0000-0000CA000000}"/>
    <cellStyle name="Vírgula 3 3 3 7" xfId="484" xr:uid="{00000000-0005-0000-0000-0000CA000000}"/>
    <cellStyle name="Vírgula 3 3 4" xfId="88" xr:uid="{00000000-0005-0000-0000-0000D6000000}"/>
    <cellStyle name="Vírgula 3 3 4 2" xfId="118" xr:uid="{00000000-0005-0000-0000-0000D7000000}"/>
    <cellStyle name="Vírgula 3 3 4 2 2" xfId="218" xr:uid="{00000000-0005-0000-0000-0000D8000000}"/>
    <cellStyle name="Vírgula 3 3 4 2 2 2" xfId="418" xr:uid="{00000000-0005-0000-0000-0000D8000000}"/>
    <cellStyle name="Vírgula 3 3 4 2 2 3" xfId="618" xr:uid="{00000000-0005-0000-0000-0000D8000000}"/>
    <cellStyle name="Vírgula 3 3 4 2 3" xfId="318" xr:uid="{00000000-0005-0000-0000-0000D7000000}"/>
    <cellStyle name="Vírgula 3 3 4 2 4" xfId="518" xr:uid="{00000000-0005-0000-0000-0000D7000000}"/>
    <cellStyle name="Vírgula 3 3 4 3" xfId="148" xr:uid="{00000000-0005-0000-0000-0000D9000000}"/>
    <cellStyle name="Vírgula 3 3 4 3 2" xfId="248" xr:uid="{00000000-0005-0000-0000-0000DA000000}"/>
    <cellStyle name="Vírgula 3 3 4 3 2 2" xfId="448" xr:uid="{00000000-0005-0000-0000-0000DA000000}"/>
    <cellStyle name="Vírgula 3 3 4 3 2 3" xfId="648" xr:uid="{00000000-0005-0000-0000-0000DA000000}"/>
    <cellStyle name="Vírgula 3 3 4 3 3" xfId="348" xr:uid="{00000000-0005-0000-0000-0000D9000000}"/>
    <cellStyle name="Vírgula 3 3 4 3 4" xfId="548" xr:uid="{00000000-0005-0000-0000-0000D9000000}"/>
    <cellStyle name="Vírgula 3 3 4 4" xfId="188" xr:uid="{00000000-0005-0000-0000-0000DB000000}"/>
    <cellStyle name="Vírgula 3 3 4 4 2" xfId="388" xr:uid="{00000000-0005-0000-0000-0000DB000000}"/>
    <cellStyle name="Vírgula 3 3 4 4 3" xfId="588" xr:uid="{00000000-0005-0000-0000-0000DB000000}"/>
    <cellStyle name="Vírgula 3 3 4 5" xfId="288" xr:uid="{00000000-0005-0000-0000-0000D6000000}"/>
    <cellStyle name="Vírgula 3 3 4 6" xfId="488" xr:uid="{00000000-0005-0000-0000-0000D6000000}"/>
    <cellStyle name="Vírgula 3 3 5" xfId="103" xr:uid="{00000000-0005-0000-0000-0000DC000000}"/>
    <cellStyle name="Vírgula 3 3 5 2" xfId="203" xr:uid="{00000000-0005-0000-0000-0000DD000000}"/>
    <cellStyle name="Vírgula 3 3 5 2 2" xfId="403" xr:uid="{00000000-0005-0000-0000-0000DD000000}"/>
    <cellStyle name="Vírgula 3 3 5 2 3" xfId="603" xr:uid="{00000000-0005-0000-0000-0000DD000000}"/>
    <cellStyle name="Vírgula 3 3 5 3" xfId="303" xr:uid="{00000000-0005-0000-0000-0000DC000000}"/>
    <cellStyle name="Vírgula 3 3 5 4" xfId="503" xr:uid="{00000000-0005-0000-0000-0000DC000000}"/>
    <cellStyle name="Vírgula 3 3 6" xfId="133" xr:uid="{00000000-0005-0000-0000-0000DE000000}"/>
    <cellStyle name="Vírgula 3 3 6 2" xfId="233" xr:uid="{00000000-0005-0000-0000-0000DF000000}"/>
    <cellStyle name="Vírgula 3 3 6 2 2" xfId="433" xr:uid="{00000000-0005-0000-0000-0000DF000000}"/>
    <cellStyle name="Vírgula 3 3 6 2 3" xfId="633" xr:uid="{00000000-0005-0000-0000-0000DF000000}"/>
    <cellStyle name="Vírgula 3 3 6 3" xfId="333" xr:uid="{00000000-0005-0000-0000-0000DE000000}"/>
    <cellStyle name="Vírgula 3 3 6 4" xfId="533" xr:uid="{00000000-0005-0000-0000-0000DE000000}"/>
    <cellStyle name="Vírgula 3 3 7" xfId="173" xr:uid="{00000000-0005-0000-0000-0000E0000000}"/>
    <cellStyle name="Vírgula 3 3 7 2" xfId="373" xr:uid="{00000000-0005-0000-0000-0000E0000000}"/>
    <cellStyle name="Vírgula 3 3 7 3" xfId="573" xr:uid="{00000000-0005-0000-0000-0000E0000000}"/>
    <cellStyle name="Vírgula 3 3 8" xfId="273" xr:uid="{00000000-0005-0000-0000-0000BD000000}"/>
    <cellStyle name="Vírgula 3 3 9" xfId="473" xr:uid="{00000000-0005-0000-0000-0000BD000000}"/>
    <cellStyle name="Vírgula 3 4" xfId="73" xr:uid="{00000000-0005-0000-0000-0000E1000000}"/>
    <cellStyle name="Vírgula 3 4 2" xfId="90" xr:uid="{00000000-0005-0000-0000-0000E2000000}"/>
    <cellStyle name="Vírgula 3 4 2 2" xfId="120" xr:uid="{00000000-0005-0000-0000-0000E3000000}"/>
    <cellStyle name="Vírgula 3 4 2 2 2" xfId="220" xr:uid="{00000000-0005-0000-0000-0000E4000000}"/>
    <cellStyle name="Vírgula 3 4 2 2 2 2" xfId="420" xr:uid="{00000000-0005-0000-0000-0000E4000000}"/>
    <cellStyle name="Vírgula 3 4 2 2 2 3" xfId="620" xr:uid="{00000000-0005-0000-0000-0000E4000000}"/>
    <cellStyle name="Vírgula 3 4 2 2 3" xfId="320" xr:uid="{00000000-0005-0000-0000-0000E3000000}"/>
    <cellStyle name="Vírgula 3 4 2 2 4" xfId="520" xr:uid="{00000000-0005-0000-0000-0000E3000000}"/>
    <cellStyle name="Vírgula 3 4 2 3" xfId="150" xr:uid="{00000000-0005-0000-0000-0000E5000000}"/>
    <cellStyle name="Vírgula 3 4 2 3 2" xfId="250" xr:uid="{00000000-0005-0000-0000-0000E6000000}"/>
    <cellStyle name="Vírgula 3 4 2 3 2 2" xfId="450" xr:uid="{00000000-0005-0000-0000-0000E6000000}"/>
    <cellStyle name="Vírgula 3 4 2 3 2 3" xfId="650" xr:uid="{00000000-0005-0000-0000-0000E6000000}"/>
    <cellStyle name="Vírgula 3 4 2 3 3" xfId="350" xr:uid="{00000000-0005-0000-0000-0000E5000000}"/>
    <cellStyle name="Vírgula 3 4 2 3 4" xfId="550" xr:uid="{00000000-0005-0000-0000-0000E5000000}"/>
    <cellStyle name="Vírgula 3 4 2 4" xfId="190" xr:uid="{00000000-0005-0000-0000-0000E7000000}"/>
    <cellStyle name="Vírgula 3 4 2 4 2" xfId="390" xr:uid="{00000000-0005-0000-0000-0000E7000000}"/>
    <cellStyle name="Vírgula 3 4 2 4 3" xfId="590" xr:uid="{00000000-0005-0000-0000-0000E7000000}"/>
    <cellStyle name="Vírgula 3 4 2 5" xfId="290" xr:uid="{00000000-0005-0000-0000-0000E2000000}"/>
    <cellStyle name="Vírgula 3 4 2 6" xfId="490" xr:uid="{00000000-0005-0000-0000-0000E2000000}"/>
    <cellStyle name="Vírgula 3 4 3" xfId="105" xr:uid="{00000000-0005-0000-0000-0000E8000000}"/>
    <cellStyle name="Vírgula 3 4 3 2" xfId="205" xr:uid="{00000000-0005-0000-0000-0000E9000000}"/>
    <cellStyle name="Vírgula 3 4 3 2 2" xfId="405" xr:uid="{00000000-0005-0000-0000-0000E9000000}"/>
    <cellStyle name="Vírgula 3 4 3 2 3" xfId="605" xr:uid="{00000000-0005-0000-0000-0000E9000000}"/>
    <cellStyle name="Vírgula 3 4 3 3" xfId="305" xr:uid="{00000000-0005-0000-0000-0000E8000000}"/>
    <cellStyle name="Vírgula 3 4 3 4" xfId="505" xr:uid="{00000000-0005-0000-0000-0000E8000000}"/>
    <cellStyle name="Vírgula 3 4 4" xfId="135" xr:uid="{00000000-0005-0000-0000-0000EA000000}"/>
    <cellStyle name="Vírgula 3 4 4 2" xfId="235" xr:uid="{00000000-0005-0000-0000-0000EB000000}"/>
    <cellStyle name="Vírgula 3 4 4 2 2" xfId="435" xr:uid="{00000000-0005-0000-0000-0000EB000000}"/>
    <cellStyle name="Vírgula 3 4 4 2 3" xfId="635" xr:uid="{00000000-0005-0000-0000-0000EB000000}"/>
    <cellStyle name="Vírgula 3 4 4 3" xfId="335" xr:uid="{00000000-0005-0000-0000-0000EA000000}"/>
    <cellStyle name="Vírgula 3 4 4 4" xfId="535" xr:uid="{00000000-0005-0000-0000-0000EA000000}"/>
    <cellStyle name="Vírgula 3 4 5" xfId="175" xr:uid="{00000000-0005-0000-0000-0000EC000000}"/>
    <cellStyle name="Vírgula 3 4 5 2" xfId="375" xr:uid="{00000000-0005-0000-0000-0000EC000000}"/>
    <cellStyle name="Vírgula 3 4 5 3" xfId="575" xr:uid="{00000000-0005-0000-0000-0000EC000000}"/>
    <cellStyle name="Vírgula 3 4 6" xfId="275" xr:uid="{00000000-0005-0000-0000-0000E1000000}"/>
    <cellStyle name="Vírgula 3 4 7" xfId="475" xr:uid="{00000000-0005-0000-0000-0000E1000000}"/>
    <cellStyle name="Vírgula 3 5" xfId="82" xr:uid="{00000000-0005-0000-0000-0000ED000000}"/>
    <cellStyle name="Vírgula 3 5 2" xfId="97" xr:uid="{00000000-0005-0000-0000-0000EE000000}"/>
    <cellStyle name="Vírgula 3 5 2 2" xfId="127" xr:uid="{00000000-0005-0000-0000-0000EF000000}"/>
    <cellStyle name="Vírgula 3 5 2 2 2" xfId="227" xr:uid="{00000000-0005-0000-0000-0000F0000000}"/>
    <cellStyle name="Vírgula 3 5 2 2 2 2" xfId="427" xr:uid="{00000000-0005-0000-0000-0000F0000000}"/>
    <cellStyle name="Vírgula 3 5 2 2 2 3" xfId="627" xr:uid="{00000000-0005-0000-0000-0000F0000000}"/>
    <cellStyle name="Vírgula 3 5 2 2 3" xfId="327" xr:uid="{00000000-0005-0000-0000-0000EF000000}"/>
    <cellStyle name="Vírgula 3 5 2 2 4" xfId="527" xr:uid="{00000000-0005-0000-0000-0000EF000000}"/>
    <cellStyle name="Vírgula 3 5 2 3" xfId="157" xr:uid="{00000000-0005-0000-0000-0000F1000000}"/>
    <cellStyle name="Vírgula 3 5 2 3 2" xfId="257" xr:uid="{00000000-0005-0000-0000-0000F2000000}"/>
    <cellStyle name="Vírgula 3 5 2 3 2 2" xfId="457" xr:uid="{00000000-0005-0000-0000-0000F2000000}"/>
    <cellStyle name="Vírgula 3 5 2 3 2 3" xfId="657" xr:uid="{00000000-0005-0000-0000-0000F2000000}"/>
    <cellStyle name="Vírgula 3 5 2 3 3" xfId="357" xr:uid="{00000000-0005-0000-0000-0000F1000000}"/>
    <cellStyle name="Vírgula 3 5 2 3 4" xfId="557" xr:uid="{00000000-0005-0000-0000-0000F1000000}"/>
    <cellStyle name="Vírgula 3 5 2 4" xfId="197" xr:uid="{00000000-0005-0000-0000-0000F3000000}"/>
    <cellStyle name="Vírgula 3 5 2 4 2" xfId="397" xr:uid="{00000000-0005-0000-0000-0000F3000000}"/>
    <cellStyle name="Vírgula 3 5 2 4 3" xfId="597" xr:uid="{00000000-0005-0000-0000-0000F3000000}"/>
    <cellStyle name="Vírgula 3 5 2 5" xfId="297" xr:uid="{00000000-0005-0000-0000-0000EE000000}"/>
    <cellStyle name="Vírgula 3 5 2 6" xfId="497" xr:uid="{00000000-0005-0000-0000-0000EE000000}"/>
    <cellStyle name="Vírgula 3 5 3" xfId="112" xr:uid="{00000000-0005-0000-0000-0000F4000000}"/>
    <cellStyle name="Vírgula 3 5 3 2" xfId="212" xr:uid="{00000000-0005-0000-0000-0000F5000000}"/>
    <cellStyle name="Vírgula 3 5 3 2 2" xfId="412" xr:uid="{00000000-0005-0000-0000-0000F5000000}"/>
    <cellStyle name="Vírgula 3 5 3 2 3" xfId="612" xr:uid="{00000000-0005-0000-0000-0000F5000000}"/>
    <cellStyle name="Vírgula 3 5 3 3" xfId="312" xr:uid="{00000000-0005-0000-0000-0000F4000000}"/>
    <cellStyle name="Vírgula 3 5 3 4" xfId="512" xr:uid="{00000000-0005-0000-0000-0000F4000000}"/>
    <cellStyle name="Vírgula 3 5 4" xfId="142" xr:uid="{00000000-0005-0000-0000-0000F6000000}"/>
    <cellStyle name="Vírgula 3 5 4 2" xfId="242" xr:uid="{00000000-0005-0000-0000-0000F7000000}"/>
    <cellStyle name="Vírgula 3 5 4 2 2" xfId="442" xr:uid="{00000000-0005-0000-0000-0000F7000000}"/>
    <cellStyle name="Vírgula 3 5 4 2 3" xfId="642" xr:uid="{00000000-0005-0000-0000-0000F7000000}"/>
    <cellStyle name="Vírgula 3 5 4 3" xfId="342" xr:uid="{00000000-0005-0000-0000-0000F6000000}"/>
    <cellStyle name="Vírgula 3 5 4 4" xfId="542" xr:uid="{00000000-0005-0000-0000-0000F6000000}"/>
    <cellStyle name="Vírgula 3 5 5" xfId="182" xr:uid="{00000000-0005-0000-0000-0000F8000000}"/>
    <cellStyle name="Vírgula 3 5 5 2" xfId="382" xr:uid="{00000000-0005-0000-0000-0000F8000000}"/>
    <cellStyle name="Vírgula 3 5 5 3" xfId="582" xr:uid="{00000000-0005-0000-0000-0000F8000000}"/>
    <cellStyle name="Vírgula 3 5 6" xfId="282" xr:uid="{00000000-0005-0000-0000-0000ED000000}"/>
    <cellStyle name="Vírgula 3 5 7" xfId="482" xr:uid="{00000000-0005-0000-0000-0000ED000000}"/>
    <cellStyle name="Vírgula 3 6" xfId="86" xr:uid="{00000000-0005-0000-0000-0000F9000000}"/>
    <cellStyle name="Vírgula 3 6 2" xfId="116" xr:uid="{00000000-0005-0000-0000-0000FA000000}"/>
    <cellStyle name="Vírgula 3 6 2 2" xfId="216" xr:uid="{00000000-0005-0000-0000-0000FB000000}"/>
    <cellStyle name="Vírgula 3 6 2 2 2" xfId="416" xr:uid="{00000000-0005-0000-0000-0000FB000000}"/>
    <cellStyle name="Vírgula 3 6 2 2 3" xfId="616" xr:uid="{00000000-0005-0000-0000-0000FB000000}"/>
    <cellStyle name="Vírgula 3 6 2 3" xfId="316" xr:uid="{00000000-0005-0000-0000-0000FA000000}"/>
    <cellStyle name="Vírgula 3 6 2 4" xfId="516" xr:uid="{00000000-0005-0000-0000-0000FA000000}"/>
    <cellStyle name="Vírgula 3 6 3" xfId="146" xr:uid="{00000000-0005-0000-0000-0000FC000000}"/>
    <cellStyle name="Vírgula 3 6 3 2" xfId="246" xr:uid="{00000000-0005-0000-0000-0000FD000000}"/>
    <cellStyle name="Vírgula 3 6 3 2 2" xfId="446" xr:uid="{00000000-0005-0000-0000-0000FD000000}"/>
    <cellStyle name="Vírgula 3 6 3 2 3" xfId="646" xr:uid="{00000000-0005-0000-0000-0000FD000000}"/>
    <cellStyle name="Vírgula 3 6 3 3" xfId="346" xr:uid="{00000000-0005-0000-0000-0000FC000000}"/>
    <cellStyle name="Vírgula 3 6 3 4" xfId="546" xr:uid="{00000000-0005-0000-0000-0000FC000000}"/>
    <cellStyle name="Vírgula 3 6 4" xfId="186" xr:uid="{00000000-0005-0000-0000-0000FE000000}"/>
    <cellStyle name="Vírgula 3 6 4 2" xfId="386" xr:uid="{00000000-0005-0000-0000-0000FE000000}"/>
    <cellStyle name="Vírgula 3 6 4 3" xfId="586" xr:uid="{00000000-0005-0000-0000-0000FE000000}"/>
    <cellStyle name="Vírgula 3 6 5" xfId="286" xr:uid="{00000000-0005-0000-0000-0000F9000000}"/>
    <cellStyle name="Vírgula 3 6 6" xfId="486" xr:uid="{00000000-0005-0000-0000-0000F9000000}"/>
    <cellStyle name="Vírgula 3 7" xfId="101" xr:uid="{00000000-0005-0000-0000-0000FF000000}"/>
    <cellStyle name="Vírgula 3 7 2" xfId="201" xr:uid="{00000000-0005-0000-0000-000000010000}"/>
    <cellStyle name="Vírgula 3 7 2 2" xfId="401" xr:uid="{00000000-0005-0000-0000-000000010000}"/>
    <cellStyle name="Vírgula 3 7 2 3" xfId="601" xr:uid="{00000000-0005-0000-0000-000000010000}"/>
    <cellStyle name="Vírgula 3 7 3" xfId="301" xr:uid="{00000000-0005-0000-0000-0000FF000000}"/>
    <cellStyle name="Vírgula 3 7 4" xfId="501" xr:uid="{00000000-0005-0000-0000-0000FF000000}"/>
    <cellStyle name="Vírgula 3 8" xfId="131" xr:uid="{00000000-0005-0000-0000-000001010000}"/>
    <cellStyle name="Vírgula 3 8 2" xfId="231" xr:uid="{00000000-0005-0000-0000-000002010000}"/>
    <cellStyle name="Vírgula 3 8 2 2" xfId="431" xr:uid="{00000000-0005-0000-0000-000002010000}"/>
    <cellStyle name="Vírgula 3 8 2 3" xfId="631" xr:uid="{00000000-0005-0000-0000-000002010000}"/>
    <cellStyle name="Vírgula 3 8 3" xfId="331" xr:uid="{00000000-0005-0000-0000-000001010000}"/>
    <cellStyle name="Vírgula 3 8 4" xfId="531" xr:uid="{00000000-0005-0000-0000-000001010000}"/>
    <cellStyle name="Vírgula 3 9" xfId="171" xr:uid="{00000000-0005-0000-0000-000003010000}"/>
    <cellStyle name="Vírgula 3 9 2" xfId="371" xr:uid="{00000000-0005-0000-0000-000003010000}"/>
    <cellStyle name="Vírgula 3 9 3" xfId="571" xr:uid="{00000000-0005-0000-0000-000003010000}"/>
    <cellStyle name="Warning Text" xfId="72" xr:uid="{00000000-0005-0000-0000-000004010000}"/>
  </cellStyles>
  <dxfs count="18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FF"/>
      <color rgb="FF66FF99"/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8"/>
  <sheetViews>
    <sheetView zoomScale="80" zoomScaleNormal="80" workbookViewId="0">
      <pane xSplit="19" topLeftCell="T1" activePane="topRight" state="frozen"/>
      <selection pane="topRight" activeCell="F16" sqref="F16"/>
    </sheetView>
  </sheetViews>
  <sheetFormatPr defaultColWidth="9.7265625" defaultRowHeight="14.5" x14ac:dyDescent="0.35"/>
  <cols>
    <col min="1" max="1" width="7.1796875" style="1" customWidth="1"/>
    <col min="2" max="2" width="13.7265625" style="1" customWidth="1"/>
    <col min="3" max="3" width="5.81640625" style="1" customWidth="1"/>
    <col min="4" max="4" width="20.7265625" style="12" customWidth="1"/>
    <col min="5" max="5" width="10.7265625" style="12" customWidth="1"/>
    <col min="6" max="6" width="11.453125" style="12" customWidth="1"/>
    <col min="7" max="7" width="9.81640625" style="1" customWidth="1"/>
    <col min="8" max="8" width="8.453125" style="1" customWidth="1"/>
    <col min="9" max="9" width="14.7265625" style="1" customWidth="1"/>
    <col min="10" max="10" width="8.81640625" style="6" customWidth="1"/>
    <col min="11" max="11" width="7.54296875" style="6" customWidth="1"/>
    <col min="12" max="12" width="8.54296875" style="6" customWidth="1"/>
    <col min="13" max="13" width="7" style="6" customWidth="1"/>
    <col min="14" max="14" width="7.81640625" style="6" customWidth="1"/>
    <col min="15" max="15" width="7.1796875" style="6" customWidth="1"/>
    <col min="16" max="17" width="6.26953125" style="6" customWidth="1"/>
    <col min="18" max="18" width="6.54296875" style="13" customWidth="1"/>
    <col min="19" max="19" width="8.81640625" style="4" customWidth="1"/>
    <col min="20" max="20" width="15" style="5" customWidth="1"/>
    <col min="21" max="21" width="13.26953125" style="5" customWidth="1"/>
    <col min="22" max="23" width="14.54296875" style="5" customWidth="1"/>
    <col min="24" max="24" width="15.26953125" style="5" customWidth="1"/>
    <col min="25" max="33" width="13.26953125" style="5" customWidth="1"/>
    <col min="34" max="16384" width="9.7265625" style="2"/>
  </cols>
  <sheetData>
    <row r="1" spans="1:33" ht="48.75" customHeight="1" x14ac:dyDescent="0.35">
      <c r="A1" s="99" t="s">
        <v>31</v>
      </c>
      <c r="B1" s="100"/>
      <c r="C1" s="101"/>
      <c r="D1" s="99" t="s">
        <v>32</v>
      </c>
      <c r="E1" s="100"/>
      <c r="F1" s="100"/>
      <c r="G1" s="100"/>
      <c r="H1" s="100"/>
      <c r="I1" s="101"/>
      <c r="J1" s="98" t="s">
        <v>33</v>
      </c>
      <c r="K1" s="98"/>
      <c r="L1" s="98"/>
      <c r="M1" s="98"/>
      <c r="N1" s="98"/>
      <c r="O1" s="98"/>
      <c r="P1" s="98"/>
      <c r="Q1" s="98"/>
      <c r="R1" s="98"/>
      <c r="S1" s="98"/>
      <c r="T1" s="90" t="s">
        <v>105</v>
      </c>
      <c r="U1" s="90" t="s">
        <v>106</v>
      </c>
      <c r="V1" s="90" t="s">
        <v>107</v>
      </c>
      <c r="W1" s="90" t="s">
        <v>109</v>
      </c>
      <c r="X1" s="91" t="s">
        <v>114</v>
      </c>
      <c r="Y1" s="90" t="s">
        <v>115</v>
      </c>
      <c r="Z1" s="89" t="s">
        <v>113</v>
      </c>
      <c r="AA1" s="89" t="s">
        <v>113</v>
      </c>
      <c r="AB1" s="89" t="s">
        <v>113</v>
      </c>
      <c r="AC1" s="89" t="s">
        <v>113</v>
      </c>
      <c r="AD1" s="89" t="s">
        <v>113</v>
      </c>
      <c r="AE1" s="89" t="s">
        <v>113</v>
      </c>
      <c r="AF1" s="89" t="s">
        <v>113</v>
      </c>
      <c r="AG1" s="89" t="s">
        <v>113</v>
      </c>
    </row>
    <row r="2" spans="1:33" ht="24.75" customHeight="1" x14ac:dyDescent="0.35">
      <c r="A2" s="98" t="s">
        <v>92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0"/>
      <c r="U2" s="90"/>
      <c r="V2" s="90"/>
      <c r="W2" s="90"/>
      <c r="X2" s="91"/>
      <c r="Y2" s="90"/>
      <c r="Z2" s="89"/>
      <c r="AA2" s="89"/>
      <c r="AB2" s="89"/>
      <c r="AC2" s="89"/>
      <c r="AD2" s="89"/>
      <c r="AE2" s="89"/>
      <c r="AF2" s="89"/>
      <c r="AG2" s="89"/>
    </row>
    <row r="3" spans="1:33" s="3" customFormat="1" ht="48.25" customHeight="1" x14ac:dyDescent="0.25">
      <c r="A3" s="10" t="s">
        <v>5</v>
      </c>
      <c r="B3" s="10" t="s">
        <v>10</v>
      </c>
      <c r="C3" s="10" t="s">
        <v>3</v>
      </c>
      <c r="D3" s="10" t="s">
        <v>13</v>
      </c>
      <c r="E3" s="10" t="s">
        <v>4</v>
      </c>
      <c r="F3" s="10" t="s">
        <v>11</v>
      </c>
      <c r="G3" s="10" t="s">
        <v>29</v>
      </c>
      <c r="H3" s="10" t="s">
        <v>30</v>
      </c>
      <c r="I3" s="10" t="s">
        <v>12</v>
      </c>
      <c r="J3" s="31" t="s">
        <v>15</v>
      </c>
      <c r="K3" s="47" t="s">
        <v>16</v>
      </c>
      <c r="L3" s="47" t="s">
        <v>17</v>
      </c>
      <c r="M3" s="31" t="s">
        <v>18</v>
      </c>
      <c r="N3" s="47" t="s">
        <v>19</v>
      </c>
      <c r="O3" s="47" t="s">
        <v>20</v>
      </c>
      <c r="P3" s="47" t="s">
        <v>21</v>
      </c>
      <c r="Q3" s="47" t="s">
        <v>22</v>
      </c>
      <c r="R3" s="32" t="s">
        <v>0</v>
      </c>
      <c r="S3" s="9" t="s">
        <v>2</v>
      </c>
      <c r="T3" s="64">
        <v>45814</v>
      </c>
      <c r="U3" s="64">
        <v>45826</v>
      </c>
      <c r="V3" s="64">
        <v>45880</v>
      </c>
      <c r="W3" s="68">
        <v>45931</v>
      </c>
      <c r="X3" s="68">
        <v>46086</v>
      </c>
      <c r="Y3" s="64">
        <v>46125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  <c r="AG3" s="22" t="s">
        <v>1</v>
      </c>
    </row>
    <row r="4" spans="1:33" s="17" customFormat="1" ht="30" customHeight="1" x14ac:dyDescent="0.35">
      <c r="A4" s="92" t="s">
        <v>34</v>
      </c>
      <c r="B4" s="95" t="s">
        <v>35</v>
      </c>
      <c r="C4" s="27">
        <v>1</v>
      </c>
      <c r="D4" s="44" t="s">
        <v>44</v>
      </c>
      <c r="E4" s="16" t="s">
        <v>40</v>
      </c>
      <c r="F4" s="15" t="s">
        <v>43</v>
      </c>
      <c r="G4" s="21" t="s">
        <v>91</v>
      </c>
      <c r="H4" s="21" t="s">
        <v>42</v>
      </c>
      <c r="I4" s="28">
        <v>2000</v>
      </c>
      <c r="J4" s="43">
        <v>2</v>
      </c>
      <c r="K4" s="33">
        <f>IF(SUM(T4:AK4)&gt;J4+M4,J4+M4,SUM(T4:AK4))</f>
        <v>1</v>
      </c>
      <c r="L4" s="34">
        <f>(SUM(T4:AK4))</f>
        <v>1</v>
      </c>
      <c r="M4" s="35"/>
      <c r="N4" s="36">
        <f>ROUND(IF(J4*0.25-0.5&lt;0,0,J4*0.25-0.5),0)-Q4-O4</f>
        <v>0</v>
      </c>
      <c r="O4" s="35"/>
      <c r="P4" s="35"/>
      <c r="Q4" s="35"/>
      <c r="R4" s="45">
        <f>J4-(SUM(T4:AG4))+M4</f>
        <v>1</v>
      </c>
      <c r="S4" s="11" t="str">
        <f t="shared" ref="S4:S55" si="0">IF(R4&lt;0,"ATENÇÃO","OK")</f>
        <v>OK</v>
      </c>
      <c r="T4" s="23"/>
      <c r="U4" s="23"/>
      <c r="V4" s="23"/>
      <c r="W4" s="23">
        <v>1</v>
      </c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s="17" customFormat="1" ht="30" customHeight="1" x14ac:dyDescent="0.35">
      <c r="A5" s="93"/>
      <c r="B5" s="96"/>
      <c r="C5" s="27">
        <v>2</v>
      </c>
      <c r="D5" s="24" t="s">
        <v>45</v>
      </c>
      <c r="E5" s="16" t="s">
        <v>40</v>
      </c>
      <c r="F5" s="15" t="s">
        <v>43</v>
      </c>
      <c r="G5" s="21" t="s">
        <v>91</v>
      </c>
      <c r="H5" s="21" t="s">
        <v>42</v>
      </c>
      <c r="I5" s="28">
        <v>1400</v>
      </c>
      <c r="J5" s="43">
        <v>1</v>
      </c>
      <c r="K5" s="33">
        <f t="shared" ref="K5:K55" si="1">IF(SUM(T5:AK5)&gt;J5+M5,J5+M5,SUM(T5:AK5))</f>
        <v>1</v>
      </c>
      <c r="L5" s="34">
        <f t="shared" ref="L5:L55" si="2">(SUM(T5:AK5))</f>
        <v>1</v>
      </c>
      <c r="M5" s="35"/>
      <c r="N5" s="36">
        <f t="shared" ref="N5:N55" si="3">ROUND(IF(J5*0.25-0.5&lt;0,0,J5*0.25-0.5),0)-Q5-O5</f>
        <v>0</v>
      </c>
      <c r="O5" s="35"/>
      <c r="P5" s="35"/>
      <c r="Q5" s="35"/>
      <c r="R5" s="45">
        <f t="shared" ref="R5:R55" si="4">J5-(SUM(T5:AG5))+M5</f>
        <v>0</v>
      </c>
      <c r="S5" s="11" t="str">
        <f t="shared" si="0"/>
        <v>OK</v>
      </c>
      <c r="T5" s="23"/>
      <c r="U5" s="23"/>
      <c r="V5" s="23"/>
      <c r="W5" s="23">
        <v>1</v>
      </c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s="17" customFormat="1" ht="30" customHeight="1" x14ac:dyDescent="0.35">
      <c r="A6" s="93"/>
      <c r="B6" s="96"/>
      <c r="C6" s="27">
        <v>3</v>
      </c>
      <c r="D6" s="24" t="s">
        <v>46</v>
      </c>
      <c r="E6" s="16" t="s">
        <v>40</v>
      </c>
      <c r="F6" s="15" t="s">
        <v>43</v>
      </c>
      <c r="G6" s="21" t="s">
        <v>91</v>
      </c>
      <c r="H6" s="21" t="s">
        <v>42</v>
      </c>
      <c r="I6" s="28">
        <v>1400</v>
      </c>
      <c r="J6" s="43">
        <v>4</v>
      </c>
      <c r="K6" s="33">
        <f t="shared" si="1"/>
        <v>3</v>
      </c>
      <c r="L6" s="34">
        <f t="shared" si="2"/>
        <v>3</v>
      </c>
      <c r="M6" s="35"/>
      <c r="N6" s="36">
        <f t="shared" si="3"/>
        <v>1</v>
      </c>
      <c r="O6" s="35"/>
      <c r="P6" s="35"/>
      <c r="Q6" s="35"/>
      <c r="R6" s="45">
        <f t="shared" si="4"/>
        <v>1</v>
      </c>
      <c r="S6" s="11" t="str">
        <f t="shared" si="0"/>
        <v>OK</v>
      </c>
      <c r="T6" s="23"/>
      <c r="U6" s="23"/>
      <c r="V6" s="23"/>
      <c r="W6" s="23">
        <v>3</v>
      </c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s="3" customFormat="1" ht="30" customHeight="1" x14ac:dyDescent="0.35">
      <c r="A7" s="93"/>
      <c r="B7" s="96"/>
      <c r="C7" s="27">
        <v>4</v>
      </c>
      <c r="D7" s="44" t="s">
        <v>47</v>
      </c>
      <c r="E7" s="16" t="s">
        <v>40</v>
      </c>
      <c r="F7" s="15" t="s">
        <v>43</v>
      </c>
      <c r="G7" s="21" t="s">
        <v>91</v>
      </c>
      <c r="H7" s="21" t="s">
        <v>42</v>
      </c>
      <c r="I7" s="49">
        <v>2000</v>
      </c>
      <c r="J7" s="43">
        <v>4</v>
      </c>
      <c r="K7" s="33">
        <f t="shared" si="1"/>
        <v>0</v>
      </c>
      <c r="L7" s="34">
        <f t="shared" si="2"/>
        <v>0</v>
      </c>
      <c r="M7" s="35"/>
      <c r="N7" s="36">
        <f t="shared" si="3"/>
        <v>1</v>
      </c>
      <c r="O7" s="35"/>
      <c r="P7" s="35"/>
      <c r="Q7" s="35"/>
      <c r="R7" s="45">
        <f t="shared" si="4"/>
        <v>4</v>
      </c>
      <c r="S7" s="11" t="str">
        <f t="shared" si="0"/>
        <v>OK</v>
      </c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s="3" customFormat="1" ht="30" customHeight="1" x14ac:dyDescent="0.35">
      <c r="A8" s="93"/>
      <c r="B8" s="96"/>
      <c r="C8" s="27">
        <v>5</v>
      </c>
      <c r="D8" s="25" t="s">
        <v>48</v>
      </c>
      <c r="E8" s="16" t="s">
        <v>40</v>
      </c>
      <c r="F8" s="15" t="s">
        <v>43</v>
      </c>
      <c r="G8" s="21" t="s">
        <v>91</v>
      </c>
      <c r="H8" s="21" t="s">
        <v>42</v>
      </c>
      <c r="I8" s="28">
        <v>1000</v>
      </c>
      <c r="J8" s="43">
        <v>2</v>
      </c>
      <c r="K8" s="33">
        <f t="shared" si="1"/>
        <v>2</v>
      </c>
      <c r="L8" s="34">
        <f t="shared" si="2"/>
        <v>2</v>
      </c>
      <c r="M8" s="35"/>
      <c r="N8" s="36">
        <f t="shared" si="3"/>
        <v>0</v>
      </c>
      <c r="O8" s="35"/>
      <c r="P8" s="35"/>
      <c r="Q8" s="35"/>
      <c r="R8" s="45">
        <f t="shared" si="4"/>
        <v>0</v>
      </c>
      <c r="S8" s="11" t="str">
        <f t="shared" si="0"/>
        <v>OK</v>
      </c>
      <c r="T8" s="23"/>
      <c r="U8" s="23"/>
      <c r="V8" s="23"/>
      <c r="W8" s="23">
        <v>2</v>
      </c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 s="3" customFormat="1" ht="30" customHeight="1" x14ac:dyDescent="0.35">
      <c r="A9" s="93"/>
      <c r="B9" s="96"/>
      <c r="C9" s="27">
        <v>6</v>
      </c>
      <c r="D9" s="44" t="s">
        <v>49</v>
      </c>
      <c r="E9" s="16" t="s">
        <v>40</v>
      </c>
      <c r="F9" s="15" t="s">
        <v>43</v>
      </c>
      <c r="G9" s="21" t="s">
        <v>91</v>
      </c>
      <c r="H9" s="21" t="s">
        <v>42</v>
      </c>
      <c r="I9" s="28">
        <v>3000</v>
      </c>
      <c r="J9" s="43">
        <v>2</v>
      </c>
      <c r="K9" s="33">
        <f t="shared" si="1"/>
        <v>1</v>
      </c>
      <c r="L9" s="34">
        <f t="shared" si="2"/>
        <v>1</v>
      </c>
      <c r="M9" s="35"/>
      <c r="N9" s="36">
        <f t="shared" si="3"/>
        <v>0</v>
      </c>
      <c r="O9" s="35"/>
      <c r="P9" s="35"/>
      <c r="Q9" s="35"/>
      <c r="R9" s="45">
        <f t="shared" si="4"/>
        <v>1</v>
      </c>
      <c r="S9" s="11" t="str">
        <f t="shared" si="0"/>
        <v>OK</v>
      </c>
      <c r="T9" s="23"/>
      <c r="U9" s="23"/>
      <c r="V9" s="23"/>
      <c r="W9" s="23">
        <v>1</v>
      </c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33" s="3" customFormat="1" ht="30" customHeight="1" x14ac:dyDescent="0.35">
      <c r="A10" s="93"/>
      <c r="B10" s="96"/>
      <c r="C10" s="27">
        <v>7</v>
      </c>
      <c r="D10" s="44" t="s">
        <v>50</v>
      </c>
      <c r="E10" s="16" t="s">
        <v>40</v>
      </c>
      <c r="F10" s="15" t="s">
        <v>43</v>
      </c>
      <c r="G10" s="21" t="s">
        <v>91</v>
      </c>
      <c r="H10" s="21" t="s">
        <v>42</v>
      </c>
      <c r="I10" s="28">
        <v>500</v>
      </c>
      <c r="J10" s="43">
        <v>3</v>
      </c>
      <c r="K10" s="33">
        <f t="shared" si="1"/>
        <v>3</v>
      </c>
      <c r="L10" s="34">
        <f t="shared" si="2"/>
        <v>3</v>
      </c>
      <c r="M10" s="35"/>
      <c r="N10" s="36">
        <f t="shared" si="3"/>
        <v>0</v>
      </c>
      <c r="O10" s="35"/>
      <c r="P10" s="35"/>
      <c r="Q10" s="35"/>
      <c r="R10" s="45">
        <f t="shared" si="4"/>
        <v>0</v>
      </c>
      <c r="S10" s="11" t="str">
        <f t="shared" si="0"/>
        <v>OK</v>
      </c>
      <c r="T10" s="23"/>
      <c r="U10" s="23"/>
      <c r="V10" s="23"/>
      <c r="W10" s="23">
        <v>3</v>
      </c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s="17" customFormat="1" ht="30" customHeight="1" x14ac:dyDescent="0.35">
      <c r="A11" s="93"/>
      <c r="B11" s="96"/>
      <c r="C11" s="27">
        <v>8</v>
      </c>
      <c r="D11" s="44" t="s">
        <v>51</v>
      </c>
      <c r="E11" s="16" t="s">
        <v>40</v>
      </c>
      <c r="F11" s="15" t="s">
        <v>43</v>
      </c>
      <c r="G11" s="21" t="s">
        <v>91</v>
      </c>
      <c r="H11" s="21" t="s">
        <v>42</v>
      </c>
      <c r="I11" s="28">
        <v>700</v>
      </c>
      <c r="J11" s="43">
        <v>6</v>
      </c>
      <c r="K11" s="33">
        <f t="shared" si="1"/>
        <v>2</v>
      </c>
      <c r="L11" s="34">
        <f t="shared" si="2"/>
        <v>2</v>
      </c>
      <c r="M11" s="35"/>
      <c r="N11" s="36">
        <f t="shared" si="3"/>
        <v>1</v>
      </c>
      <c r="O11" s="35"/>
      <c r="P11" s="35"/>
      <c r="Q11" s="35"/>
      <c r="R11" s="45">
        <f t="shared" si="4"/>
        <v>4</v>
      </c>
      <c r="S11" s="11" t="str">
        <f t="shared" si="0"/>
        <v>OK</v>
      </c>
      <c r="T11" s="23"/>
      <c r="U11" s="23"/>
      <c r="V11" s="23"/>
      <c r="W11" s="23">
        <v>2</v>
      </c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3" s="17" customFormat="1" ht="30" customHeight="1" x14ac:dyDescent="0.35">
      <c r="A12" s="93"/>
      <c r="B12" s="96"/>
      <c r="C12" s="27">
        <v>9</v>
      </c>
      <c r="D12" s="44" t="s">
        <v>52</v>
      </c>
      <c r="E12" s="16" t="s">
        <v>40</v>
      </c>
      <c r="F12" s="15" t="s">
        <v>43</v>
      </c>
      <c r="G12" s="21" t="s">
        <v>91</v>
      </c>
      <c r="H12" s="21" t="s">
        <v>42</v>
      </c>
      <c r="I12" s="28">
        <v>800</v>
      </c>
      <c r="J12" s="43">
        <v>6</v>
      </c>
      <c r="K12" s="33">
        <f t="shared" si="1"/>
        <v>3</v>
      </c>
      <c r="L12" s="34">
        <f t="shared" si="2"/>
        <v>3</v>
      </c>
      <c r="M12" s="35"/>
      <c r="N12" s="36">
        <f t="shared" si="3"/>
        <v>1</v>
      </c>
      <c r="O12" s="35"/>
      <c r="P12" s="35"/>
      <c r="Q12" s="35"/>
      <c r="R12" s="45">
        <f t="shared" si="4"/>
        <v>3</v>
      </c>
      <c r="S12" s="11" t="str">
        <f t="shared" si="0"/>
        <v>OK</v>
      </c>
      <c r="T12" s="23"/>
      <c r="U12" s="23"/>
      <c r="V12" s="23"/>
      <c r="W12" s="23">
        <v>3</v>
      </c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33" s="17" customFormat="1" ht="30" customHeight="1" x14ac:dyDescent="0.35">
      <c r="A13" s="93"/>
      <c r="B13" s="96"/>
      <c r="C13" s="27">
        <v>10</v>
      </c>
      <c r="D13" s="44" t="s">
        <v>53</v>
      </c>
      <c r="E13" s="16" t="s">
        <v>40</v>
      </c>
      <c r="F13" s="15" t="s">
        <v>43</v>
      </c>
      <c r="G13" s="21" t="s">
        <v>91</v>
      </c>
      <c r="H13" s="21" t="s">
        <v>42</v>
      </c>
      <c r="I13" s="28">
        <v>1900</v>
      </c>
      <c r="J13" s="43">
        <v>6</v>
      </c>
      <c r="K13" s="33">
        <f t="shared" si="1"/>
        <v>6</v>
      </c>
      <c r="L13" s="34">
        <f t="shared" si="2"/>
        <v>6</v>
      </c>
      <c r="M13" s="35"/>
      <c r="N13" s="36">
        <f t="shared" si="3"/>
        <v>1</v>
      </c>
      <c r="O13" s="35"/>
      <c r="P13" s="35"/>
      <c r="Q13" s="35"/>
      <c r="R13" s="45">
        <f t="shared" si="4"/>
        <v>0</v>
      </c>
      <c r="S13" s="11" t="str">
        <f t="shared" si="0"/>
        <v>OK</v>
      </c>
      <c r="T13" s="23"/>
      <c r="U13" s="23"/>
      <c r="V13" s="23"/>
      <c r="W13" s="23">
        <v>6</v>
      </c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33" s="17" customFormat="1" ht="30" customHeight="1" x14ac:dyDescent="0.35">
      <c r="A14" s="93"/>
      <c r="B14" s="96"/>
      <c r="C14" s="27">
        <v>11</v>
      </c>
      <c r="D14" s="26" t="s">
        <v>54</v>
      </c>
      <c r="E14" s="16" t="s">
        <v>40</v>
      </c>
      <c r="F14" s="15" t="s">
        <v>43</v>
      </c>
      <c r="G14" s="21" t="s">
        <v>91</v>
      </c>
      <c r="H14" s="21" t="s">
        <v>42</v>
      </c>
      <c r="I14" s="28">
        <v>700</v>
      </c>
      <c r="J14" s="43">
        <v>2</v>
      </c>
      <c r="K14" s="33">
        <f t="shared" si="1"/>
        <v>1</v>
      </c>
      <c r="L14" s="34">
        <f t="shared" si="2"/>
        <v>1</v>
      </c>
      <c r="M14" s="35"/>
      <c r="N14" s="36">
        <f t="shared" si="3"/>
        <v>0</v>
      </c>
      <c r="O14" s="35"/>
      <c r="P14" s="35"/>
      <c r="Q14" s="35"/>
      <c r="R14" s="45">
        <f t="shared" si="4"/>
        <v>1</v>
      </c>
      <c r="S14" s="11" t="str">
        <f t="shared" si="0"/>
        <v>OK</v>
      </c>
      <c r="T14" s="23"/>
      <c r="U14" s="23"/>
      <c r="V14" s="23"/>
      <c r="W14" s="23">
        <v>1</v>
      </c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33" s="17" customFormat="1" ht="30" customHeight="1" x14ac:dyDescent="0.35">
      <c r="A15" s="93"/>
      <c r="B15" s="96"/>
      <c r="C15" s="27">
        <v>12</v>
      </c>
      <c r="D15" s="44" t="s">
        <v>55</v>
      </c>
      <c r="E15" s="16" t="s">
        <v>40</v>
      </c>
      <c r="F15" s="15" t="s">
        <v>43</v>
      </c>
      <c r="G15" s="21" t="s">
        <v>91</v>
      </c>
      <c r="H15" s="21" t="s">
        <v>42</v>
      </c>
      <c r="I15" s="28">
        <v>700</v>
      </c>
      <c r="J15" s="43">
        <v>3</v>
      </c>
      <c r="K15" s="33">
        <f t="shared" si="1"/>
        <v>1</v>
      </c>
      <c r="L15" s="34">
        <f t="shared" si="2"/>
        <v>1</v>
      </c>
      <c r="M15" s="35"/>
      <c r="N15" s="36">
        <f t="shared" si="3"/>
        <v>0</v>
      </c>
      <c r="O15" s="35"/>
      <c r="P15" s="35"/>
      <c r="Q15" s="35"/>
      <c r="R15" s="45">
        <f t="shared" si="4"/>
        <v>2</v>
      </c>
      <c r="S15" s="11" t="str">
        <f t="shared" si="0"/>
        <v>OK</v>
      </c>
      <c r="T15" s="23"/>
      <c r="U15" s="23"/>
      <c r="V15" s="23"/>
      <c r="W15" s="23">
        <v>1</v>
      </c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3" s="17" customFormat="1" ht="30" customHeight="1" x14ac:dyDescent="0.35">
      <c r="A16" s="93"/>
      <c r="B16" s="96"/>
      <c r="C16" s="27">
        <v>13</v>
      </c>
      <c r="D16" s="24" t="s">
        <v>56</v>
      </c>
      <c r="E16" s="16" t="s">
        <v>40</v>
      </c>
      <c r="F16" s="15" t="s">
        <v>43</v>
      </c>
      <c r="G16" s="21" t="s">
        <v>91</v>
      </c>
      <c r="H16" s="21" t="s">
        <v>42</v>
      </c>
      <c r="I16" s="28">
        <v>500</v>
      </c>
      <c r="J16" s="43">
        <v>3</v>
      </c>
      <c r="K16" s="33">
        <f t="shared" si="1"/>
        <v>1</v>
      </c>
      <c r="L16" s="34">
        <f t="shared" si="2"/>
        <v>1</v>
      </c>
      <c r="M16" s="35"/>
      <c r="N16" s="36">
        <f t="shared" si="3"/>
        <v>0</v>
      </c>
      <c r="O16" s="35"/>
      <c r="P16" s="35"/>
      <c r="Q16" s="35"/>
      <c r="R16" s="45">
        <f t="shared" si="4"/>
        <v>2</v>
      </c>
      <c r="S16" s="11" t="str">
        <f t="shared" si="0"/>
        <v>OK</v>
      </c>
      <c r="T16" s="23"/>
      <c r="U16" s="23"/>
      <c r="V16" s="23"/>
      <c r="W16" s="23">
        <v>1</v>
      </c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s="17" customFormat="1" ht="30" customHeight="1" x14ac:dyDescent="0.35">
      <c r="A17" s="93"/>
      <c r="B17" s="96"/>
      <c r="C17" s="27">
        <v>14</v>
      </c>
      <c r="D17" s="24" t="s">
        <v>57</v>
      </c>
      <c r="E17" s="16" t="s">
        <v>40</v>
      </c>
      <c r="F17" s="15" t="s">
        <v>43</v>
      </c>
      <c r="G17" s="21" t="s">
        <v>91</v>
      </c>
      <c r="H17" s="21" t="s">
        <v>42</v>
      </c>
      <c r="I17" s="28">
        <v>600</v>
      </c>
      <c r="J17" s="43">
        <v>3</v>
      </c>
      <c r="K17" s="33">
        <f t="shared" si="1"/>
        <v>1</v>
      </c>
      <c r="L17" s="34">
        <f t="shared" si="2"/>
        <v>1</v>
      </c>
      <c r="M17" s="35"/>
      <c r="N17" s="36">
        <f t="shared" si="3"/>
        <v>0</v>
      </c>
      <c r="O17" s="35"/>
      <c r="P17" s="35"/>
      <c r="Q17" s="35"/>
      <c r="R17" s="45">
        <f t="shared" si="4"/>
        <v>2</v>
      </c>
      <c r="S17" s="11" t="str">
        <f t="shared" si="0"/>
        <v>OK</v>
      </c>
      <c r="T17" s="23"/>
      <c r="U17" s="23"/>
      <c r="V17" s="23"/>
      <c r="W17" s="23">
        <v>1</v>
      </c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s="17" customFormat="1" ht="30" customHeight="1" x14ac:dyDescent="0.35">
      <c r="A18" s="93"/>
      <c r="B18" s="96"/>
      <c r="C18" s="27">
        <v>15</v>
      </c>
      <c r="D18" s="26" t="s">
        <v>58</v>
      </c>
      <c r="E18" s="16" t="s">
        <v>40</v>
      </c>
      <c r="F18" s="15" t="s">
        <v>43</v>
      </c>
      <c r="G18" s="21" t="s">
        <v>91</v>
      </c>
      <c r="H18" s="21" t="s">
        <v>42</v>
      </c>
      <c r="I18" s="49">
        <v>2100</v>
      </c>
      <c r="J18" s="43">
        <v>2</v>
      </c>
      <c r="K18" s="33">
        <f t="shared" si="1"/>
        <v>0</v>
      </c>
      <c r="L18" s="34">
        <f t="shared" si="2"/>
        <v>0</v>
      </c>
      <c r="M18" s="35"/>
      <c r="N18" s="36">
        <f t="shared" si="3"/>
        <v>0</v>
      </c>
      <c r="O18" s="35"/>
      <c r="P18" s="35"/>
      <c r="Q18" s="35"/>
      <c r="R18" s="45">
        <f t="shared" si="4"/>
        <v>2</v>
      </c>
      <c r="S18" s="11" t="str">
        <f t="shared" si="0"/>
        <v>OK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s="17" customFormat="1" ht="30" customHeight="1" x14ac:dyDescent="0.35">
      <c r="A19" s="93"/>
      <c r="B19" s="96"/>
      <c r="C19" s="27">
        <v>16</v>
      </c>
      <c r="D19" s="44" t="s">
        <v>59</v>
      </c>
      <c r="E19" s="16" t="s">
        <v>40</v>
      </c>
      <c r="F19" s="15" t="s">
        <v>43</v>
      </c>
      <c r="G19" s="21" t="s">
        <v>91</v>
      </c>
      <c r="H19" s="21" t="s">
        <v>42</v>
      </c>
      <c r="I19" s="28">
        <v>500</v>
      </c>
      <c r="J19" s="43">
        <v>3</v>
      </c>
      <c r="K19" s="33">
        <f t="shared" si="1"/>
        <v>2</v>
      </c>
      <c r="L19" s="34">
        <f t="shared" si="2"/>
        <v>2</v>
      </c>
      <c r="M19" s="35"/>
      <c r="N19" s="36">
        <f t="shared" si="3"/>
        <v>0</v>
      </c>
      <c r="O19" s="35"/>
      <c r="P19" s="35"/>
      <c r="Q19" s="35"/>
      <c r="R19" s="45">
        <f t="shared" si="4"/>
        <v>1</v>
      </c>
      <c r="S19" s="11" t="str">
        <f t="shared" si="0"/>
        <v>OK</v>
      </c>
      <c r="T19" s="23"/>
      <c r="U19" s="23"/>
      <c r="V19" s="23"/>
      <c r="W19" s="23">
        <v>2</v>
      </c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s="17" customFormat="1" ht="30" customHeight="1" x14ac:dyDescent="0.35">
      <c r="A20" s="93"/>
      <c r="B20" s="96"/>
      <c r="C20" s="27">
        <v>17</v>
      </c>
      <c r="D20" s="26" t="s">
        <v>60</v>
      </c>
      <c r="E20" s="16" t="s">
        <v>40</v>
      </c>
      <c r="F20" s="15" t="s">
        <v>43</v>
      </c>
      <c r="G20" s="21" t="s">
        <v>91</v>
      </c>
      <c r="H20" s="21" t="s">
        <v>42</v>
      </c>
      <c r="I20" s="28">
        <v>600</v>
      </c>
      <c r="J20" s="43">
        <v>3</v>
      </c>
      <c r="K20" s="33">
        <f t="shared" si="1"/>
        <v>1</v>
      </c>
      <c r="L20" s="34">
        <f t="shared" si="2"/>
        <v>1</v>
      </c>
      <c r="M20" s="35"/>
      <c r="N20" s="36">
        <f t="shared" si="3"/>
        <v>0</v>
      </c>
      <c r="O20" s="35"/>
      <c r="P20" s="35"/>
      <c r="Q20" s="35"/>
      <c r="R20" s="45">
        <f t="shared" si="4"/>
        <v>2</v>
      </c>
      <c r="S20" s="11" t="str">
        <f t="shared" si="0"/>
        <v>OK</v>
      </c>
      <c r="T20" s="23"/>
      <c r="U20" s="23"/>
      <c r="V20" s="23"/>
      <c r="W20" s="23">
        <v>1</v>
      </c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s="17" customFormat="1" ht="30" customHeight="1" x14ac:dyDescent="0.35">
      <c r="A21" s="93"/>
      <c r="B21" s="96"/>
      <c r="C21" s="27">
        <v>18</v>
      </c>
      <c r="D21" s="26" t="s">
        <v>61</v>
      </c>
      <c r="E21" s="16" t="s">
        <v>40</v>
      </c>
      <c r="F21" s="15" t="s">
        <v>43</v>
      </c>
      <c r="G21" s="21" t="s">
        <v>91</v>
      </c>
      <c r="H21" s="21" t="s">
        <v>42</v>
      </c>
      <c r="I21" s="28">
        <v>600</v>
      </c>
      <c r="J21" s="43">
        <v>3</v>
      </c>
      <c r="K21" s="33">
        <f t="shared" si="1"/>
        <v>2</v>
      </c>
      <c r="L21" s="34">
        <f t="shared" si="2"/>
        <v>2</v>
      </c>
      <c r="M21" s="35"/>
      <c r="N21" s="36">
        <f t="shared" si="3"/>
        <v>0</v>
      </c>
      <c r="O21" s="35"/>
      <c r="P21" s="35"/>
      <c r="Q21" s="35"/>
      <c r="R21" s="45">
        <f t="shared" si="4"/>
        <v>1</v>
      </c>
      <c r="S21" s="11" t="str">
        <f t="shared" si="0"/>
        <v>OK</v>
      </c>
      <c r="T21" s="23"/>
      <c r="U21" s="23"/>
      <c r="V21" s="23"/>
      <c r="W21" s="23">
        <v>2</v>
      </c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s="17" customFormat="1" ht="30" customHeight="1" x14ac:dyDescent="0.35">
      <c r="A22" s="93"/>
      <c r="B22" s="96"/>
      <c r="C22" s="27">
        <v>19</v>
      </c>
      <c r="D22" s="26" t="s">
        <v>62</v>
      </c>
      <c r="E22" s="16" t="s">
        <v>40</v>
      </c>
      <c r="F22" s="15" t="s">
        <v>43</v>
      </c>
      <c r="G22" s="21" t="s">
        <v>91</v>
      </c>
      <c r="H22" s="21" t="s">
        <v>42</v>
      </c>
      <c r="I22" s="28">
        <v>800</v>
      </c>
      <c r="J22" s="43">
        <v>6</v>
      </c>
      <c r="K22" s="33">
        <f t="shared" si="1"/>
        <v>3</v>
      </c>
      <c r="L22" s="34">
        <f t="shared" si="2"/>
        <v>3</v>
      </c>
      <c r="M22" s="35"/>
      <c r="N22" s="36">
        <f t="shared" si="3"/>
        <v>1</v>
      </c>
      <c r="O22" s="35"/>
      <c r="P22" s="35"/>
      <c r="Q22" s="35"/>
      <c r="R22" s="45">
        <f t="shared" si="4"/>
        <v>3</v>
      </c>
      <c r="S22" s="11" t="str">
        <f t="shared" si="0"/>
        <v>OK</v>
      </c>
      <c r="T22" s="23"/>
      <c r="U22" s="23"/>
      <c r="V22" s="23"/>
      <c r="W22" s="23">
        <v>3</v>
      </c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s="17" customFormat="1" ht="30" customHeight="1" x14ac:dyDescent="0.35">
      <c r="A23" s="93"/>
      <c r="B23" s="96"/>
      <c r="C23" s="27">
        <v>20</v>
      </c>
      <c r="D23" s="24" t="s">
        <v>63</v>
      </c>
      <c r="E23" s="16" t="s">
        <v>40</v>
      </c>
      <c r="F23" s="15" t="s">
        <v>43</v>
      </c>
      <c r="G23" s="21" t="s">
        <v>91</v>
      </c>
      <c r="H23" s="21" t="s">
        <v>42</v>
      </c>
      <c r="I23" s="28">
        <v>524.255</v>
      </c>
      <c r="J23" s="43">
        <v>2</v>
      </c>
      <c r="K23" s="33">
        <f t="shared" si="1"/>
        <v>1</v>
      </c>
      <c r="L23" s="34">
        <f>(SUM(T23:AK23))</f>
        <v>1</v>
      </c>
      <c r="M23" s="35"/>
      <c r="N23" s="36">
        <f t="shared" si="3"/>
        <v>0</v>
      </c>
      <c r="O23" s="35"/>
      <c r="P23" s="35"/>
      <c r="Q23" s="35"/>
      <c r="R23" s="45">
        <f t="shared" si="4"/>
        <v>1</v>
      </c>
      <c r="S23" s="11" t="str">
        <f t="shared" si="0"/>
        <v>OK</v>
      </c>
      <c r="T23" s="23"/>
      <c r="U23" s="23"/>
      <c r="V23" s="23"/>
      <c r="W23" s="23">
        <v>1</v>
      </c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s="17" customFormat="1" ht="30" customHeight="1" x14ac:dyDescent="0.35">
      <c r="A24" s="93"/>
      <c r="B24" s="96"/>
      <c r="C24" s="27">
        <v>21</v>
      </c>
      <c r="D24" s="44" t="s">
        <v>64</v>
      </c>
      <c r="E24" s="16" t="s">
        <v>40</v>
      </c>
      <c r="F24" s="15" t="s">
        <v>43</v>
      </c>
      <c r="G24" s="21" t="s">
        <v>91</v>
      </c>
      <c r="H24" s="21" t="s">
        <v>42</v>
      </c>
      <c r="I24" s="49">
        <v>2100</v>
      </c>
      <c r="J24" s="43">
        <v>6</v>
      </c>
      <c r="K24" s="33">
        <f t="shared" si="1"/>
        <v>0</v>
      </c>
      <c r="L24" s="34">
        <f t="shared" si="2"/>
        <v>0</v>
      </c>
      <c r="M24" s="35"/>
      <c r="N24" s="36">
        <f t="shared" si="3"/>
        <v>1</v>
      </c>
      <c r="O24" s="35"/>
      <c r="P24" s="35"/>
      <c r="Q24" s="35"/>
      <c r="R24" s="45">
        <f t="shared" si="4"/>
        <v>6</v>
      </c>
      <c r="S24" s="11" t="str">
        <f t="shared" si="0"/>
        <v>OK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s="17" customFormat="1" ht="30" customHeight="1" x14ac:dyDescent="0.35">
      <c r="A25" s="94"/>
      <c r="B25" s="97"/>
      <c r="C25" s="27">
        <v>22</v>
      </c>
      <c r="D25" s="44" t="s">
        <v>65</v>
      </c>
      <c r="E25" s="16" t="s">
        <v>40</v>
      </c>
      <c r="F25" s="15" t="s">
        <v>43</v>
      </c>
      <c r="G25" s="21" t="s">
        <v>91</v>
      </c>
      <c r="H25" s="21" t="s">
        <v>42</v>
      </c>
      <c r="I25" s="28">
        <v>11650</v>
      </c>
      <c r="J25" s="43">
        <v>1</v>
      </c>
      <c r="K25" s="33">
        <f t="shared" si="1"/>
        <v>1</v>
      </c>
      <c r="L25" s="34">
        <f t="shared" si="2"/>
        <v>1</v>
      </c>
      <c r="M25" s="35"/>
      <c r="N25" s="36">
        <f t="shared" si="3"/>
        <v>0</v>
      </c>
      <c r="O25" s="35"/>
      <c r="P25" s="35"/>
      <c r="Q25" s="35"/>
      <c r="R25" s="45">
        <f t="shared" si="4"/>
        <v>0</v>
      </c>
      <c r="S25" s="11" t="str">
        <f t="shared" si="0"/>
        <v>OK</v>
      </c>
      <c r="T25" s="23"/>
      <c r="U25" s="23"/>
      <c r="V25" s="23"/>
      <c r="W25" s="23">
        <v>1</v>
      </c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s="17" customFormat="1" ht="30" customHeight="1" x14ac:dyDescent="0.35">
      <c r="A26" s="92" t="s">
        <v>38</v>
      </c>
      <c r="B26" s="95" t="s">
        <v>35</v>
      </c>
      <c r="C26" s="27">
        <v>23</v>
      </c>
      <c r="D26" s="24" t="s">
        <v>66</v>
      </c>
      <c r="E26" s="16" t="s">
        <v>40</v>
      </c>
      <c r="F26" s="15" t="s">
        <v>43</v>
      </c>
      <c r="G26" s="21" t="s">
        <v>91</v>
      </c>
      <c r="H26" s="21" t="s">
        <v>42</v>
      </c>
      <c r="I26" s="49">
        <v>6000</v>
      </c>
      <c r="J26" s="43">
        <v>4</v>
      </c>
      <c r="K26" s="33">
        <f t="shared" si="1"/>
        <v>1</v>
      </c>
      <c r="L26" s="34">
        <f t="shared" si="2"/>
        <v>1</v>
      </c>
      <c r="M26" s="35"/>
      <c r="N26" s="36">
        <f t="shared" si="3"/>
        <v>1</v>
      </c>
      <c r="O26" s="35"/>
      <c r="P26" s="35"/>
      <c r="Q26" s="35"/>
      <c r="R26" s="45">
        <f t="shared" si="4"/>
        <v>3</v>
      </c>
      <c r="S26" s="11" t="str">
        <f t="shared" si="0"/>
        <v>OK</v>
      </c>
      <c r="T26" s="23">
        <v>1</v>
      </c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s="17" customFormat="1" ht="30" customHeight="1" x14ac:dyDescent="0.35">
      <c r="A27" s="93"/>
      <c r="B27" s="96"/>
      <c r="C27" s="27">
        <v>24</v>
      </c>
      <c r="D27" s="24" t="s">
        <v>67</v>
      </c>
      <c r="E27" s="16" t="s">
        <v>40</v>
      </c>
      <c r="F27" s="15" t="s">
        <v>43</v>
      </c>
      <c r="G27" s="21" t="s">
        <v>91</v>
      </c>
      <c r="H27" s="21" t="s">
        <v>42</v>
      </c>
      <c r="I27" s="49">
        <v>1400</v>
      </c>
      <c r="J27" s="43">
        <v>6</v>
      </c>
      <c r="K27" s="33">
        <f t="shared" si="1"/>
        <v>2</v>
      </c>
      <c r="L27" s="34">
        <f t="shared" si="2"/>
        <v>2</v>
      </c>
      <c r="M27" s="35"/>
      <c r="N27" s="36">
        <f t="shared" si="3"/>
        <v>1</v>
      </c>
      <c r="O27" s="35"/>
      <c r="P27" s="35"/>
      <c r="Q27" s="35"/>
      <c r="R27" s="45">
        <f t="shared" si="4"/>
        <v>4</v>
      </c>
      <c r="S27" s="11" t="str">
        <f t="shared" si="0"/>
        <v>OK</v>
      </c>
      <c r="T27" s="23">
        <v>2</v>
      </c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s="17" customFormat="1" ht="30" customHeight="1" x14ac:dyDescent="0.35">
      <c r="A28" s="93"/>
      <c r="B28" s="96"/>
      <c r="C28" s="27">
        <v>25</v>
      </c>
      <c r="D28" s="24" t="s">
        <v>68</v>
      </c>
      <c r="E28" s="16" t="s">
        <v>40</v>
      </c>
      <c r="F28" s="15" t="s">
        <v>43</v>
      </c>
      <c r="G28" s="21" t="s">
        <v>91</v>
      </c>
      <c r="H28" s="21" t="s">
        <v>42</v>
      </c>
      <c r="I28" s="49">
        <v>2500</v>
      </c>
      <c r="J28" s="43">
        <v>6</v>
      </c>
      <c r="K28" s="33">
        <f t="shared" si="1"/>
        <v>3</v>
      </c>
      <c r="L28" s="34">
        <f t="shared" si="2"/>
        <v>3</v>
      </c>
      <c r="M28" s="35"/>
      <c r="N28" s="36">
        <f t="shared" si="3"/>
        <v>1</v>
      </c>
      <c r="O28" s="35"/>
      <c r="P28" s="35"/>
      <c r="Q28" s="35"/>
      <c r="R28" s="45">
        <f t="shared" si="4"/>
        <v>3</v>
      </c>
      <c r="S28" s="11" t="str">
        <f t="shared" si="0"/>
        <v>OK</v>
      </c>
      <c r="T28" s="23">
        <v>3</v>
      </c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s="17" customFormat="1" ht="30" customHeight="1" x14ac:dyDescent="0.35">
      <c r="A29" s="93"/>
      <c r="B29" s="96"/>
      <c r="C29" s="27">
        <v>26</v>
      </c>
      <c r="D29" s="24" t="s">
        <v>69</v>
      </c>
      <c r="E29" s="16" t="s">
        <v>40</v>
      </c>
      <c r="F29" s="15" t="s">
        <v>43</v>
      </c>
      <c r="G29" s="21" t="s">
        <v>91</v>
      </c>
      <c r="H29" s="21" t="s">
        <v>42</v>
      </c>
      <c r="I29" s="49">
        <v>2600</v>
      </c>
      <c r="J29" s="43">
        <v>6</v>
      </c>
      <c r="K29" s="33">
        <f t="shared" si="1"/>
        <v>3</v>
      </c>
      <c r="L29" s="34">
        <f t="shared" si="2"/>
        <v>3</v>
      </c>
      <c r="M29" s="35"/>
      <c r="N29" s="36">
        <f t="shared" si="3"/>
        <v>1</v>
      </c>
      <c r="O29" s="35"/>
      <c r="P29" s="35"/>
      <c r="Q29" s="35"/>
      <c r="R29" s="45">
        <f t="shared" si="4"/>
        <v>3</v>
      </c>
      <c r="S29" s="11" t="str">
        <f t="shared" si="0"/>
        <v>OK</v>
      </c>
      <c r="T29" s="23">
        <v>1</v>
      </c>
      <c r="U29" s="23"/>
      <c r="V29" s="23"/>
      <c r="W29" s="23"/>
      <c r="X29" s="23">
        <v>2</v>
      </c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s="17" customFormat="1" ht="30" customHeight="1" x14ac:dyDescent="0.35">
      <c r="A30" s="93"/>
      <c r="B30" s="96"/>
      <c r="C30" s="27">
        <v>27</v>
      </c>
      <c r="D30" s="24" t="s">
        <v>70</v>
      </c>
      <c r="E30" s="16" t="s">
        <v>40</v>
      </c>
      <c r="F30" s="15" t="s">
        <v>43</v>
      </c>
      <c r="G30" s="21" t="s">
        <v>91</v>
      </c>
      <c r="H30" s="21" t="s">
        <v>42</v>
      </c>
      <c r="I30" s="49">
        <v>3000</v>
      </c>
      <c r="J30" s="43">
        <v>6</v>
      </c>
      <c r="K30" s="33">
        <f t="shared" si="1"/>
        <v>3</v>
      </c>
      <c r="L30" s="34">
        <f t="shared" si="2"/>
        <v>3</v>
      </c>
      <c r="M30" s="35"/>
      <c r="N30" s="36">
        <f t="shared" si="3"/>
        <v>1</v>
      </c>
      <c r="O30" s="35"/>
      <c r="P30" s="35"/>
      <c r="Q30" s="35"/>
      <c r="R30" s="45">
        <f t="shared" si="4"/>
        <v>3</v>
      </c>
      <c r="S30" s="11" t="str">
        <f t="shared" si="0"/>
        <v>OK</v>
      </c>
      <c r="T30" s="23">
        <v>3</v>
      </c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s="17" customFormat="1" ht="30" customHeight="1" x14ac:dyDescent="0.35">
      <c r="A31" s="93"/>
      <c r="B31" s="96"/>
      <c r="C31" s="27">
        <v>28</v>
      </c>
      <c r="D31" s="24" t="s">
        <v>71</v>
      </c>
      <c r="E31" s="16" t="s">
        <v>40</v>
      </c>
      <c r="F31" s="15" t="s">
        <v>43</v>
      </c>
      <c r="G31" s="21" t="s">
        <v>91</v>
      </c>
      <c r="H31" s="21" t="s">
        <v>42</v>
      </c>
      <c r="I31" s="49">
        <v>2400</v>
      </c>
      <c r="J31" s="43">
        <v>6</v>
      </c>
      <c r="K31" s="33">
        <f t="shared" si="1"/>
        <v>4</v>
      </c>
      <c r="L31" s="34">
        <f t="shared" si="2"/>
        <v>4</v>
      </c>
      <c r="M31" s="35"/>
      <c r="N31" s="36">
        <f t="shared" si="3"/>
        <v>1</v>
      </c>
      <c r="O31" s="35"/>
      <c r="P31" s="35"/>
      <c r="Q31" s="35"/>
      <c r="R31" s="45">
        <f t="shared" si="4"/>
        <v>2</v>
      </c>
      <c r="S31" s="11" t="str">
        <f t="shared" si="0"/>
        <v>OK</v>
      </c>
      <c r="T31" s="23">
        <v>4</v>
      </c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s="17" customFormat="1" ht="30" customHeight="1" x14ac:dyDescent="0.35">
      <c r="A32" s="93"/>
      <c r="B32" s="96"/>
      <c r="C32" s="27">
        <v>29</v>
      </c>
      <c r="D32" s="24" t="s">
        <v>72</v>
      </c>
      <c r="E32" s="16" t="s">
        <v>40</v>
      </c>
      <c r="F32" s="15" t="s">
        <v>43</v>
      </c>
      <c r="G32" s="21" t="s">
        <v>91</v>
      </c>
      <c r="H32" s="21" t="s">
        <v>42</v>
      </c>
      <c r="I32" s="49">
        <v>3000</v>
      </c>
      <c r="J32" s="43">
        <v>6</v>
      </c>
      <c r="K32" s="33">
        <f t="shared" si="1"/>
        <v>4</v>
      </c>
      <c r="L32" s="34">
        <f t="shared" si="2"/>
        <v>4</v>
      </c>
      <c r="M32" s="35"/>
      <c r="N32" s="36">
        <f t="shared" si="3"/>
        <v>1</v>
      </c>
      <c r="O32" s="35"/>
      <c r="P32" s="35"/>
      <c r="Q32" s="35"/>
      <c r="R32" s="45">
        <f t="shared" si="4"/>
        <v>2</v>
      </c>
      <c r="S32" s="11" t="str">
        <f t="shared" si="0"/>
        <v>OK</v>
      </c>
      <c r="T32" s="23">
        <v>4</v>
      </c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s="17" customFormat="1" ht="30" customHeight="1" x14ac:dyDescent="0.35">
      <c r="A33" s="93"/>
      <c r="B33" s="96"/>
      <c r="C33" s="27">
        <v>30</v>
      </c>
      <c r="D33" s="24" t="s">
        <v>58</v>
      </c>
      <c r="E33" s="16" t="s">
        <v>40</v>
      </c>
      <c r="F33" s="15" t="s">
        <v>43</v>
      </c>
      <c r="G33" s="21" t="s">
        <v>91</v>
      </c>
      <c r="H33" s="21" t="s">
        <v>42</v>
      </c>
      <c r="I33" s="49">
        <v>3500</v>
      </c>
      <c r="J33" s="43">
        <v>6</v>
      </c>
      <c r="K33" s="33">
        <f t="shared" si="1"/>
        <v>4</v>
      </c>
      <c r="L33" s="34">
        <f t="shared" si="2"/>
        <v>4</v>
      </c>
      <c r="M33" s="35"/>
      <c r="N33" s="36">
        <f t="shared" si="3"/>
        <v>1</v>
      </c>
      <c r="O33" s="35"/>
      <c r="P33" s="35"/>
      <c r="Q33" s="35"/>
      <c r="R33" s="45">
        <f t="shared" si="4"/>
        <v>2</v>
      </c>
      <c r="S33" s="11" t="str">
        <f t="shared" si="0"/>
        <v>OK</v>
      </c>
      <c r="T33" s="23">
        <v>2</v>
      </c>
      <c r="U33" s="23"/>
      <c r="V33" s="23"/>
      <c r="W33" s="23"/>
      <c r="X33" s="23">
        <v>2</v>
      </c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s="17" customFormat="1" ht="30" customHeight="1" x14ac:dyDescent="0.35">
      <c r="A34" s="93"/>
      <c r="B34" s="96"/>
      <c r="C34" s="27">
        <v>31</v>
      </c>
      <c r="D34" s="24" t="s">
        <v>73</v>
      </c>
      <c r="E34" s="16" t="s">
        <v>40</v>
      </c>
      <c r="F34" s="15" t="s">
        <v>43</v>
      </c>
      <c r="G34" s="21" t="s">
        <v>91</v>
      </c>
      <c r="H34" s="21" t="s">
        <v>42</v>
      </c>
      <c r="I34" s="49">
        <v>3500</v>
      </c>
      <c r="J34" s="43">
        <v>6</v>
      </c>
      <c r="K34" s="33">
        <f t="shared" si="1"/>
        <v>3</v>
      </c>
      <c r="L34" s="34">
        <f t="shared" si="2"/>
        <v>3</v>
      </c>
      <c r="M34" s="35"/>
      <c r="N34" s="36">
        <f t="shared" si="3"/>
        <v>1</v>
      </c>
      <c r="O34" s="35"/>
      <c r="P34" s="35"/>
      <c r="Q34" s="35"/>
      <c r="R34" s="45">
        <f t="shared" si="4"/>
        <v>3</v>
      </c>
      <c r="S34" s="11" t="str">
        <f t="shared" si="0"/>
        <v>OK</v>
      </c>
      <c r="T34" s="23">
        <v>3</v>
      </c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s="17" customFormat="1" ht="30" customHeight="1" x14ac:dyDescent="0.35">
      <c r="A35" s="93"/>
      <c r="B35" s="96"/>
      <c r="C35" s="27">
        <v>32</v>
      </c>
      <c r="D35" s="24" t="s">
        <v>74</v>
      </c>
      <c r="E35" s="16" t="s">
        <v>40</v>
      </c>
      <c r="F35" s="15" t="s">
        <v>43</v>
      </c>
      <c r="G35" s="21" t="s">
        <v>91</v>
      </c>
      <c r="H35" s="21" t="s">
        <v>42</v>
      </c>
      <c r="I35" s="49">
        <v>1250</v>
      </c>
      <c r="J35" s="43">
        <v>6</v>
      </c>
      <c r="K35" s="33">
        <f t="shared" si="1"/>
        <v>0</v>
      </c>
      <c r="L35" s="34">
        <f t="shared" si="2"/>
        <v>0</v>
      </c>
      <c r="M35" s="35"/>
      <c r="N35" s="36">
        <f t="shared" si="3"/>
        <v>1</v>
      </c>
      <c r="O35" s="35"/>
      <c r="P35" s="35"/>
      <c r="Q35" s="35"/>
      <c r="R35" s="45">
        <f t="shared" si="4"/>
        <v>6</v>
      </c>
      <c r="S35" s="11" t="str">
        <f t="shared" si="0"/>
        <v>OK</v>
      </c>
      <c r="T35" s="23">
        <v>0</v>
      </c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s="17" customFormat="1" ht="30" customHeight="1" x14ac:dyDescent="0.35">
      <c r="A36" s="93"/>
      <c r="B36" s="96"/>
      <c r="C36" s="27">
        <v>33</v>
      </c>
      <c r="D36" s="24" t="s">
        <v>75</v>
      </c>
      <c r="E36" s="16" t="s">
        <v>40</v>
      </c>
      <c r="F36" s="15" t="s">
        <v>43</v>
      </c>
      <c r="G36" s="21" t="s">
        <v>91</v>
      </c>
      <c r="H36" s="21" t="s">
        <v>42</v>
      </c>
      <c r="I36" s="49">
        <v>6000</v>
      </c>
      <c r="J36" s="43">
        <v>4</v>
      </c>
      <c r="K36" s="33">
        <f t="shared" si="1"/>
        <v>1</v>
      </c>
      <c r="L36" s="34">
        <f t="shared" si="2"/>
        <v>1</v>
      </c>
      <c r="M36" s="35"/>
      <c r="N36" s="36">
        <f t="shared" si="3"/>
        <v>1</v>
      </c>
      <c r="O36" s="35"/>
      <c r="P36" s="35"/>
      <c r="Q36" s="35"/>
      <c r="R36" s="45">
        <f t="shared" si="4"/>
        <v>3</v>
      </c>
      <c r="S36" s="11" t="str">
        <f t="shared" si="0"/>
        <v>OK</v>
      </c>
      <c r="T36" s="23">
        <v>1</v>
      </c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s="17" customFormat="1" ht="30" customHeight="1" x14ac:dyDescent="0.35">
      <c r="A37" s="93"/>
      <c r="B37" s="96"/>
      <c r="C37" s="27">
        <v>34</v>
      </c>
      <c r="D37" s="24" t="s">
        <v>76</v>
      </c>
      <c r="E37" s="16" t="s">
        <v>40</v>
      </c>
      <c r="F37" s="15" t="s">
        <v>43</v>
      </c>
      <c r="G37" s="21" t="s">
        <v>91</v>
      </c>
      <c r="H37" s="21" t="s">
        <v>42</v>
      </c>
      <c r="I37" s="49">
        <v>700</v>
      </c>
      <c r="J37" s="43">
        <v>10</v>
      </c>
      <c r="K37" s="33">
        <f t="shared" si="1"/>
        <v>3</v>
      </c>
      <c r="L37" s="34">
        <f t="shared" si="2"/>
        <v>3</v>
      </c>
      <c r="M37" s="35"/>
      <c r="N37" s="36">
        <f t="shared" si="3"/>
        <v>2</v>
      </c>
      <c r="O37" s="35"/>
      <c r="P37" s="35"/>
      <c r="Q37" s="35"/>
      <c r="R37" s="45">
        <f t="shared" si="4"/>
        <v>7</v>
      </c>
      <c r="S37" s="11" t="str">
        <f t="shared" si="0"/>
        <v>OK</v>
      </c>
      <c r="T37" s="23">
        <v>3</v>
      </c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s="17" customFormat="1" ht="30" customHeight="1" x14ac:dyDescent="0.35">
      <c r="A38" s="93"/>
      <c r="B38" s="96"/>
      <c r="C38" s="27">
        <v>35</v>
      </c>
      <c r="D38" s="24" t="s">
        <v>51</v>
      </c>
      <c r="E38" s="16" t="s">
        <v>40</v>
      </c>
      <c r="F38" s="15" t="s">
        <v>43</v>
      </c>
      <c r="G38" s="21" t="s">
        <v>91</v>
      </c>
      <c r="H38" s="21" t="s">
        <v>42</v>
      </c>
      <c r="I38" s="49">
        <v>755</v>
      </c>
      <c r="J38" s="43">
        <v>10</v>
      </c>
      <c r="K38" s="33">
        <f t="shared" si="1"/>
        <v>5</v>
      </c>
      <c r="L38" s="34">
        <f t="shared" si="2"/>
        <v>5</v>
      </c>
      <c r="M38" s="35"/>
      <c r="N38" s="36">
        <f t="shared" si="3"/>
        <v>2</v>
      </c>
      <c r="O38" s="35"/>
      <c r="P38" s="35"/>
      <c r="Q38" s="35"/>
      <c r="R38" s="45">
        <f t="shared" si="4"/>
        <v>5</v>
      </c>
      <c r="S38" s="11" t="str">
        <f t="shared" si="0"/>
        <v>OK</v>
      </c>
      <c r="T38" s="23">
        <v>5</v>
      </c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s="17" customFormat="1" ht="30" customHeight="1" x14ac:dyDescent="0.35">
      <c r="A39" s="93"/>
      <c r="B39" s="96"/>
      <c r="C39" s="27">
        <v>36</v>
      </c>
      <c r="D39" s="24" t="s">
        <v>77</v>
      </c>
      <c r="E39" s="16" t="s">
        <v>40</v>
      </c>
      <c r="F39" s="15" t="s">
        <v>43</v>
      </c>
      <c r="G39" s="21" t="s">
        <v>91</v>
      </c>
      <c r="H39" s="21" t="s">
        <v>42</v>
      </c>
      <c r="I39" s="49">
        <v>2800</v>
      </c>
      <c r="J39" s="43">
        <v>6</v>
      </c>
      <c r="K39" s="33">
        <f t="shared" si="1"/>
        <v>6</v>
      </c>
      <c r="L39" s="34">
        <f t="shared" si="2"/>
        <v>6</v>
      </c>
      <c r="M39" s="35"/>
      <c r="N39" s="36">
        <f t="shared" si="3"/>
        <v>1</v>
      </c>
      <c r="O39" s="35"/>
      <c r="P39" s="35"/>
      <c r="Q39" s="35"/>
      <c r="R39" s="45">
        <f t="shared" si="4"/>
        <v>0</v>
      </c>
      <c r="S39" s="11" t="str">
        <f t="shared" si="0"/>
        <v>OK</v>
      </c>
      <c r="T39" s="23">
        <v>6</v>
      </c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s="17" customFormat="1" ht="30" customHeight="1" x14ac:dyDescent="0.35">
      <c r="A40" s="93"/>
      <c r="B40" s="96"/>
      <c r="C40" s="27">
        <v>37</v>
      </c>
      <c r="D40" s="24" t="s">
        <v>78</v>
      </c>
      <c r="E40" s="16" t="s">
        <v>40</v>
      </c>
      <c r="F40" s="15" t="s">
        <v>43</v>
      </c>
      <c r="G40" s="21" t="s">
        <v>91</v>
      </c>
      <c r="H40" s="21" t="s">
        <v>42</v>
      </c>
      <c r="I40" s="49">
        <v>3000</v>
      </c>
      <c r="J40" s="43">
        <v>6</v>
      </c>
      <c r="K40" s="33">
        <f t="shared" si="1"/>
        <v>6</v>
      </c>
      <c r="L40" s="34">
        <f t="shared" si="2"/>
        <v>6</v>
      </c>
      <c r="M40" s="35"/>
      <c r="N40" s="36">
        <f t="shared" si="3"/>
        <v>1</v>
      </c>
      <c r="O40" s="35"/>
      <c r="P40" s="35"/>
      <c r="Q40" s="35"/>
      <c r="R40" s="45">
        <f t="shared" si="4"/>
        <v>0</v>
      </c>
      <c r="S40" s="11" t="str">
        <f t="shared" si="0"/>
        <v>OK</v>
      </c>
      <c r="T40" s="23">
        <v>2</v>
      </c>
      <c r="U40" s="23"/>
      <c r="V40" s="23"/>
      <c r="W40" s="23"/>
      <c r="X40" s="23">
        <v>4</v>
      </c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s="17" customFormat="1" ht="30" customHeight="1" x14ac:dyDescent="0.35">
      <c r="A41" s="93"/>
      <c r="B41" s="96"/>
      <c r="C41" s="27">
        <v>38</v>
      </c>
      <c r="D41" s="24" t="s">
        <v>54</v>
      </c>
      <c r="E41" s="16" t="s">
        <v>40</v>
      </c>
      <c r="F41" s="15" t="s">
        <v>43</v>
      </c>
      <c r="G41" s="21" t="s">
        <v>91</v>
      </c>
      <c r="H41" s="21" t="s">
        <v>42</v>
      </c>
      <c r="I41" s="49">
        <v>800</v>
      </c>
      <c r="J41" s="43">
        <v>4</v>
      </c>
      <c r="K41" s="33">
        <f t="shared" si="1"/>
        <v>2</v>
      </c>
      <c r="L41" s="34">
        <f t="shared" si="2"/>
        <v>2</v>
      </c>
      <c r="M41" s="35"/>
      <c r="N41" s="36">
        <f t="shared" si="3"/>
        <v>1</v>
      </c>
      <c r="O41" s="35"/>
      <c r="P41" s="35"/>
      <c r="Q41" s="35"/>
      <c r="R41" s="45">
        <f t="shared" si="4"/>
        <v>2</v>
      </c>
      <c r="S41" s="11" t="str">
        <f t="shared" si="0"/>
        <v>OK</v>
      </c>
      <c r="T41" s="23">
        <v>1</v>
      </c>
      <c r="U41" s="23">
        <v>1</v>
      </c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s="17" customFormat="1" ht="30" customHeight="1" x14ac:dyDescent="0.35">
      <c r="A42" s="93"/>
      <c r="B42" s="96"/>
      <c r="C42" s="27">
        <v>39</v>
      </c>
      <c r="D42" s="24" t="s">
        <v>79</v>
      </c>
      <c r="E42" s="16" t="s">
        <v>40</v>
      </c>
      <c r="F42" s="15" t="s">
        <v>43</v>
      </c>
      <c r="G42" s="21" t="s">
        <v>91</v>
      </c>
      <c r="H42" s="21" t="s">
        <v>42</v>
      </c>
      <c r="I42" s="49">
        <v>700</v>
      </c>
      <c r="J42" s="43">
        <v>10</v>
      </c>
      <c r="K42" s="33">
        <f t="shared" si="1"/>
        <v>5</v>
      </c>
      <c r="L42" s="34">
        <f t="shared" si="2"/>
        <v>5</v>
      </c>
      <c r="M42" s="35"/>
      <c r="N42" s="36">
        <f t="shared" si="3"/>
        <v>2</v>
      </c>
      <c r="O42" s="35"/>
      <c r="P42" s="35"/>
      <c r="Q42" s="35"/>
      <c r="R42" s="45">
        <f t="shared" si="4"/>
        <v>5</v>
      </c>
      <c r="S42" s="11" t="str">
        <f t="shared" si="0"/>
        <v>OK</v>
      </c>
      <c r="T42" s="23">
        <v>2</v>
      </c>
      <c r="U42" s="23"/>
      <c r="V42" s="23"/>
      <c r="W42" s="23"/>
      <c r="X42" s="23">
        <v>3</v>
      </c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s="17" customFormat="1" ht="30" customHeight="1" x14ac:dyDescent="0.35">
      <c r="A43" s="93"/>
      <c r="B43" s="96"/>
      <c r="C43" s="27">
        <v>40</v>
      </c>
      <c r="D43" s="24" t="s">
        <v>80</v>
      </c>
      <c r="E43" s="16" t="s">
        <v>40</v>
      </c>
      <c r="F43" s="15" t="s">
        <v>43</v>
      </c>
      <c r="G43" s="21" t="s">
        <v>91</v>
      </c>
      <c r="H43" s="21" t="s">
        <v>42</v>
      </c>
      <c r="I43" s="49">
        <v>700</v>
      </c>
      <c r="J43" s="43">
        <v>4</v>
      </c>
      <c r="K43" s="33">
        <f t="shared" si="1"/>
        <v>0</v>
      </c>
      <c r="L43" s="34">
        <f t="shared" si="2"/>
        <v>0</v>
      </c>
      <c r="M43" s="35"/>
      <c r="N43" s="36">
        <f t="shared" si="3"/>
        <v>1</v>
      </c>
      <c r="O43" s="35"/>
      <c r="P43" s="35"/>
      <c r="Q43" s="35"/>
      <c r="R43" s="45">
        <f t="shared" si="4"/>
        <v>4</v>
      </c>
      <c r="S43" s="11" t="str">
        <f t="shared" si="0"/>
        <v>OK</v>
      </c>
      <c r="T43" s="23">
        <v>0</v>
      </c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s="17" customFormat="1" ht="30" customHeight="1" x14ac:dyDescent="0.35">
      <c r="A44" s="93"/>
      <c r="B44" s="96"/>
      <c r="C44" s="27">
        <v>41</v>
      </c>
      <c r="D44" s="24" t="s">
        <v>81</v>
      </c>
      <c r="E44" s="16" t="s">
        <v>40</v>
      </c>
      <c r="F44" s="15" t="s">
        <v>43</v>
      </c>
      <c r="G44" s="21" t="s">
        <v>91</v>
      </c>
      <c r="H44" s="21" t="s">
        <v>42</v>
      </c>
      <c r="I44" s="49">
        <v>700</v>
      </c>
      <c r="J44" s="43">
        <v>6</v>
      </c>
      <c r="K44" s="33">
        <f t="shared" si="1"/>
        <v>4</v>
      </c>
      <c r="L44" s="34">
        <f t="shared" si="2"/>
        <v>4</v>
      </c>
      <c r="M44" s="35"/>
      <c r="N44" s="36">
        <f t="shared" si="3"/>
        <v>1</v>
      </c>
      <c r="O44" s="35"/>
      <c r="P44" s="35"/>
      <c r="Q44" s="35"/>
      <c r="R44" s="45">
        <f t="shared" si="4"/>
        <v>2</v>
      </c>
      <c r="S44" s="11" t="str">
        <f t="shared" si="0"/>
        <v>OK</v>
      </c>
      <c r="T44" s="23">
        <v>4</v>
      </c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s="17" customFormat="1" ht="30" customHeight="1" x14ac:dyDescent="0.35">
      <c r="A45" s="93"/>
      <c r="B45" s="96"/>
      <c r="C45" s="27">
        <v>42</v>
      </c>
      <c r="D45" s="24" t="s">
        <v>82</v>
      </c>
      <c r="E45" s="16" t="s">
        <v>40</v>
      </c>
      <c r="F45" s="15" t="s">
        <v>43</v>
      </c>
      <c r="G45" s="21" t="s">
        <v>91</v>
      </c>
      <c r="H45" s="21" t="s">
        <v>42</v>
      </c>
      <c r="I45" s="49">
        <v>700</v>
      </c>
      <c r="J45" s="43">
        <v>6</v>
      </c>
      <c r="K45" s="33">
        <f t="shared" si="1"/>
        <v>2</v>
      </c>
      <c r="L45" s="34">
        <f t="shared" si="2"/>
        <v>2</v>
      </c>
      <c r="M45" s="35"/>
      <c r="N45" s="36">
        <f t="shared" si="3"/>
        <v>1</v>
      </c>
      <c r="O45" s="35"/>
      <c r="P45" s="35"/>
      <c r="Q45" s="35"/>
      <c r="R45" s="45">
        <f t="shared" si="4"/>
        <v>4</v>
      </c>
      <c r="S45" s="11" t="str">
        <f t="shared" si="0"/>
        <v>OK</v>
      </c>
      <c r="T45" s="23">
        <v>2</v>
      </c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s="17" customFormat="1" ht="30" customHeight="1" x14ac:dyDescent="0.35">
      <c r="A46" s="93"/>
      <c r="B46" s="96"/>
      <c r="C46" s="27">
        <v>43</v>
      </c>
      <c r="D46" s="24" t="s">
        <v>83</v>
      </c>
      <c r="E46" s="16" t="s">
        <v>40</v>
      </c>
      <c r="F46" s="15" t="s">
        <v>43</v>
      </c>
      <c r="G46" s="21" t="s">
        <v>91</v>
      </c>
      <c r="H46" s="21" t="s">
        <v>42</v>
      </c>
      <c r="I46" s="49">
        <v>700</v>
      </c>
      <c r="J46" s="43">
        <v>6</v>
      </c>
      <c r="K46" s="33">
        <f t="shared" si="1"/>
        <v>3</v>
      </c>
      <c r="L46" s="34">
        <f t="shared" si="2"/>
        <v>3</v>
      </c>
      <c r="M46" s="35"/>
      <c r="N46" s="36">
        <f t="shared" si="3"/>
        <v>1</v>
      </c>
      <c r="O46" s="35"/>
      <c r="P46" s="35"/>
      <c r="Q46" s="35"/>
      <c r="R46" s="45">
        <f t="shared" si="4"/>
        <v>3</v>
      </c>
      <c r="S46" s="11" t="str">
        <f t="shared" si="0"/>
        <v>OK</v>
      </c>
      <c r="T46" s="23">
        <v>3</v>
      </c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s="17" customFormat="1" ht="30" customHeight="1" x14ac:dyDescent="0.35">
      <c r="A47" s="93"/>
      <c r="B47" s="96"/>
      <c r="C47" s="70">
        <v>44</v>
      </c>
      <c r="D47" s="24" t="s">
        <v>84</v>
      </c>
      <c r="E47" s="16" t="s">
        <v>40</v>
      </c>
      <c r="F47" s="15" t="s">
        <v>43</v>
      </c>
      <c r="G47" s="71" t="s">
        <v>91</v>
      </c>
      <c r="H47" s="71" t="s">
        <v>42</v>
      </c>
      <c r="I47" s="72">
        <v>2763.84</v>
      </c>
      <c r="J47" s="43">
        <v>1</v>
      </c>
      <c r="K47" s="33">
        <f t="shared" si="1"/>
        <v>1</v>
      </c>
      <c r="L47" s="34">
        <f t="shared" si="2"/>
        <v>1</v>
      </c>
      <c r="M47" s="35"/>
      <c r="N47" s="36">
        <f t="shared" si="3"/>
        <v>0</v>
      </c>
      <c r="O47" s="35"/>
      <c r="P47" s="35"/>
      <c r="Q47" s="35"/>
      <c r="R47" s="45">
        <f t="shared" si="4"/>
        <v>0</v>
      </c>
      <c r="S47" s="11" t="str">
        <f t="shared" si="0"/>
        <v>OK</v>
      </c>
      <c r="T47" s="23"/>
      <c r="U47" s="23"/>
      <c r="V47" s="23"/>
      <c r="W47" s="23"/>
      <c r="X47" s="23">
        <v>1</v>
      </c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s="17" customFormat="1" ht="30" customHeight="1" x14ac:dyDescent="0.35">
      <c r="A48" s="93"/>
      <c r="B48" s="96"/>
      <c r="C48" s="70">
        <v>45</v>
      </c>
      <c r="D48" s="24" t="s">
        <v>85</v>
      </c>
      <c r="E48" s="16" t="s">
        <v>40</v>
      </c>
      <c r="F48" s="15" t="s">
        <v>43</v>
      </c>
      <c r="G48" s="71" t="s">
        <v>91</v>
      </c>
      <c r="H48" s="71" t="s">
        <v>42</v>
      </c>
      <c r="I48" s="72">
        <v>700</v>
      </c>
      <c r="J48" s="43">
        <v>4</v>
      </c>
      <c r="K48" s="33">
        <f t="shared" si="1"/>
        <v>3</v>
      </c>
      <c r="L48" s="34">
        <f t="shared" si="2"/>
        <v>3</v>
      </c>
      <c r="M48" s="35"/>
      <c r="N48" s="36">
        <f t="shared" si="3"/>
        <v>1</v>
      </c>
      <c r="O48" s="35"/>
      <c r="P48" s="35"/>
      <c r="Q48" s="35"/>
      <c r="R48" s="45">
        <f t="shared" si="4"/>
        <v>1</v>
      </c>
      <c r="S48" s="11" t="str">
        <f t="shared" si="0"/>
        <v>OK</v>
      </c>
      <c r="T48" s="23"/>
      <c r="U48" s="23"/>
      <c r="V48" s="23"/>
      <c r="W48" s="23"/>
      <c r="X48" s="23">
        <v>3</v>
      </c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3" s="17" customFormat="1" ht="30" customHeight="1" x14ac:dyDescent="0.35">
      <c r="A49" s="93"/>
      <c r="B49" s="96"/>
      <c r="C49" s="70">
        <v>46</v>
      </c>
      <c r="D49" s="24" t="s">
        <v>86</v>
      </c>
      <c r="E49" s="16" t="s">
        <v>40</v>
      </c>
      <c r="F49" s="15" t="s">
        <v>43</v>
      </c>
      <c r="G49" s="71" t="s">
        <v>91</v>
      </c>
      <c r="H49" s="71" t="s">
        <v>42</v>
      </c>
      <c r="I49" s="72">
        <v>700</v>
      </c>
      <c r="J49" s="43">
        <v>6</v>
      </c>
      <c r="K49" s="33">
        <f t="shared" si="1"/>
        <v>6</v>
      </c>
      <c r="L49" s="34">
        <f t="shared" si="2"/>
        <v>6</v>
      </c>
      <c r="M49" s="35"/>
      <c r="N49" s="36">
        <f t="shared" si="3"/>
        <v>1</v>
      </c>
      <c r="O49" s="35"/>
      <c r="P49" s="35"/>
      <c r="Q49" s="35"/>
      <c r="R49" s="45">
        <f t="shared" si="4"/>
        <v>0</v>
      </c>
      <c r="S49" s="11" t="str">
        <f t="shared" si="0"/>
        <v>OK</v>
      </c>
      <c r="T49" s="23"/>
      <c r="U49" s="23"/>
      <c r="V49" s="23"/>
      <c r="W49" s="23"/>
      <c r="X49" s="23">
        <v>4</v>
      </c>
      <c r="Y49" s="23">
        <v>2</v>
      </c>
      <c r="Z49" s="23"/>
      <c r="AA49" s="23"/>
      <c r="AB49" s="23"/>
      <c r="AC49" s="23"/>
      <c r="AD49" s="23"/>
      <c r="AE49" s="23"/>
      <c r="AF49" s="23"/>
      <c r="AG49" s="23"/>
    </row>
    <row r="50" spans="1:33" s="17" customFormat="1" ht="30" customHeight="1" x14ac:dyDescent="0.35">
      <c r="A50" s="93"/>
      <c r="B50" s="96"/>
      <c r="C50" s="27">
        <v>47</v>
      </c>
      <c r="D50" s="24" t="s">
        <v>87</v>
      </c>
      <c r="E50" s="16" t="s">
        <v>40</v>
      </c>
      <c r="F50" s="15" t="s">
        <v>43</v>
      </c>
      <c r="G50" s="21" t="s">
        <v>91</v>
      </c>
      <c r="H50" s="21" t="s">
        <v>42</v>
      </c>
      <c r="I50" s="49">
        <v>700</v>
      </c>
      <c r="J50" s="43">
        <v>1</v>
      </c>
      <c r="K50" s="33">
        <f t="shared" si="1"/>
        <v>0</v>
      </c>
      <c r="L50" s="34">
        <f t="shared" si="2"/>
        <v>0</v>
      </c>
      <c r="M50" s="35"/>
      <c r="N50" s="36">
        <f t="shared" si="3"/>
        <v>0</v>
      </c>
      <c r="O50" s="35"/>
      <c r="P50" s="35"/>
      <c r="Q50" s="35"/>
      <c r="R50" s="45">
        <f t="shared" si="4"/>
        <v>1</v>
      </c>
      <c r="S50" s="11" t="str">
        <f t="shared" si="0"/>
        <v>OK</v>
      </c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3" s="17" customFormat="1" ht="30" customHeight="1" x14ac:dyDescent="0.35">
      <c r="A51" s="93"/>
      <c r="B51" s="96"/>
      <c r="C51" s="70">
        <v>48</v>
      </c>
      <c r="D51" s="24" t="s">
        <v>88</v>
      </c>
      <c r="E51" s="16" t="s">
        <v>40</v>
      </c>
      <c r="F51" s="15" t="s">
        <v>43</v>
      </c>
      <c r="G51" s="71" t="s">
        <v>91</v>
      </c>
      <c r="H51" s="71" t="s">
        <v>42</v>
      </c>
      <c r="I51" s="72">
        <v>700</v>
      </c>
      <c r="J51" s="43">
        <v>1</v>
      </c>
      <c r="K51" s="33">
        <f t="shared" si="1"/>
        <v>1</v>
      </c>
      <c r="L51" s="34">
        <f t="shared" si="2"/>
        <v>1</v>
      </c>
      <c r="M51" s="35"/>
      <c r="N51" s="36">
        <f t="shared" si="3"/>
        <v>0</v>
      </c>
      <c r="O51" s="35"/>
      <c r="P51" s="35"/>
      <c r="Q51" s="35"/>
      <c r="R51" s="45">
        <f t="shared" si="4"/>
        <v>0</v>
      </c>
      <c r="S51" s="11" t="str">
        <f t="shared" si="0"/>
        <v>OK</v>
      </c>
      <c r="T51" s="23"/>
      <c r="U51" s="23"/>
      <c r="V51" s="23"/>
      <c r="W51" s="23"/>
      <c r="X51" s="23">
        <v>1</v>
      </c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3" s="17" customFormat="1" ht="30" customHeight="1" x14ac:dyDescent="0.35">
      <c r="A52" s="93"/>
      <c r="B52" s="96"/>
      <c r="C52" s="70">
        <v>49</v>
      </c>
      <c r="D52" s="24" t="s">
        <v>89</v>
      </c>
      <c r="E52" s="16" t="s">
        <v>40</v>
      </c>
      <c r="F52" s="15" t="s">
        <v>43</v>
      </c>
      <c r="G52" s="71" t="s">
        <v>91</v>
      </c>
      <c r="H52" s="71" t="s">
        <v>42</v>
      </c>
      <c r="I52" s="72">
        <v>700</v>
      </c>
      <c r="J52" s="43">
        <v>6</v>
      </c>
      <c r="K52" s="33">
        <f t="shared" si="1"/>
        <v>4</v>
      </c>
      <c r="L52" s="34">
        <f t="shared" si="2"/>
        <v>4</v>
      </c>
      <c r="M52" s="35"/>
      <c r="N52" s="36">
        <f t="shared" si="3"/>
        <v>1</v>
      </c>
      <c r="O52" s="35"/>
      <c r="P52" s="35"/>
      <c r="Q52" s="35"/>
      <c r="R52" s="45">
        <f t="shared" si="4"/>
        <v>2</v>
      </c>
      <c r="S52" s="11" t="str">
        <f t="shared" si="0"/>
        <v>OK</v>
      </c>
      <c r="T52" s="23"/>
      <c r="U52" s="23"/>
      <c r="V52" s="23"/>
      <c r="W52" s="23"/>
      <c r="X52" s="23">
        <v>4</v>
      </c>
      <c r="Y52" s="23"/>
      <c r="Z52" s="23"/>
      <c r="AA52" s="23"/>
      <c r="AB52" s="23"/>
      <c r="AC52" s="23"/>
      <c r="AD52" s="23"/>
      <c r="AE52" s="23"/>
      <c r="AF52" s="23"/>
      <c r="AG52" s="23"/>
    </row>
    <row r="53" spans="1:33" s="17" customFormat="1" ht="30" customHeight="1" x14ac:dyDescent="0.35">
      <c r="A53" s="93"/>
      <c r="B53" s="96"/>
      <c r="C53" s="70">
        <v>50</v>
      </c>
      <c r="D53" s="24" t="s">
        <v>90</v>
      </c>
      <c r="E53" s="16" t="s">
        <v>40</v>
      </c>
      <c r="F53" s="15" t="s">
        <v>43</v>
      </c>
      <c r="G53" s="71" t="s">
        <v>91</v>
      </c>
      <c r="H53" s="71" t="s">
        <v>42</v>
      </c>
      <c r="I53" s="72">
        <v>700</v>
      </c>
      <c r="J53" s="43">
        <v>6</v>
      </c>
      <c r="K53" s="33">
        <f t="shared" si="1"/>
        <v>4</v>
      </c>
      <c r="L53" s="34">
        <f t="shared" si="2"/>
        <v>4</v>
      </c>
      <c r="M53" s="35"/>
      <c r="N53" s="36">
        <f t="shared" si="3"/>
        <v>1</v>
      </c>
      <c r="O53" s="35"/>
      <c r="P53" s="35"/>
      <c r="Q53" s="35"/>
      <c r="R53" s="45">
        <f t="shared" si="4"/>
        <v>2</v>
      </c>
      <c r="S53" s="11" t="str">
        <f t="shared" si="0"/>
        <v>OK</v>
      </c>
      <c r="T53" s="23"/>
      <c r="U53" s="23"/>
      <c r="V53" s="23"/>
      <c r="W53" s="23"/>
      <c r="X53" s="23">
        <v>4</v>
      </c>
      <c r="Y53" s="23"/>
      <c r="Z53" s="23"/>
      <c r="AA53" s="23"/>
      <c r="AB53" s="23"/>
      <c r="AC53" s="23"/>
      <c r="AD53" s="23"/>
      <c r="AE53" s="23"/>
      <c r="AF53" s="23"/>
      <c r="AG53" s="23"/>
    </row>
    <row r="54" spans="1:33" s="17" customFormat="1" ht="30" customHeight="1" x14ac:dyDescent="0.35">
      <c r="A54" s="94"/>
      <c r="B54" s="97"/>
      <c r="C54" s="70">
        <v>51</v>
      </c>
      <c r="D54" s="24" t="s">
        <v>65</v>
      </c>
      <c r="E54" s="16" t="s">
        <v>40</v>
      </c>
      <c r="F54" s="15" t="s">
        <v>43</v>
      </c>
      <c r="G54" s="71" t="s">
        <v>91</v>
      </c>
      <c r="H54" s="71" t="s">
        <v>42</v>
      </c>
      <c r="I54" s="72">
        <v>16600</v>
      </c>
      <c r="J54" s="43">
        <v>2</v>
      </c>
      <c r="K54" s="33">
        <f t="shared" si="1"/>
        <v>2</v>
      </c>
      <c r="L54" s="34">
        <f t="shared" si="2"/>
        <v>2</v>
      </c>
      <c r="M54" s="35"/>
      <c r="N54" s="36">
        <f t="shared" si="3"/>
        <v>0</v>
      </c>
      <c r="O54" s="35"/>
      <c r="P54" s="35"/>
      <c r="Q54" s="35"/>
      <c r="R54" s="45">
        <f t="shared" si="4"/>
        <v>0</v>
      </c>
      <c r="S54" s="11" t="str">
        <f t="shared" si="0"/>
        <v>OK</v>
      </c>
      <c r="T54" s="23">
        <v>1</v>
      </c>
      <c r="U54" s="23"/>
      <c r="V54" s="23"/>
      <c r="W54" s="23"/>
      <c r="X54" s="23">
        <v>1</v>
      </c>
      <c r="Y54" s="23"/>
      <c r="Z54" s="23"/>
      <c r="AA54" s="23"/>
      <c r="AB54" s="23"/>
      <c r="AC54" s="23"/>
      <c r="AD54" s="23"/>
      <c r="AE54" s="23"/>
      <c r="AF54" s="23"/>
      <c r="AG54" s="23"/>
    </row>
    <row r="55" spans="1:33" s="17" customFormat="1" ht="61.5" customHeight="1" x14ac:dyDescent="0.25">
      <c r="A55" s="52" t="s">
        <v>36</v>
      </c>
      <c r="B55" s="67" t="s">
        <v>37</v>
      </c>
      <c r="C55" s="65">
        <v>52</v>
      </c>
      <c r="D55" s="66" t="s">
        <v>39</v>
      </c>
      <c r="E55" s="16" t="s">
        <v>40</v>
      </c>
      <c r="F55" s="16" t="s">
        <v>108</v>
      </c>
      <c r="G55" s="21" t="s">
        <v>91</v>
      </c>
      <c r="H55" s="21" t="s">
        <v>42</v>
      </c>
      <c r="I55" s="50">
        <v>163999.99</v>
      </c>
      <c r="J55" s="43">
        <v>1</v>
      </c>
      <c r="K55" s="33">
        <f t="shared" si="1"/>
        <v>1</v>
      </c>
      <c r="L55" s="34">
        <f t="shared" si="2"/>
        <v>1</v>
      </c>
      <c r="M55" s="35"/>
      <c r="N55" s="36">
        <f t="shared" si="3"/>
        <v>0</v>
      </c>
      <c r="O55" s="35"/>
      <c r="P55" s="35"/>
      <c r="Q55" s="35"/>
      <c r="R55" s="45">
        <f t="shared" si="4"/>
        <v>0</v>
      </c>
      <c r="S55" s="11" t="str">
        <f t="shared" si="0"/>
        <v>OK</v>
      </c>
      <c r="T55" s="23"/>
      <c r="U55" s="23"/>
      <c r="V55" s="23">
        <v>1</v>
      </c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33" ht="18.75" customHeight="1" x14ac:dyDescent="0.35">
      <c r="I56" s="20"/>
      <c r="J56" s="37">
        <f>SUMPRODUCT($I$4:$I$55,J4:J55)</f>
        <v>573712.34000000008</v>
      </c>
      <c r="K56" s="37">
        <f>SUMPRODUCT($I$4:$I$55,K4:K55)</f>
        <v>399013.08499999996</v>
      </c>
      <c r="L56" s="37">
        <f>SUMPRODUCT($I$4:$I$55,L4:L55)</f>
        <v>399013.08499999996</v>
      </c>
      <c r="M56" s="29"/>
      <c r="N56" s="29"/>
      <c r="O56" s="29"/>
      <c r="P56" s="29"/>
      <c r="Q56" s="29"/>
      <c r="T56" s="19">
        <f t="shared" ref="T56:AG56" si="5">SUMPRODUCT($I$4:$I$55,T4:T55)</f>
        <v>126775</v>
      </c>
      <c r="U56" s="19">
        <f t="shared" si="5"/>
        <v>800</v>
      </c>
      <c r="V56" s="19">
        <f t="shared" si="5"/>
        <v>163999.99</v>
      </c>
      <c r="W56" s="19">
        <f t="shared" si="5"/>
        <v>49174.254999999997</v>
      </c>
      <c r="X56" s="69">
        <f t="shared" si="5"/>
        <v>56863.839999999997</v>
      </c>
      <c r="Y56" s="19">
        <f t="shared" si="5"/>
        <v>1400</v>
      </c>
      <c r="Z56" s="19">
        <f t="shared" si="5"/>
        <v>0</v>
      </c>
      <c r="AA56" s="19">
        <f t="shared" si="5"/>
        <v>0</v>
      </c>
      <c r="AB56" s="19">
        <f t="shared" si="5"/>
        <v>0</v>
      </c>
      <c r="AC56" s="19">
        <f t="shared" si="5"/>
        <v>0</v>
      </c>
      <c r="AD56" s="19">
        <f t="shared" si="5"/>
        <v>0</v>
      </c>
      <c r="AE56" s="19">
        <f t="shared" si="5"/>
        <v>0</v>
      </c>
      <c r="AF56" s="19">
        <f t="shared" si="5"/>
        <v>0</v>
      </c>
      <c r="AG56" s="19">
        <f t="shared" si="5"/>
        <v>0</v>
      </c>
    </row>
    <row r="57" spans="1:33" x14ac:dyDescent="0.35">
      <c r="J57" s="29">
        <f>SUM(J4:J55)</f>
        <v>231</v>
      </c>
      <c r="K57" s="29"/>
      <c r="L57" s="29"/>
      <c r="M57" s="29"/>
      <c r="N57" s="29"/>
      <c r="O57" s="29"/>
      <c r="P57" s="29"/>
      <c r="Q57" s="29"/>
      <c r="R57" s="29">
        <f>SUM(R4:R55)</f>
        <v>109</v>
      </c>
    </row>
    <row r="58" spans="1:33" x14ac:dyDescent="0.35">
      <c r="B58" s="86" t="s">
        <v>104</v>
      </c>
      <c r="C58" s="87"/>
      <c r="D58" s="87"/>
      <c r="E58" s="87"/>
      <c r="F58" s="88"/>
    </row>
  </sheetData>
  <autoFilter ref="A3:AG58" xr:uid="{00000000-0001-0000-0000-000000000000}"/>
  <mergeCells count="23">
    <mergeCell ref="A4:A25"/>
    <mergeCell ref="A26:A54"/>
    <mergeCell ref="B26:B54"/>
    <mergeCell ref="AC1:AC2"/>
    <mergeCell ref="AD1:AD2"/>
    <mergeCell ref="A2:S2"/>
    <mergeCell ref="A1:C1"/>
    <mergeCell ref="D1:I1"/>
    <mergeCell ref="J1:S1"/>
    <mergeCell ref="B4:B25"/>
    <mergeCell ref="B58:F58"/>
    <mergeCell ref="AE1:AE2"/>
    <mergeCell ref="AF1:AF2"/>
    <mergeCell ref="AG1:AG2"/>
    <mergeCell ref="T1:T2"/>
    <mergeCell ref="U1:U2"/>
    <mergeCell ref="AB1:AB2"/>
    <mergeCell ref="X1:X2"/>
    <mergeCell ref="Y1:Y2"/>
    <mergeCell ref="Z1:Z2"/>
    <mergeCell ref="AA1:AA2"/>
    <mergeCell ref="V1:V2"/>
    <mergeCell ref="W1:W2"/>
  </mergeCells>
  <phoneticPr fontId="31" type="noConversion"/>
  <conditionalFormatting sqref="R4:R55">
    <cfRule type="cellIs" dxfId="17" priority="1" operator="lessThan">
      <formula>0</formula>
    </cfRule>
  </conditionalFormatting>
  <conditionalFormatting sqref="T4:AG55">
    <cfRule type="cellIs" dxfId="16" priority="4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P65"/>
  <sheetViews>
    <sheetView tabSelected="1" zoomScale="80" zoomScaleNormal="80" workbookViewId="0">
      <pane ySplit="3" topLeftCell="A53" activePane="bottomLeft" state="frozen"/>
      <selection activeCell="D1" sqref="D1"/>
      <selection pane="bottomLeft" activeCell="H68" sqref="H68"/>
    </sheetView>
  </sheetViews>
  <sheetFormatPr defaultColWidth="9.7265625" defaultRowHeight="14.5" x14ac:dyDescent="0.35"/>
  <cols>
    <col min="1" max="1" width="8" style="1" customWidth="1"/>
    <col min="2" max="2" width="12.1796875" style="1" customWidth="1"/>
    <col min="3" max="3" width="9" style="1" customWidth="1"/>
    <col min="4" max="4" width="38" style="12" customWidth="1"/>
    <col min="5" max="5" width="10.1796875" style="12" customWidth="1"/>
    <col min="6" max="6" width="14.26953125" style="12" customWidth="1"/>
    <col min="7" max="7" width="15.54296875" style="1" customWidth="1"/>
    <col min="8" max="9" width="13.1796875" style="6" customWidth="1"/>
    <col min="10" max="12" width="13.26953125" style="13" customWidth="1"/>
    <col min="13" max="13" width="12.54296875" style="4" customWidth="1"/>
    <col min="14" max="15" width="14.81640625" style="2" customWidth="1"/>
    <col min="16" max="16" width="17.1796875" style="2" customWidth="1"/>
    <col min="17" max="16384" width="9.7265625" style="2"/>
  </cols>
  <sheetData>
    <row r="1" spans="1:16" ht="49.5" customHeight="1" x14ac:dyDescent="0.35">
      <c r="A1" s="116" t="s">
        <v>31</v>
      </c>
      <c r="B1" s="117"/>
      <c r="C1" s="118"/>
      <c r="D1" s="122" t="s">
        <v>32</v>
      </c>
      <c r="E1" s="123"/>
      <c r="F1" s="123"/>
      <c r="G1" s="123"/>
      <c r="H1" s="123"/>
      <c r="I1" s="123"/>
      <c r="J1" s="124"/>
      <c r="K1" s="122" t="s">
        <v>102</v>
      </c>
      <c r="L1" s="123"/>
      <c r="M1" s="123"/>
      <c r="N1" s="123"/>
      <c r="O1" s="123"/>
      <c r="P1" s="124"/>
    </row>
    <row r="2" spans="1:16" ht="30.75" customHeight="1" x14ac:dyDescent="0.35">
      <c r="A2" s="113" t="s">
        <v>14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5"/>
    </row>
    <row r="3" spans="1:16" s="3" customFormat="1" ht="48.75" customHeight="1" x14ac:dyDescent="0.25">
      <c r="A3" s="10" t="s">
        <v>5</v>
      </c>
      <c r="B3" s="10" t="s">
        <v>10</v>
      </c>
      <c r="C3" s="10" t="s">
        <v>3</v>
      </c>
      <c r="D3" s="10" t="s">
        <v>13</v>
      </c>
      <c r="E3" s="10" t="s">
        <v>4</v>
      </c>
      <c r="F3" s="10" t="s">
        <v>11</v>
      </c>
      <c r="G3" s="10" t="s">
        <v>12</v>
      </c>
      <c r="H3" s="38" t="s">
        <v>6</v>
      </c>
      <c r="I3" s="38" t="s">
        <v>23</v>
      </c>
      <c r="J3" s="61" t="s">
        <v>24</v>
      </c>
      <c r="K3" s="61" t="s">
        <v>103</v>
      </c>
      <c r="L3" s="61" t="s">
        <v>25</v>
      </c>
      <c r="M3" s="9" t="s">
        <v>26</v>
      </c>
      <c r="N3" s="14" t="s">
        <v>7</v>
      </c>
      <c r="O3" s="14" t="s">
        <v>27</v>
      </c>
      <c r="P3" s="14" t="s">
        <v>110</v>
      </c>
    </row>
    <row r="4" spans="1:16" ht="30.25" customHeight="1" x14ac:dyDescent="0.35">
      <c r="A4" s="92" t="s">
        <v>34</v>
      </c>
      <c r="B4" s="95" t="s">
        <v>35</v>
      </c>
      <c r="C4" s="27">
        <v>1</v>
      </c>
      <c r="D4" s="44" t="s">
        <v>44</v>
      </c>
      <c r="E4" s="15" t="s">
        <v>40</v>
      </c>
      <c r="F4" s="15" t="s">
        <v>43</v>
      </c>
      <c r="G4" s="28">
        <v>2000</v>
      </c>
      <c r="H4" s="30">
        <f>'REITORIA-PROEX'!J4+ESAG!J4+CCT!J4+CAV!J4+CEO!J4+CESMO!J4+CEAD!J4+CEPLAN!J4+CESFI!J4</f>
        <v>2</v>
      </c>
      <c r="I4" s="46">
        <f>'REITORIA-PROEX'!K4+ESAG!K4+CCT!K4+CAV!K4+CEO!K4+CESMO!K4+CEAD!K4+CEPLAN!K4+CESFI!K4</f>
        <v>1</v>
      </c>
      <c r="J4" s="39">
        <f>'REITORIA-PROEX'!L4+ESAG!L4+CCT!L4+CAV!L4+CEO!L4+CESMO!L4+CEAD!L4+CEPLAN!L4+CESFI!L4</f>
        <v>1</v>
      </c>
      <c r="K4" s="40">
        <f>'REITORIA-PROEX'!N4+ESAG!N4+CCT!N4+CAV!N4+CEO!N4+CESMO!N4+CEAD!N4+CEPLAN!N4+CESFI!N4</f>
        <v>0</v>
      </c>
      <c r="L4" s="41">
        <f>'REITORIA-PROEX'!O4+'REITORIA-PROEX'!P4+ESAG!O4+ESAG!P4+CCT!O4+CCT!P4+CAV!O4+CAV!P4+CEO!O4+CEO!P4+CESMO!O4+CESMO!P4+CEAD!O4+CEAD!P4+CEPLAN!O4+CEPLAN!P4+CESFI!O4+CESFI!P4</f>
        <v>0</v>
      </c>
      <c r="M4" s="42">
        <f>H4-J4+L4</f>
        <v>1</v>
      </c>
      <c r="N4" s="8">
        <f>G4*H4</f>
        <v>4000</v>
      </c>
      <c r="O4" s="8">
        <f>L4*G4</f>
        <v>0</v>
      </c>
      <c r="P4" s="8">
        <f>G4*J4+O4</f>
        <v>2000</v>
      </c>
    </row>
    <row r="5" spans="1:16" ht="30.25" customHeight="1" x14ac:dyDescent="0.35">
      <c r="A5" s="93"/>
      <c r="B5" s="96"/>
      <c r="C5" s="27">
        <v>2</v>
      </c>
      <c r="D5" s="24" t="s">
        <v>45</v>
      </c>
      <c r="E5" s="15" t="s">
        <v>40</v>
      </c>
      <c r="F5" s="15" t="s">
        <v>43</v>
      </c>
      <c r="G5" s="28">
        <v>1400</v>
      </c>
      <c r="H5" s="30">
        <f>'REITORIA-PROEX'!J5+ESAG!J5+CCT!J5+CAV!J5+CEO!J5+CESMO!J5+CEAD!J5+CEPLAN!J5+CESFI!J5</f>
        <v>1</v>
      </c>
      <c r="I5" s="46">
        <f>'REITORIA-PROEX'!K5+ESAG!K5+CCT!K5+CAV!K5+CEO!K5+CESMO!K5+CEAD!K5+CEPLAN!K5+CESFI!K5</f>
        <v>1</v>
      </c>
      <c r="J5" s="39">
        <f>'REITORIA-PROEX'!L5+ESAG!L5+CCT!L5+CAV!L5+CEO!L5+CESMO!L5+CEAD!L5+CEPLAN!L5+CESFI!L5</f>
        <v>1</v>
      </c>
      <c r="K5" s="40">
        <f>'REITORIA-PROEX'!N5+ESAG!N5+CCT!N5+CAV!N5+CEO!N5+CESMO!N5+CEAD!N5+CEPLAN!N5+CESFI!N5</f>
        <v>0</v>
      </c>
      <c r="L5" s="41">
        <f>'REITORIA-PROEX'!O5+'REITORIA-PROEX'!P5+ESAG!O5+ESAG!P5+CCT!O5+CCT!P5+CAV!O5+CAV!P5+CEO!O5+CEO!P5+CESMO!O5+CESMO!P5+CEAD!O5+CEAD!P5+CEPLAN!O5+CEPLAN!P5+CESFI!O5+CESFI!P5</f>
        <v>0</v>
      </c>
      <c r="M5" s="42">
        <f t="shared" ref="M5:M55" si="0">H5-J5+L5</f>
        <v>0</v>
      </c>
      <c r="N5" s="8">
        <f t="shared" ref="N5:N55" si="1">G5*H5</f>
        <v>1400</v>
      </c>
      <c r="O5" s="8">
        <f t="shared" ref="O5:O55" si="2">L5*G5</f>
        <v>0</v>
      </c>
      <c r="P5" s="8">
        <f t="shared" ref="P5:P55" si="3">G5*J5+O5</f>
        <v>1400</v>
      </c>
    </row>
    <row r="6" spans="1:16" ht="30.25" customHeight="1" x14ac:dyDescent="0.35">
      <c r="A6" s="93"/>
      <c r="B6" s="96"/>
      <c r="C6" s="27">
        <v>3</v>
      </c>
      <c r="D6" s="24" t="s">
        <v>46</v>
      </c>
      <c r="E6" s="15" t="s">
        <v>40</v>
      </c>
      <c r="F6" s="15" t="s">
        <v>43</v>
      </c>
      <c r="G6" s="28">
        <v>1400</v>
      </c>
      <c r="H6" s="30">
        <f>'REITORIA-PROEX'!J6+ESAG!J6+CCT!J6+CAV!J6+CEO!J6+CESMO!J6+CEAD!J6+CEPLAN!J6+CESFI!J6</f>
        <v>4</v>
      </c>
      <c r="I6" s="46">
        <f>'REITORIA-PROEX'!K6+ESAG!K6+CCT!K6+CAV!K6+CEO!K6+CESMO!K6+CEAD!K6+CEPLAN!K6+CESFI!K6</f>
        <v>3</v>
      </c>
      <c r="J6" s="39">
        <f>'REITORIA-PROEX'!L6+ESAG!L6+CCT!L6+CAV!L6+CEO!L6+CESMO!L6+CEAD!L6+CEPLAN!L6+CESFI!L6</f>
        <v>3</v>
      </c>
      <c r="K6" s="40">
        <f>'REITORIA-PROEX'!N6+ESAG!N6+CCT!N6+CAV!N6+CEO!N6+CESMO!N6+CEAD!N6+CEPLAN!N6+CESFI!N6</f>
        <v>1</v>
      </c>
      <c r="L6" s="41">
        <f>'REITORIA-PROEX'!O6+'REITORIA-PROEX'!P6+ESAG!O6+ESAG!P6+CCT!O6+CCT!P6+CAV!O6+CAV!P6+CEO!O6+CEO!P6+CESMO!O6+CESMO!P6+CEAD!O6+CEAD!P6+CEPLAN!O6+CEPLAN!P6+CESFI!O6+CESFI!P6</f>
        <v>0</v>
      </c>
      <c r="M6" s="42">
        <f t="shared" si="0"/>
        <v>1</v>
      </c>
      <c r="N6" s="8">
        <f t="shared" si="1"/>
        <v>5600</v>
      </c>
      <c r="O6" s="8">
        <f t="shared" si="2"/>
        <v>0</v>
      </c>
      <c r="P6" s="8">
        <f t="shared" si="3"/>
        <v>4200</v>
      </c>
    </row>
    <row r="7" spans="1:16" s="7" customFormat="1" ht="30.25" customHeight="1" x14ac:dyDescent="0.35">
      <c r="A7" s="93"/>
      <c r="B7" s="96"/>
      <c r="C7" s="27">
        <v>4</v>
      </c>
      <c r="D7" s="44" t="s">
        <v>47</v>
      </c>
      <c r="E7" s="15" t="s">
        <v>40</v>
      </c>
      <c r="F7" s="15" t="s">
        <v>43</v>
      </c>
      <c r="G7" s="28">
        <v>2000</v>
      </c>
      <c r="H7" s="30">
        <f>'REITORIA-PROEX'!J7+ESAG!J7+CCT!J7+CAV!J7+CEO!J7+CESMO!J7+CEAD!J7+CEPLAN!J7+CESFI!J7</f>
        <v>6</v>
      </c>
      <c r="I7" s="46">
        <f>'REITORIA-PROEX'!K7+ESAG!K7+CCT!K7+CAV!K7+CEO!K7+CESMO!K7+CEAD!K7+CEPLAN!K7+CESFI!K7</f>
        <v>0</v>
      </c>
      <c r="J7" s="39">
        <f>'REITORIA-PROEX'!L7+ESAG!L7+CCT!L7+CAV!L7+CEO!L7+CESMO!L7+CEAD!L7+CEPLAN!L7+CESFI!L7</f>
        <v>0</v>
      </c>
      <c r="K7" s="40">
        <f>'REITORIA-PROEX'!N7+ESAG!N7+CCT!N7+CAV!N7+CEO!N7+CESMO!N7+CEAD!N7+CEPLAN!N7+CESFI!N7</f>
        <v>1</v>
      </c>
      <c r="L7" s="41">
        <f>'REITORIA-PROEX'!O7+'REITORIA-PROEX'!P7+ESAG!O7+ESAG!P7+CCT!O7+CCT!P7+CAV!O7+CAV!P7+CEO!O7+CEO!P7+CESMO!O7+CESMO!P7+CEAD!O7+CEAD!P7+CEPLAN!O7+CEPLAN!P7+CESFI!O7+CESFI!P7</f>
        <v>0</v>
      </c>
      <c r="M7" s="42">
        <f t="shared" si="0"/>
        <v>6</v>
      </c>
      <c r="N7" s="8">
        <f t="shared" si="1"/>
        <v>12000</v>
      </c>
      <c r="O7" s="8">
        <f t="shared" si="2"/>
        <v>0</v>
      </c>
      <c r="P7" s="8">
        <f t="shared" si="3"/>
        <v>0</v>
      </c>
    </row>
    <row r="8" spans="1:16" s="7" customFormat="1" ht="30.25" customHeight="1" x14ac:dyDescent="0.35">
      <c r="A8" s="93"/>
      <c r="B8" s="96"/>
      <c r="C8" s="27">
        <v>5</v>
      </c>
      <c r="D8" s="25" t="s">
        <v>48</v>
      </c>
      <c r="E8" s="15" t="s">
        <v>40</v>
      </c>
      <c r="F8" s="15" t="s">
        <v>43</v>
      </c>
      <c r="G8" s="28">
        <v>1000</v>
      </c>
      <c r="H8" s="30">
        <f>'REITORIA-PROEX'!J8+ESAG!J8+CCT!J8+CAV!J8+CEO!J8+CESMO!J8+CEAD!J8+CEPLAN!J8+CESFI!J8</f>
        <v>2</v>
      </c>
      <c r="I8" s="46">
        <f>'REITORIA-PROEX'!K8+ESAG!K8+CCT!K8+CAV!K8+CEO!K8+CESMO!K8+CEAD!K8+CEPLAN!K8+CESFI!K8</f>
        <v>2</v>
      </c>
      <c r="J8" s="39">
        <f>'REITORIA-PROEX'!L8+ESAG!L8+CCT!L8+CAV!L8+CEO!L8+CESMO!L8+CEAD!L8+CEPLAN!L8+CESFI!L8</f>
        <v>2</v>
      </c>
      <c r="K8" s="40">
        <f>'REITORIA-PROEX'!N8+ESAG!N8+CCT!N8+CAV!N8+CEO!N8+CESMO!N8+CEAD!N8+CEPLAN!N8+CESFI!N8</f>
        <v>0</v>
      </c>
      <c r="L8" s="41">
        <f>'REITORIA-PROEX'!O8+'REITORIA-PROEX'!P8+ESAG!O8+ESAG!P8+CCT!O8+CCT!P8+CAV!O8+CAV!P8+CEO!O8+CEO!P8+CESMO!O8+CESMO!P8+CEAD!O8+CEAD!P8+CEPLAN!O8+CEPLAN!P8+CESFI!O8+CESFI!P8</f>
        <v>0</v>
      </c>
      <c r="M8" s="42">
        <f t="shared" si="0"/>
        <v>0</v>
      </c>
      <c r="N8" s="8">
        <f t="shared" si="1"/>
        <v>2000</v>
      </c>
      <c r="O8" s="8">
        <f t="shared" si="2"/>
        <v>0</v>
      </c>
      <c r="P8" s="8">
        <f t="shared" si="3"/>
        <v>2000</v>
      </c>
    </row>
    <row r="9" spans="1:16" s="7" customFormat="1" ht="30.25" customHeight="1" x14ac:dyDescent="0.35">
      <c r="A9" s="93"/>
      <c r="B9" s="96"/>
      <c r="C9" s="27">
        <v>6</v>
      </c>
      <c r="D9" s="44" t="s">
        <v>49</v>
      </c>
      <c r="E9" s="15" t="s">
        <v>40</v>
      </c>
      <c r="F9" s="15" t="s">
        <v>43</v>
      </c>
      <c r="G9" s="28">
        <v>3000</v>
      </c>
      <c r="H9" s="30">
        <f>'REITORIA-PROEX'!J9+ESAG!J9+CCT!J9+CAV!J9+CEO!J9+CESMO!J9+CEAD!J9+CEPLAN!J9+CESFI!J9</f>
        <v>2</v>
      </c>
      <c r="I9" s="46">
        <f>'REITORIA-PROEX'!K9+ESAG!K9+CCT!K9+CAV!K9+CEO!K9+CESMO!K9+CEAD!K9+CEPLAN!K9+CESFI!K9</f>
        <v>1</v>
      </c>
      <c r="J9" s="39">
        <f>'REITORIA-PROEX'!L9+ESAG!L9+CCT!L9+CAV!L9+CEO!L9+CESMO!L9+CEAD!L9+CEPLAN!L9+CESFI!L9</f>
        <v>1</v>
      </c>
      <c r="K9" s="40">
        <f>'REITORIA-PROEX'!N9+ESAG!N9+CCT!N9+CAV!N9+CEO!N9+CESMO!N9+CEAD!N9+CEPLAN!N9+CESFI!N9</f>
        <v>0</v>
      </c>
      <c r="L9" s="41">
        <f>'REITORIA-PROEX'!O9+'REITORIA-PROEX'!P9+ESAG!O9+ESAG!P9+CCT!O9+CCT!P9+CAV!O9+CAV!P9+CEO!O9+CEO!P9+CESMO!O9+CESMO!P9+CEAD!O9+CEAD!P9+CEPLAN!O9+CEPLAN!P9+CESFI!O9+CESFI!P9</f>
        <v>0</v>
      </c>
      <c r="M9" s="42">
        <f t="shared" si="0"/>
        <v>1</v>
      </c>
      <c r="N9" s="8">
        <f t="shared" si="1"/>
        <v>6000</v>
      </c>
      <c r="O9" s="8">
        <f t="shared" si="2"/>
        <v>0</v>
      </c>
      <c r="P9" s="8">
        <f t="shared" si="3"/>
        <v>3000</v>
      </c>
    </row>
    <row r="10" spans="1:16" s="7" customFormat="1" ht="30.25" customHeight="1" x14ac:dyDescent="0.35">
      <c r="A10" s="93"/>
      <c r="B10" s="96"/>
      <c r="C10" s="27">
        <v>7</v>
      </c>
      <c r="D10" s="44" t="s">
        <v>50</v>
      </c>
      <c r="E10" s="15" t="s">
        <v>40</v>
      </c>
      <c r="F10" s="15" t="s">
        <v>43</v>
      </c>
      <c r="G10" s="28">
        <v>500</v>
      </c>
      <c r="H10" s="30">
        <f>'REITORIA-PROEX'!J10+ESAG!J10+CCT!J10+CAV!J10+CEO!J10+CESMO!J10+CEAD!J10+CEPLAN!J10+CESFI!J10</f>
        <v>3</v>
      </c>
      <c r="I10" s="46">
        <f>'REITORIA-PROEX'!K10+ESAG!K10+CCT!K10+CAV!K10+CEO!K10+CESMO!K10+CEAD!K10+CEPLAN!K10+CESFI!K10</f>
        <v>3</v>
      </c>
      <c r="J10" s="39">
        <f>'REITORIA-PROEX'!L10+ESAG!L10+CCT!L10+CAV!L10+CEO!L10+CESMO!L10+CEAD!L10+CEPLAN!L10+CESFI!L10</f>
        <v>3</v>
      </c>
      <c r="K10" s="40">
        <f>'REITORIA-PROEX'!N10+ESAG!N10+CCT!N10+CAV!N10+CEO!N10+CESMO!N10+CEAD!N10+CEPLAN!N10+CESFI!N10</f>
        <v>0</v>
      </c>
      <c r="L10" s="41">
        <f>'REITORIA-PROEX'!O10+'REITORIA-PROEX'!P10+ESAG!O10+ESAG!P10+CCT!O10+CCT!P10+CAV!O10+CAV!P10+CEO!O10+CEO!P10+CESMO!O10+CESMO!P10+CEAD!O10+CEAD!P10+CEPLAN!O10+CEPLAN!P10+CESFI!O10+CESFI!P10</f>
        <v>0</v>
      </c>
      <c r="M10" s="42">
        <f t="shared" si="0"/>
        <v>0</v>
      </c>
      <c r="N10" s="8">
        <f t="shared" si="1"/>
        <v>1500</v>
      </c>
      <c r="O10" s="8">
        <f t="shared" si="2"/>
        <v>0</v>
      </c>
      <c r="P10" s="8">
        <f t="shared" si="3"/>
        <v>1500</v>
      </c>
    </row>
    <row r="11" spans="1:16" ht="30.25" customHeight="1" x14ac:dyDescent="0.35">
      <c r="A11" s="93"/>
      <c r="B11" s="96"/>
      <c r="C11" s="27">
        <v>8</v>
      </c>
      <c r="D11" s="44" t="s">
        <v>51</v>
      </c>
      <c r="E11" s="15" t="s">
        <v>40</v>
      </c>
      <c r="F11" s="15" t="s">
        <v>43</v>
      </c>
      <c r="G11" s="28">
        <v>700</v>
      </c>
      <c r="H11" s="30">
        <f>'REITORIA-PROEX'!J11+ESAG!J11+CCT!J11+CAV!J11+CEO!J11+CESMO!J11+CEAD!J11+CEPLAN!J11+CESFI!J11</f>
        <v>6</v>
      </c>
      <c r="I11" s="46">
        <f>'REITORIA-PROEX'!K11+ESAG!K11+CCT!K11+CAV!K11+CEO!K11+CESMO!K11+CEAD!K11+CEPLAN!K11+CESFI!K11</f>
        <v>2</v>
      </c>
      <c r="J11" s="39">
        <f>'REITORIA-PROEX'!L11+ESAG!L11+CCT!L11+CAV!L11+CEO!L11+CESMO!L11+CEAD!L11+CEPLAN!L11+CESFI!L11</f>
        <v>2</v>
      </c>
      <c r="K11" s="40">
        <f>'REITORIA-PROEX'!N11+ESAG!N11+CCT!N11+CAV!N11+CEO!N11+CESMO!N11+CEAD!N11+CEPLAN!N11+CESFI!N11</f>
        <v>1</v>
      </c>
      <c r="L11" s="41">
        <f>'REITORIA-PROEX'!O11+'REITORIA-PROEX'!P11+ESAG!O11+ESAG!P11+CCT!O11+CCT!P11+CAV!O11+CAV!P11+CEO!O11+CEO!P11+CESMO!O11+CESMO!P11+CEAD!O11+CEAD!P11+CEPLAN!O11+CEPLAN!P11+CESFI!O11+CESFI!P11</f>
        <v>0</v>
      </c>
      <c r="M11" s="42">
        <f t="shared" si="0"/>
        <v>4</v>
      </c>
      <c r="N11" s="8">
        <f t="shared" si="1"/>
        <v>4200</v>
      </c>
      <c r="O11" s="8">
        <f t="shared" si="2"/>
        <v>0</v>
      </c>
      <c r="P11" s="8">
        <f t="shared" si="3"/>
        <v>1400</v>
      </c>
    </row>
    <row r="12" spans="1:16" ht="30.25" customHeight="1" x14ac:dyDescent="0.35">
      <c r="A12" s="93"/>
      <c r="B12" s="96"/>
      <c r="C12" s="27">
        <v>9</v>
      </c>
      <c r="D12" s="44" t="s">
        <v>52</v>
      </c>
      <c r="E12" s="15" t="s">
        <v>40</v>
      </c>
      <c r="F12" s="15" t="s">
        <v>43</v>
      </c>
      <c r="G12" s="28">
        <v>800</v>
      </c>
      <c r="H12" s="30">
        <f>'REITORIA-PROEX'!J12+ESAG!J12+CCT!J12+CAV!J12+CEO!J12+CESMO!J12+CEAD!J12+CEPLAN!J12+CESFI!J12</f>
        <v>6</v>
      </c>
      <c r="I12" s="46">
        <f>'REITORIA-PROEX'!K12+ESAG!K12+CCT!K12+CAV!K12+CEO!K12+CESMO!K12+CEAD!K12+CEPLAN!K12+CESFI!K12</f>
        <v>3</v>
      </c>
      <c r="J12" s="39">
        <f>'REITORIA-PROEX'!L12+ESAG!L12+CCT!L12+CAV!L12+CEO!L12+CESMO!L12+CEAD!L12+CEPLAN!L12+CESFI!L12</f>
        <v>3</v>
      </c>
      <c r="K12" s="40">
        <f>'REITORIA-PROEX'!N12+ESAG!N12+CCT!N12+CAV!N12+CEO!N12+CESMO!N12+CEAD!N12+CEPLAN!N12+CESFI!N12</f>
        <v>1</v>
      </c>
      <c r="L12" s="41">
        <f>'REITORIA-PROEX'!O12+'REITORIA-PROEX'!P12+ESAG!O12+ESAG!P12+CCT!O12+CCT!P12+CAV!O12+CAV!P12+CEO!O12+CEO!P12+CESMO!O12+CESMO!P12+CEAD!O12+CEAD!P12+CEPLAN!O12+CEPLAN!P12+CESFI!O12+CESFI!P12</f>
        <v>0</v>
      </c>
      <c r="M12" s="42">
        <f t="shared" si="0"/>
        <v>3</v>
      </c>
      <c r="N12" s="8">
        <f t="shared" si="1"/>
        <v>4800</v>
      </c>
      <c r="O12" s="8">
        <f t="shared" si="2"/>
        <v>0</v>
      </c>
      <c r="P12" s="8">
        <f t="shared" si="3"/>
        <v>2400</v>
      </c>
    </row>
    <row r="13" spans="1:16" ht="30.25" customHeight="1" x14ac:dyDescent="0.35">
      <c r="A13" s="93"/>
      <c r="B13" s="96"/>
      <c r="C13" s="27">
        <v>10</v>
      </c>
      <c r="D13" s="44" t="s">
        <v>53</v>
      </c>
      <c r="E13" s="15" t="s">
        <v>40</v>
      </c>
      <c r="F13" s="15" t="s">
        <v>43</v>
      </c>
      <c r="G13" s="28">
        <v>1900</v>
      </c>
      <c r="H13" s="30">
        <f>'REITORIA-PROEX'!J13+ESAG!J13+CCT!J13+CAV!J13+CEO!J13+CESMO!J13+CEAD!J13+CEPLAN!J13+CESFI!J13</f>
        <v>8</v>
      </c>
      <c r="I13" s="46">
        <f>'REITORIA-PROEX'!K13+ESAG!K13+CCT!K13+CAV!K13+CEO!K13+CESMO!K13+CEAD!K13+CEPLAN!K13+CESFI!K13</f>
        <v>6</v>
      </c>
      <c r="J13" s="39">
        <f>'REITORIA-PROEX'!L13+ESAG!L13+CCT!L13+CAV!L13+CEO!L13+CESMO!L13+CEAD!L13+CEPLAN!L13+CESFI!L13</f>
        <v>6</v>
      </c>
      <c r="K13" s="40">
        <f>'REITORIA-PROEX'!N13+ESAG!N13+CCT!N13+CAV!N13+CEO!N13+CESMO!N13+CEAD!N13+CEPLAN!N13+CESFI!N13</f>
        <v>1</v>
      </c>
      <c r="L13" s="41">
        <f>'REITORIA-PROEX'!O13+'REITORIA-PROEX'!P13+ESAG!O13+ESAG!P13+CCT!O13+CCT!P13+CAV!O13+CAV!P13+CEO!O13+CEO!P13+CESMO!O13+CESMO!P13+CEAD!O13+CEAD!P13+CEPLAN!O13+CEPLAN!P13+CESFI!O13+CESFI!P13</f>
        <v>0</v>
      </c>
      <c r="M13" s="42">
        <f t="shared" si="0"/>
        <v>2</v>
      </c>
      <c r="N13" s="8">
        <f t="shared" si="1"/>
        <v>15200</v>
      </c>
      <c r="O13" s="8">
        <f t="shared" si="2"/>
        <v>0</v>
      </c>
      <c r="P13" s="8">
        <f t="shared" si="3"/>
        <v>11400</v>
      </c>
    </row>
    <row r="14" spans="1:16" ht="30.25" customHeight="1" x14ac:dyDescent="0.35">
      <c r="A14" s="93"/>
      <c r="B14" s="96"/>
      <c r="C14" s="27">
        <v>11</v>
      </c>
      <c r="D14" s="26" t="s">
        <v>54</v>
      </c>
      <c r="E14" s="16" t="s">
        <v>40</v>
      </c>
      <c r="F14" s="15" t="s">
        <v>43</v>
      </c>
      <c r="G14" s="28">
        <v>700</v>
      </c>
      <c r="H14" s="30">
        <f>'REITORIA-PROEX'!J14+ESAG!J14+CCT!J14+CAV!J14+CEO!J14+CESMO!J14+CEAD!J14+CEPLAN!J14+CESFI!J14</f>
        <v>2</v>
      </c>
      <c r="I14" s="46">
        <f>'REITORIA-PROEX'!K14+ESAG!K14+CCT!K14+CAV!K14+CEO!K14+CESMO!K14+CEAD!K14+CEPLAN!K14+CESFI!K14</f>
        <v>1</v>
      </c>
      <c r="J14" s="39">
        <f>'REITORIA-PROEX'!L14+ESAG!L14+CCT!L14+CAV!L14+CEO!L14+CESMO!L14+CEAD!L14+CEPLAN!L14+CESFI!L14</f>
        <v>1</v>
      </c>
      <c r="K14" s="40">
        <f>'REITORIA-PROEX'!N14+ESAG!N14+CCT!N14+CAV!N14+CEO!N14+CESMO!N14+CEAD!N14+CEPLAN!N14+CESFI!N14</f>
        <v>0</v>
      </c>
      <c r="L14" s="41">
        <f>'REITORIA-PROEX'!O14+'REITORIA-PROEX'!P14+ESAG!O14+ESAG!P14+CCT!O14+CCT!P14+CAV!O14+CAV!P14+CEO!O14+CEO!P14+CESMO!O14+CESMO!P14+CEAD!O14+CEAD!P14+CEPLAN!O14+CEPLAN!P14+CESFI!O14+CESFI!P14</f>
        <v>0</v>
      </c>
      <c r="M14" s="42">
        <f t="shared" si="0"/>
        <v>1</v>
      </c>
      <c r="N14" s="8">
        <f t="shared" si="1"/>
        <v>1400</v>
      </c>
      <c r="O14" s="8">
        <f t="shared" si="2"/>
        <v>0</v>
      </c>
      <c r="P14" s="8">
        <f t="shared" si="3"/>
        <v>700</v>
      </c>
    </row>
    <row r="15" spans="1:16" ht="30.25" customHeight="1" x14ac:dyDescent="0.35">
      <c r="A15" s="93"/>
      <c r="B15" s="96"/>
      <c r="C15" s="27">
        <v>12</v>
      </c>
      <c r="D15" s="44" t="s">
        <v>55</v>
      </c>
      <c r="E15" s="15" t="s">
        <v>40</v>
      </c>
      <c r="F15" s="15" t="s">
        <v>43</v>
      </c>
      <c r="G15" s="28">
        <v>700</v>
      </c>
      <c r="H15" s="30">
        <f>'REITORIA-PROEX'!J15+ESAG!J15+CCT!J15+CAV!J15+CEO!J15+CESMO!J15+CEAD!J15+CEPLAN!J15+CESFI!J15</f>
        <v>3</v>
      </c>
      <c r="I15" s="46">
        <f>'REITORIA-PROEX'!K15+ESAG!K15+CCT!K15+CAV!K15+CEO!K15+CESMO!K15+CEAD!K15+CEPLAN!K15+CESFI!K15</f>
        <v>1</v>
      </c>
      <c r="J15" s="39">
        <f>'REITORIA-PROEX'!L15+ESAG!L15+CCT!L15+CAV!L15+CEO!L15+CESMO!L15+CEAD!L15+CEPLAN!L15+CESFI!L15</f>
        <v>1</v>
      </c>
      <c r="K15" s="40">
        <f>'REITORIA-PROEX'!N15+ESAG!N15+CCT!N15+CAV!N15+CEO!N15+CESMO!N15+CEAD!N15+CEPLAN!N15+CESFI!N15</f>
        <v>0</v>
      </c>
      <c r="L15" s="41">
        <f>'REITORIA-PROEX'!O15+'REITORIA-PROEX'!P15+ESAG!O15+ESAG!P15+CCT!O15+CCT!P15+CAV!O15+CAV!P15+CEO!O15+CEO!P15+CESMO!O15+CESMO!P15+CEAD!O15+CEAD!P15+CEPLAN!O15+CEPLAN!P15+CESFI!O15+CESFI!P15</f>
        <v>0</v>
      </c>
      <c r="M15" s="42">
        <f t="shared" si="0"/>
        <v>2</v>
      </c>
      <c r="N15" s="8">
        <f t="shared" si="1"/>
        <v>2100</v>
      </c>
      <c r="O15" s="8">
        <f t="shared" si="2"/>
        <v>0</v>
      </c>
      <c r="P15" s="8">
        <f t="shared" si="3"/>
        <v>700</v>
      </c>
    </row>
    <row r="16" spans="1:16" ht="30.25" customHeight="1" x14ac:dyDescent="0.35">
      <c r="A16" s="93"/>
      <c r="B16" s="96"/>
      <c r="C16" s="27">
        <v>13</v>
      </c>
      <c r="D16" s="24" t="s">
        <v>56</v>
      </c>
      <c r="E16" s="15" t="s">
        <v>40</v>
      </c>
      <c r="F16" s="15" t="s">
        <v>43</v>
      </c>
      <c r="G16" s="28">
        <v>500</v>
      </c>
      <c r="H16" s="30">
        <f>'REITORIA-PROEX'!J16+ESAG!J16+CCT!J16+CAV!J16+CEO!J16+CESMO!J16+CEAD!J16+CEPLAN!J16+CESFI!J16</f>
        <v>3</v>
      </c>
      <c r="I16" s="46">
        <f>'REITORIA-PROEX'!K16+ESAG!K16+CCT!K16+CAV!K16+CEO!K16+CESMO!K16+CEAD!K16+CEPLAN!K16+CESFI!K16</f>
        <v>1</v>
      </c>
      <c r="J16" s="39">
        <f>'REITORIA-PROEX'!L16+ESAG!L16+CCT!L16+CAV!L16+CEO!L16+CESMO!L16+CEAD!L16+CEPLAN!L16+CESFI!L16</f>
        <v>1</v>
      </c>
      <c r="K16" s="40">
        <f>'REITORIA-PROEX'!N16+ESAG!N16+CCT!N16+CAV!N16+CEO!N16+CESMO!N16+CEAD!N16+CEPLAN!N16+CESFI!N16</f>
        <v>0</v>
      </c>
      <c r="L16" s="41">
        <f>'REITORIA-PROEX'!O16+'REITORIA-PROEX'!P16+ESAG!O16+ESAG!P16+CCT!O16+CCT!P16+CAV!O16+CAV!P16+CEO!O16+CEO!P16+CESMO!O16+CESMO!P16+CEAD!O16+CEAD!P16+CEPLAN!O16+CEPLAN!P16+CESFI!O16+CESFI!P16</f>
        <v>0</v>
      </c>
      <c r="M16" s="42">
        <f t="shared" si="0"/>
        <v>2</v>
      </c>
      <c r="N16" s="8">
        <f t="shared" si="1"/>
        <v>1500</v>
      </c>
      <c r="O16" s="8">
        <f t="shared" si="2"/>
        <v>0</v>
      </c>
      <c r="P16" s="8">
        <f t="shared" si="3"/>
        <v>500</v>
      </c>
    </row>
    <row r="17" spans="1:16" ht="30.25" customHeight="1" x14ac:dyDescent="0.35">
      <c r="A17" s="93"/>
      <c r="B17" s="96"/>
      <c r="C17" s="27">
        <v>14</v>
      </c>
      <c r="D17" s="24" t="s">
        <v>57</v>
      </c>
      <c r="E17" s="16" t="s">
        <v>40</v>
      </c>
      <c r="F17" s="15" t="s">
        <v>43</v>
      </c>
      <c r="G17" s="28">
        <v>600</v>
      </c>
      <c r="H17" s="30">
        <f>'REITORIA-PROEX'!J17+ESAG!J17+CCT!J17+CAV!J17+CEO!J17+CESMO!J17+CEAD!J17+CEPLAN!J17+CESFI!J17</f>
        <v>3</v>
      </c>
      <c r="I17" s="46">
        <f>'REITORIA-PROEX'!K17+ESAG!K17+CCT!K17+CAV!K17+CEO!K17+CESMO!K17+CEAD!K17+CEPLAN!K17+CESFI!K17</f>
        <v>1</v>
      </c>
      <c r="J17" s="39">
        <f>'REITORIA-PROEX'!L17+ESAG!L17+CCT!L17+CAV!L17+CEO!L17+CESMO!L17+CEAD!L17+CEPLAN!L17+CESFI!L17</f>
        <v>1</v>
      </c>
      <c r="K17" s="40">
        <f>'REITORIA-PROEX'!N17+ESAG!N17+CCT!N17+CAV!N17+CEO!N17+CESMO!N17+CEAD!N17+CEPLAN!N17+CESFI!N17</f>
        <v>0</v>
      </c>
      <c r="L17" s="41">
        <f>'REITORIA-PROEX'!O17+'REITORIA-PROEX'!P17+ESAG!O17+ESAG!P17+CCT!O17+CCT!P17+CAV!O17+CAV!P17+CEO!O17+CEO!P17+CESMO!O17+CESMO!P17+CEAD!O17+CEAD!P17+CEPLAN!O17+CEPLAN!P17+CESFI!O17+CESFI!P17</f>
        <v>0</v>
      </c>
      <c r="M17" s="42">
        <f t="shared" si="0"/>
        <v>2</v>
      </c>
      <c r="N17" s="8">
        <f t="shared" si="1"/>
        <v>1800</v>
      </c>
      <c r="O17" s="8">
        <f t="shared" si="2"/>
        <v>0</v>
      </c>
      <c r="P17" s="8">
        <f t="shared" si="3"/>
        <v>600</v>
      </c>
    </row>
    <row r="18" spans="1:16" ht="30.25" customHeight="1" x14ac:dyDescent="0.35">
      <c r="A18" s="93"/>
      <c r="B18" s="96"/>
      <c r="C18" s="27">
        <v>15</v>
      </c>
      <c r="D18" s="26" t="s">
        <v>58</v>
      </c>
      <c r="E18" s="15" t="s">
        <v>40</v>
      </c>
      <c r="F18" s="15" t="s">
        <v>43</v>
      </c>
      <c r="G18" s="28">
        <v>2100</v>
      </c>
      <c r="H18" s="30">
        <f>'REITORIA-PROEX'!J18+ESAG!J18+CCT!J18+CAV!J18+CEO!J18+CESMO!J18+CEAD!J18+CEPLAN!J18+CESFI!J18</f>
        <v>3</v>
      </c>
      <c r="I18" s="46">
        <f>'REITORIA-PROEX'!K18+ESAG!K18+CCT!K18+CAV!K18+CEO!K18+CESMO!K18+CEAD!K18+CEPLAN!K18+CESFI!K18</f>
        <v>0</v>
      </c>
      <c r="J18" s="39">
        <f>'REITORIA-PROEX'!L18+ESAG!L18+CCT!L18+CAV!L18+CEO!L18+CESMO!L18+CEAD!L18+CEPLAN!L18+CESFI!L18</f>
        <v>0</v>
      </c>
      <c r="K18" s="40">
        <f>'REITORIA-PROEX'!N18+ESAG!N18+CCT!N18+CAV!N18+CEO!N18+CESMO!N18+CEAD!N18+CEPLAN!N18+CESFI!N18</f>
        <v>0</v>
      </c>
      <c r="L18" s="41">
        <f>'REITORIA-PROEX'!O18+'REITORIA-PROEX'!P18+ESAG!O18+ESAG!P18+CCT!O18+CCT!P18+CAV!O18+CAV!P18+CEO!O18+CEO!P18+CESMO!O18+CESMO!P18+CEAD!O18+CEAD!P18+CEPLAN!O18+CEPLAN!P18+CESFI!O18+CESFI!P18</f>
        <v>0</v>
      </c>
      <c r="M18" s="42">
        <f t="shared" si="0"/>
        <v>3</v>
      </c>
      <c r="N18" s="8">
        <f t="shared" si="1"/>
        <v>6300</v>
      </c>
      <c r="O18" s="8">
        <f t="shared" si="2"/>
        <v>0</v>
      </c>
      <c r="P18" s="8">
        <f t="shared" si="3"/>
        <v>0</v>
      </c>
    </row>
    <row r="19" spans="1:16" ht="30.25" customHeight="1" x14ac:dyDescent="0.35">
      <c r="A19" s="93"/>
      <c r="B19" s="96"/>
      <c r="C19" s="27">
        <v>16</v>
      </c>
      <c r="D19" s="44" t="s">
        <v>59</v>
      </c>
      <c r="E19" s="15" t="s">
        <v>40</v>
      </c>
      <c r="F19" s="15" t="s">
        <v>43</v>
      </c>
      <c r="G19" s="28">
        <v>500</v>
      </c>
      <c r="H19" s="30">
        <f>'REITORIA-PROEX'!J19+ESAG!J19+CCT!J19+CAV!J19+CEO!J19+CESMO!J19+CEAD!J19+CEPLAN!J19+CESFI!J19</f>
        <v>3</v>
      </c>
      <c r="I19" s="46">
        <f>'REITORIA-PROEX'!K19+ESAG!K19+CCT!K19+CAV!K19+CEO!K19+CESMO!K19+CEAD!K19+CEPLAN!K19+CESFI!K19</f>
        <v>2</v>
      </c>
      <c r="J19" s="39">
        <f>'REITORIA-PROEX'!L19+ESAG!L19+CCT!L19+CAV!L19+CEO!L19+CESMO!L19+CEAD!L19+CEPLAN!L19+CESFI!L19</f>
        <v>2</v>
      </c>
      <c r="K19" s="40">
        <f>'REITORIA-PROEX'!N19+ESAG!N19+CCT!N19+CAV!N19+CEO!N19+CESMO!N19+CEAD!N19+CEPLAN!N19+CESFI!N19</f>
        <v>0</v>
      </c>
      <c r="L19" s="41">
        <f>'REITORIA-PROEX'!O19+'REITORIA-PROEX'!P19+ESAG!O19+ESAG!P19+CCT!O19+CCT!P19+CAV!O19+CAV!P19+CEO!O19+CEO!P19+CESMO!O19+CESMO!P19+CEAD!O19+CEAD!P19+CEPLAN!O19+CEPLAN!P19+CESFI!O19+CESFI!P19</f>
        <v>0</v>
      </c>
      <c r="M19" s="42">
        <f t="shared" si="0"/>
        <v>1</v>
      </c>
      <c r="N19" s="8">
        <f t="shared" si="1"/>
        <v>1500</v>
      </c>
      <c r="O19" s="8">
        <f t="shared" si="2"/>
        <v>0</v>
      </c>
      <c r="P19" s="8">
        <f t="shared" si="3"/>
        <v>1000</v>
      </c>
    </row>
    <row r="20" spans="1:16" ht="30.25" customHeight="1" x14ac:dyDescent="0.35">
      <c r="A20" s="93"/>
      <c r="B20" s="96"/>
      <c r="C20" s="27">
        <v>17</v>
      </c>
      <c r="D20" s="26" t="s">
        <v>60</v>
      </c>
      <c r="E20" s="15" t="s">
        <v>40</v>
      </c>
      <c r="F20" s="15" t="s">
        <v>43</v>
      </c>
      <c r="G20" s="28">
        <v>600</v>
      </c>
      <c r="H20" s="30">
        <f>'REITORIA-PROEX'!J20+ESAG!J20+CCT!J20+CAV!J20+CEO!J20+CESMO!J20+CEAD!J20+CEPLAN!J20+CESFI!J20</f>
        <v>3</v>
      </c>
      <c r="I20" s="46">
        <f>'REITORIA-PROEX'!K20+ESAG!K20+CCT!K20+CAV!K20+CEO!K20+CESMO!K20+CEAD!K20+CEPLAN!K20+CESFI!K20</f>
        <v>1</v>
      </c>
      <c r="J20" s="39">
        <f>'REITORIA-PROEX'!L20+ESAG!L20+CCT!L20+CAV!L20+CEO!L20+CESMO!L20+CEAD!L20+CEPLAN!L20+CESFI!L20</f>
        <v>1</v>
      </c>
      <c r="K20" s="40">
        <f>'REITORIA-PROEX'!N20+ESAG!N20+CCT!N20+CAV!N20+CEO!N20+CESMO!N20+CEAD!N20+CEPLAN!N20+CESFI!N20</f>
        <v>0</v>
      </c>
      <c r="L20" s="41">
        <f>'REITORIA-PROEX'!O20+'REITORIA-PROEX'!P20+ESAG!O20+ESAG!P20+CCT!O20+CCT!P20+CAV!O20+CAV!P20+CEO!O20+CEO!P20+CESMO!O20+CESMO!P20+CEAD!O20+CEAD!P20+CEPLAN!O20+CEPLAN!P20+CESFI!O20+CESFI!P20</f>
        <v>0</v>
      </c>
      <c r="M20" s="42">
        <f t="shared" si="0"/>
        <v>2</v>
      </c>
      <c r="N20" s="8">
        <f t="shared" si="1"/>
        <v>1800</v>
      </c>
      <c r="O20" s="8">
        <f t="shared" si="2"/>
        <v>0</v>
      </c>
      <c r="P20" s="8">
        <f t="shared" si="3"/>
        <v>600</v>
      </c>
    </row>
    <row r="21" spans="1:16" ht="30.25" customHeight="1" x14ac:dyDescent="0.35">
      <c r="A21" s="93"/>
      <c r="B21" s="96"/>
      <c r="C21" s="27">
        <v>18</v>
      </c>
      <c r="D21" s="26" t="s">
        <v>61</v>
      </c>
      <c r="E21" s="15" t="s">
        <v>40</v>
      </c>
      <c r="F21" s="15" t="s">
        <v>43</v>
      </c>
      <c r="G21" s="28">
        <v>600</v>
      </c>
      <c r="H21" s="30">
        <f>'REITORIA-PROEX'!J21+ESAG!J21+CCT!J21+CAV!J21+CEO!J21+CESMO!J21+CEAD!J21+CEPLAN!J21+CESFI!J21</f>
        <v>3</v>
      </c>
      <c r="I21" s="46">
        <f>'REITORIA-PROEX'!K21+ESAG!K21+CCT!K21+CAV!K21+CEO!K21+CESMO!K21+CEAD!K21+CEPLAN!K21+CESFI!K21</f>
        <v>2</v>
      </c>
      <c r="J21" s="39">
        <f>'REITORIA-PROEX'!L21+ESAG!L21+CCT!L21+CAV!L21+CEO!L21+CESMO!L21+CEAD!L21+CEPLAN!L21+CESFI!L21</f>
        <v>2</v>
      </c>
      <c r="K21" s="40">
        <f>'REITORIA-PROEX'!N21+ESAG!N21+CCT!N21+CAV!N21+CEO!N21+CESMO!N21+CEAD!N21+CEPLAN!N21+CESFI!N21</f>
        <v>0</v>
      </c>
      <c r="L21" s="41">
        <f>'REITORIA-PROEX'!O21+'REITORIA-PROEX'!P21+ESAG!O21+ESAG!P21+CCT!O21+CCT!P21+CAV!O21+CAV!P21+CEO!O21+CEO!P21+CESMO!O21+CESMO!P21+CEAD!O21+CEAD!P21+CEPLAN!O21+CEPLAN!P21+CESFI!O21+CESFI!P21</f>
        <v>0</v>
      </c>
      <c r="M21" s="42">
        <f t="shared" si="0"/>
        <v>1</v>
      </c>
      <c r="N21" s="8">
        <f t="shared" si="1"/>
        <v>1800</v>
      </c>
      <c r="O21" s="8">
        <f t="shared" si="2"/>
        <v>0</v>
      </c>
      <c r="P21" s="8">
        <f t="shared" si="3"/>
        <v>1200</v>
      </c>
    </row>
    <row r="22" spans="1:16" ht="30.25" customHeight="1" x14ac:dyDescent="0.35">
      <c r="A22" s="93"/>
      <c r="B22" s="96"/>
      <c r="C22" s="27">
        <v>19</v>
      </c>
      <c r="D22" s="26" t="s">
        <v>62</v>
      </c>
      <c r="E22" s="15" t="s">
        <v>40</v>
      </c>
      <c r="F22" s="15" t="s">
        <v>43</v>
      </c>
      <c r="G22" s="28">
        <v>800</v>
      </c>
      <c r="H22" s="30">
        <f>'REITORIA-PROEX'!J22+ESAG!J22+CCT!J22+CAV!J22+CEO!J22+CESMO!J22+CEAD!J22+CEPLAN!J22+CESFI!J22</f>
        <v>7</v>
      </c>
      <c r="I22" s="46">
        <f>'REITORIA-PROEX'!K22+ESAG!K22+CCT!K22+CAV!K22+CEO!K22+CESMO!K22+CEAD!K22+CEPLAN!K22+CESFI!K22</f>
        <v>3</v>
      </c>
      <c r="J22" s="39">
        <f>'REITORIA-PROEX'!L22+ESAG!L22+CCT!L22+CAV!L22+CEO!L22+CESMO!L22+CEAD!L22+CEPLAN!L22+CESFI!L22</f>
        <v>3</v>
      </c>
      <c r="K22" s="40">
        <f>'REITORIA-PROEX'!N22+ESAG!N22+CCT!N22+CAV!N22+CEO!N22+CESMO!N22+CEAD!N22+CEPLAN!N22+CESFI!N22</f>
        <v>1</v>
      </c>
      <c r="L22" s="41">
        <f>'REITORIA-PROEX'!O22+'REITORIA-PROEX'!P22+ESAG!O22+ESAG!P22+CCT!O22+CCT!P22+CAV!O22+CAV!P22+CEO!O22+CEO!P22+CESMO!O22+CESMO!P22+CEAD!O22+CEAD!P22+CEPLAN!O22+CEPLAN!P22+CESFI!O22+CESFI!P22</f>
        <v>0</v>
      </c>
      <c r="M22" s="42">
        <f t="shared" si="0"/>
        <v>4</v>
      </c>
      <c r="N22" s="8">
        <f t="shared" si="1"/>
        <v>5600</v>
      </c>
      <c r="O22" s="8">
        <f t="shared" si="2"/>
        <v>0</v>
      </c>
      <c r="P22" s="8">
        <f t="shared" si="3"/>
        <v>2400</v>
      </c>
    </row>
    <row r="23" spans="1:16" ht="30.25" customHeight="1" x14ac:dyDescent="0.35">
      <c r="A23" s="93"/>
      <c r="B23" s="96"/>
      <c r="C23" s="27">
        <v>20</v>
      </c>
      <c r="D23" s="24" t="s">
        <v>63</v>
      </c>
      <c r="E23" s="15" t="s">
        <v>40</v>
      </c>
      <c r="F23" s="15" t="s">
        <v>43</v>
      </c>
      <c r="G23" s="28">
        <v>524.255</v>
      </c>
      <c r="H23" s="30">
        <f>'REITORIA-PROEX'!J23+ESAG!J23+CCT!J23+CAV!J23+CEO!J23+CESMO!J23+CEAD!J23+CEPLAN!J23+CESFI!J23</f>
        <v>2</v>
      </c>
      <c r="I23" s="46">
        <f>'REITORIA-PROEX'!K23+ESAG!K23+CCT!K23+CAV!K23+CEO!K23+CESMO!K23+CEAD!K23+CEPLAN!K23+CESFI!K23</f>
        <v>1</v>
      </c>
      <c r="J23" s="39">
        <f>'REITORIA-PROEX'!L23+ESAG!L23+CCT!L23+CAV!L23+CEO!L23+CESMO!L23+CEAD!L23+CEPLAN!L23+CESFI!L23</f>
        <v>1</v>
      </c>
      <c r="K23" s="40">
        <f>'REITORIA-PROEX'!N23+ESAG!N23+CCT!N23+CAV!N23+CEO!N23+CESMO!N23+CEAD!N23+CEPLAN!N23+CESFI!N23</f>
        <v>0</v>
      </c>
      <c r="L23" s="41">
        <f>'REITORIA-PROEX'!O23+'REITORIA-PROEX'!P23+ESAG!O23+ESAG!P23+CCT!O23+CCT!P23+CAV!O23+CAV!P23+CEO!O23+CEO!P23+CESMO!O23+CESMO!P23+CEAD!O23+CEAD!P23+CEPLAN!O23+CEPLAN!P23+CESFI!O23+CESFI!P23</f>
        <v>0</v>
      </c>
      <c r="M23" s="42">
        <f t="shared" si="0"/>
        <v>1</v>
      </c>
      <c r="N23" s="8">
        <f t="shared" si="1"/>
        <v>1048.51</v>
      </c>
      <c r="O23" s="8">
        <f t="shared" si="2"/>
        <v>0</v>
      </c>
      <c r="P23" s="8">
        <f t="shared" si="3"/>
        <v>524.255</v>
      </c>
    </row>
    <row r="24" spans="1:16" ht="30.25" customHeight="1" x14ac:dyDescent="0.35">
      <c r="A24" s="93"/>
      <c r="B24" s="96"/>
      <c r="C24" s="27">
        <v>21</v>
      </c>
      <c r="D24" s="44" t="s">
        <v>64</v>
      </c>
      <c r="E24" s="16" t="s">
        <v>40</v>
      </c>
      <c r="F24" s="15" t="s">
        <v>43</v>
      </c>
      <c r="G24" s="28">
        <v>2100</v>
      </c>
      <c r="H24" s="30">
        <f>'REITORIA-PROEX'!J24+ESAG!J24+CCT!J24+CAV!J24+CEO!J24+CESMO!J24+CEAD!J24+CEPLAN!J24+CESFI!J24</f>
        <v>8</v>
      </c>
      <c r="I24" s="46">
        <f>'REITORIA-PROEX'!K24+ESAG!K24+CCT!K24+CAV!K24+CEO!K24+CESMO!K24+CEAD!K24+CEPLAN!K24+CESFI!K24</f>
        <v>0</v>
      </c>
      <c r="J24" s="39">
        <f>'REITORIA-PROEX'!L24+ESAG!L24+CCT!L24+CAV!L24+CEO!L24+CESMO!L24+CEAD!L24+CEPLAN!L24+CESFI!L24</f>
        <v>0</v>
      </c>
      <c r="K24" s="40">
        <f>'REITORIA-PROEX'!N24+ESAG!N24+CCT!N24+CAV!N24+CEO!N24+CESMO!N24+CEAD!N24+CEPLAN!N24+CESFI!N24</f>
        <v>1</v>
      </c>
      <c r="L24" s="41">
        <f>'REITORIA-PROEX'!O24+'REITORIA-PROEX'!P24+ESAG!O24+ESAG!P24+CCT!O24+CCT!P24+CAV!O24+CAV!P24+CEO!O24+CEO!P24+CESMO!O24+CESMO!P24+CEAD!O24+CEAD!P24+CEPLAN!O24+CEPLAN!P24+CESFI!O24+CESFI!P24</f>
        <v>0</v>
      </c>
      <c r="M24" s="42">
        <f t="shared" si="0"/>
        <v>8</v>
      </c>
      <c r="N24" s="8">
        <f t="shared" si="1"/>
        <v>16800</v>
      </c>
      <c r="O24" s="8">
        <f t="shared" si="2"/>
        <v>0</v>
      </c>
      <c r="P24" s="8">
        <f t="shared" si="3"/>
        <v>0</v>
      </c>
    </row>
    <row r="25" spans="1:16" ht="30.25" customHeight="1" x14ac:dyDescent="0.35">
      <c r="A25" s="94"/>
      <c r="B25" s="97"/>
      <c r="C25" s="27">
        <v>22</v>
      </c>
      <c r="D25" s="44" t="s">
        <v>65</v>
      </c>
      <c r="E25" s="16" t="s">
        <v>40</v>
      </c>
      <c r="F25" s="15" t="s">
        <v>43</v>
      </c>
      <c r="G25" s="28">
        <v>11650</v>
      </c>
      <c r="H25" s="30">
        <f>'REITORIA-PROEX'!J25+ESAG!J25+CCT!J25+CAV!J25+CEO!J25+CESMO!J25+CEAD!J25+CEPLAN!J25+CESFI!J25</f>
        <v>1</v>
      </c>
      <c r="I25" s="46">
        <f>'REITORIA-PROEX'!K25+ESAG!K25+CCT!K25+CAV!K25+CEO!K25+CESMO!K25+CEAD!K25+CEPLAN!K25+CESFI!K25</f>
        <v>1</v>
      </c>
      <c r="J25" s="39">
        <f>'REITORIA-PROEX'!L25+ESAG!L25+CCT!L25+CAV!L25+CEO!L25+CESMO!L25+CEAD!L25+CEPLAN!L25+CESFI!L25</f>
        <v>1</v>
      </c>
      <c r="K25" s="40">
        <f>'REITORIA-PROEX'!N25+ESAG!N25+CCT!N25+CAV!N25+CEO!N25+CESMO!N25+CEAD!N25+CEPLAN!N25+CESFI!N25</f>
        <v>0</v>
      </c>
      <c r="L25" s="41">
        <f>'REITORIA-PROEX'!O25+'REITORIA-PROEX'!P25+ESAG!O25+ESAG!P25+CCT!O25+CCT!P25+CAV!O25+CAV!P25+CEO!O25+CEO!P25+CESMO!O25+CESMO!P25+CEAD!O25+CEAD!P25+CEPLAN!O25+CEPLAN!P25+CESFI!O25+CESFI!P25</f>
        <v>0</v>
      </c>
      <c r="M25" s="42">
        <f t="shared" si="0"/>
        <v>0</v>
      </c>
      <c r="N25" s="8">
        <f t="shared" si="1"/>
        <v>11650</v>
      </c>
      <c r="O25" s="8">
        <f t="shared" si="2"/>
        <v>0</v>
      </c>
      <c r="P25" s="8">
        <f t="shared" si="3"/>
        <v>11650</v>
      </c>
    </row>
    <row r="26" spans="1:16" ht="30.25" customHeight="1" x14ac:dyDescent="0.35">
      <c r="A26" s="92" t="s">
        <v>38</v>
      </c>
      <c r="B26" s="95" t="s">
        <v>35</v>
      </c>
      <c r="C26" s="27">
        <v>23</v>
      </c>
      <c r="D26" s="24" t="s">
        <v>66</v>
      </c>
      <c r="E26" s="16" t="s">
        <v>40</v>
      </c>
      <c r="F26" s="15" t="s">
        <v>43</v>
      </c>
      <c r="G26" s="28">
        <v>6000</v>
      </c>
      <c r="H26" s="30">
        <f>'REITORIA-PROEX'!J26+ESAG!J26+CCT!J26+CAV!J26+CEO!J26+CESMO!J26+CEAD!J26+CEPLAN!J26+CESFI!J26</f>
        <v>8</v>
      </c>
      <c r="I26" s="46">
        <f>'REITORIA-PROEX'!K26+ESAG!K26+CCT!K26+CAV!K26+CEO!K26+CESMO!K26+CEAD!K26+CEPLAN!K26+CESFI!K26</f>
        <v>1</v>
      </c>
      <c r="J26" s="39">
        <f>'REITORIA-PROEX'!L26+ESAG!L26+CCT!L26+CAV!L26+CEO!L26+CESMO!L26+CEAD!L26+CEPLAN!L26+CESFI!L26</f>
        <v>1</v>
      </c>
      <c r="K26" s="40">
        <f>'REITORIA-PROEX'!N26+ESAG!N26+CCT!N26+CAV!N26+CEO!N26+CESMO!N26+CEAD!N26+CEPLAN!N26+CESFI!N26</f>
        <v>2</v>
      </c>
      <c r="L26" s="41">
        <f>'REITORIA-PROEX'!O26+'REITORIA-PROEX'!P26+ESAG!O26+ESAG!P26+CCT!O26+CCT!P26+CAV!O26+CAV!P26+CEO!O26+CEO!P26+CESMO!O26+CESMO!P26+CEAD!O26+CEAD!P26+CEPLAN!O26+CEPLAN!P26+CESFI!O26+CESFI!P26</f>
        <v>0</v>
      </c>
      <c r="M26" s="42">
        <f t="shared" si="0"/>
        <v>7</v>
      </c>
      <c r="N26" s="8">
        <f t="shared" si="1"/>
        <v>48000</v>
      </c>
      <c r="O26" s="8">
        <f t="shared" si="2"/>
        <v>0</v>
      </c>
      <c r="P26" s="8">
        <f t="shared" si="3"/>
        <v>6000</v>
      </c>
    </row>
    <row r="27" spans="1:16" ht="30.25" customHeight="1" x14ac:dyDescent="0.35">
      <c r="A27" s="93"/>
      <c r="B27" s="96"/>
      <c r="C27" s="27">
        <v>24</v>
      </c>
      <c r="D27" s="24" t="s">
        <v>67</v>
      </c>
      <c r="E27" s="16" t="s">
        <v>40</v>
      </c>
      <c r="F27" s="15" t="s">
        <v>43</v>
      </c>
      <c r="G27" s="28">
        <v>1400</v>
      </c>
      <c r="H27" s="30">
        <f>'REITORIA-PROEX'!J27+ESAG!J27+CCT!J27+CAV!J27+CEO!J27+CESMO!J27+CEAD!J27+CEPLAN!J27+CESFI!J27</f>
        <v>6</v>
      </c>
      <c r="I27" s="46">
        <f>'REITORIA-PROEX'!K27+ESAG!K27+CCT!K27+CAV!K27+CEO!K27+CESMO!K27+CEAD!K27+CEPLAN!K27+CESFI!K27</f>
        <v>2</v>
      </c>
      <c r="J27" s="39">
        <f>'REITORIA-PROEX'!L27+ESAG!L27+CCT!L27+CAV!L27+CEO!L27+CESMO!L27+CEAD!L27+CEPLAN!L27+CESFI!L27</f>
        <v>2</v>
      </c>
      <c r="K27" s="40">
        <f>'REITORIA-PROEX'!N27+ESAG!N27+CCT!N27+CAV!N27+CEO!N27+CESMO!N27+CEAD!N27+CEPLAN!N27+CESFI!N27</f>
        <v>1</v>
      </c>
      <c r="L27" s="41">
        <f>'REITORIA-PROEX'!O27+'REITORIA-PROEX'!P27+ESAG!O27+ESAG!P27+CCT!O27+CCT!P27+CAV!O27+CAV!P27+CEO!O27+CEO!P27+CESMO!O27+CESMO!P27+CEAD!O27+CEAD!P27+CEPLAN!O27+CEPLAN!P27+CESFI!O27+CESFI!P27</f>
        <v>0</v>
      </c>
      <c r="M27" s="42">
        <f t="shared" si="0"/>
        <v>4</v>
      </c>
      <c r="N27" s="8">
        <f t="shared" si="1"/>
        <v>8400</v>
      </c>
      <c r="O27" s="8">
        <f t="shared" si="2"/>
        <v>0</v>
      </c>
      <c r="P27" s="8">
        <f t="shared" si="3"/>
        <v>2800</v>
      </c>
    </row>
    <row r="28" spans="1:16" ht="30.25" customHeight="1" x14ac:dyDescent="0.35">
      <c r="A28" s="93"/>
      <c r="B28" s="96"/>
      <c r="C28" s="27">
        <v>25</v>
      </c>
      <c r="D28" s="24" t="s">
        <v>68</v>
      </c>
      <c r="E28" s="16" t="s">
        <v>40</v>
      </c>
      <c r="F28" s="15" t="s">
        <v>43</v>
      </c>
      <c r="G28" s="28">
        <v>2500</v>
      </c>
      <c r="H28" s="30">
        <f>'REITORIA-PROEX'!J28+ESAG!J28+CCT!J28+CAV!J28+CEO!J28+CESMO!J28+CEAD!J28+CEPLAN!J28+CESFI!J28</f>
        <v>13</v>
      </c>
      <c r="I28" s="46">
        <f>'REITORIA-PROEX'!K28+ESAG!K28+CCT!K28+CAV!K28+CEO!K28+CESMO!K28+CEAD!K28+CEPLAN!K28+CESFI!K28</f>
        <v>3</v>
      </c>
      <c r="J28" s="39">
        <f>'REITORIA-PROEX'!L28+ESAG!L28+CCT!L28+CAV!L28+CEO!L28+CESMO!L28+CEAD!L28+CEPLAN!L28+CESFI!L28</f>
        <v>3</v>
      </c>
      <c r="K28" s="40">
        <f>'REITORIA-PROEX'!N28+ESAG!N28+CCT!N28+CAV!N28+CEO!N28+CESMO!N28+CEAD!N28+CEPLAN!N28+CESFI!N28</f>
        <v>2</v>
      </c>
      <c r="L28" s="41">
        <f>'REITORIA-PROEX'!O28+'REITORIA-PROEX'!P28+ESAG!O28+ESAG!P28+CCT!O28+CCT!P28+CAV!O28+CAV!P28+CEO!O28+CEO!P28+CESMO!O28+CESMO!P28+CEAD!O28+CEAD!P28+CEPLAN!O28+CEPLAN!P28+CESFI!O28+CESFI!P28</f>
        <v>0</v>
      </c>
      <c r="M28" s="42">
        <f t="shared" si="0"/>
        <v>10</v>
      </c>
      <c r="N28" s="8">
        <f t="shared" si="1"/>
        <v>32500</v>
      </c>
      <c r="O28" s="8">
        <f t="shared" si="2"/>
        <v>0</v>
      </c>
      <c r="P28" s="8">
        <f t="shared" si="3"/>
        <v>7500</v>
      </c>
    </row>
    <row r="29" spans="1:16" ht="30.25" customHeight="1" x14ac:dyDescent="0.35">
      <c r="A29" s="93"/>
      <c r="B29" s="96"/>
      <c r="C29" s="27">
        <v>26</v>
      </c>
      <c r="D29" s="24" t="s">
        <v>69</v>
      </c>
      <c r="E29" s="16" t="s">
        <v>40</v>
      </c>
      <c r="F29" s="15" t="s">
        <v>43</v>
      </c>
      <c r="G29" s="28">
        <v>2600</v>
      </c>
      <c r="H29" s="30">
        <f>'REITORIA-PROEX'!J29+ESAG!J29+CCT!J29+CAV!J29+CEO!J29+CESMO!J29+CEAD!J29+CEPLAN!J29+CESFI!J29</f>
        <v>17</v>
      </c>
      <c r="I29" s="46">
        <f>'REITORIA-PROEX'!K29+ESAG!K29+CCT!K29+CAV!K29+CEO!K29+CESMO!K29+CEAD!K29+CEPLAN!K29+CESFI!K29</f>
        <v>4</v>
      </c>
      <c r="J29" s="39">
        <f>'REITORIA-PROEX'!L29+ESAG!L29+CCT!L29+CAV!L29+CEO!L29+CESMO!L29+CEAD!L29+CEPLAN!L29+CESFI!L29</f>
        <v>4</v>
      </c>
      <c r="K29" s="40">
        <f>'REITORIA-PROEX'!N29+ESAG!N29+CCT!N29+CAV!N29+CEO!N29+CESMO!N29+CEAD!N29+CEPLAN!N29+CESFI!N29</f>
        <v>3</v>
      </c>
      <c r="L29" s="41">
        <f>'REITORIA-PROEX'!O29+'REITORIA-PROEX'!P29+ESAG!O29+ESAG!P29+CCT!O29+CCT!P29+CAV!O29+CAV!P29+CEO!O29+CEO!P29+CESMO!O29+CESMO!P29+CEAD!O29+CEAD!P29+CEPLAN!O29+CEPLAN!P29+CESFI!O29+CESFI!P29</f>
        <v>0</v>
      </c>
      <c r="M29" s="42">
        <f t="shared" si="0"/>
        <v>13</v>
      </c>
      <c r="N29" s="8">
        <f t="shared" si="1"/>
        <v>44200</v>
      </c>
      <c r="O29" s="8">
        <f t="shared" si="2"/>
        <v>0</v>
      </c>
      <c r="P29" s="8">
        <f t="shared" si="3"/>
        <v>10400</v>
      </c>
    </row>
    <row r="30" spans="1:16" ht="30.25" customHeight="1" x14ac:dyDescent="0.35">
      <c r="A30" s="93"/>
      <c r="B30" s="96"/>
      <c r="C30" s="27">
        <v>27</v>
      </c>
      <c r="D30" s="24" t="s">
        <v>70</v>
      </c>
      <c r="E30" s="16" t="s">
        <v>40</v>
      </c>
      <c r="F30" s="15" t="s">
        <v>43</v>
      </c>
      <c r="G30" s="28">
        <v>3000</v>
      </c>
      <c r="H30" s="30">
        <f>'REITORIA-PROEX'!J30+ESAG!J30+CCT!J30+CAV!J30+CEO!J30+CESMO!J30+CEAD!J30+CEPLAN!J30+CESFI!J30</f>
        <v>24</v>
      </c>
      <c r="I30" s="46">
        <f>'REITORIA-PROEX'!K30+ESAG!K30+CCT!K30+CAV!K30+CEO!K30+CESMO!K30+CEAD!K30+CEPLAN!K30+CESFI!K30</f>
        <v>3</v>
      </c>
      <c r="J30" s="39">
        <f>'REITORIA-PROEX'!L30+ESAG!L30+CCT!L30+CAV!L30+CEO!L30+CESMO!L30+CEAD!L30+CEPLAN!L30+CESFI!L30</f>
        <v>3</v>
      </c>
      <c r="K30" s="40">
        <f>'REITORIA-PROEX'!N30+ESAG!N30+CCT!N30+CAV!N30+CEO!N30+CESMO!N30+CEAD!N30+CEPLAN!N30+CESFI!N30</f>
        <v>4</v>
      </c>
      <c r="L30" s="41">
        <f>'REITORIA-PROEX'!O30+'REITORIA-PROEX'!P30+ESAG!O30+ESAG!P30+CCT!O30+CCT!P30+CAV!O30+CAV!P30+CEO!O30+CEO!P30+CESMO!O30+CESMO!P30+CEAD!O30+CEAD!P30+CEPLAN!O30+CEPLAN!P30+CESFI!O30+CESFI!P30</f>
        <v>0</v>
      </c>
      <c r="M30" s="42">
        <f t="shared" si="0"/>
        <v>21</v>
      </c>
      <c r="N30" s="8">
        <f t="shared" si="1"/>
        <v>72000</v>
      </c>
      <c r="O30" s="8">
        <f t="shared" si="2"/>
        <v>0</v>
      </c>
      <c r="P30" s="8">
        <f t="shared" si="3"/>
        <v>9000</v>
      </c>
    </row>
    <row r="31" spans="1:16" ht="30.25" customHeight="1" x14ac:dyDescent="0.35">
      <c r="A31" s="93"/>
      <c r="B31" s="96"/>
      <c r="C31" s="27">
        <v>28</v>
      </c>
      <c r="D31" s="24" t="s">
        <v>71</v>
      </c>
      <c r="E31" s="16" t="s">
        <v>40</v>
      </c>
      <c r="F31" s="15" t="s">
        <v>43</v>
      </c>
      <c r="G31" s="28">
        <v>2400</v>
      </c>
      <c r="H31" s="30">
        <f>'REITORIA-PROEX'!J31+ESAG!J31+CCT!J31+CAV!J31+CEO!J31+CESMO!J31+CEAD!J31+CEPLAN!J31+CESFI!J31</f>
        <v>6</v>
      </c>
      <c r="I31" s="46">
        <f>'REITORIA-PROEX'!K31+ESAG!K31+CCT!K31+CAV!K31+CEO!K31+CESMO!K31+CEAD!K31+CEPLAN!K31+CESFI!K31</f>
        <v>4</v>
      </c>
      <c r="J31" s="39">
        <f>'REITORIA-PROEX'!L31+ESAG!L31+CCT!L31+CAV!L31+CEO!L31+CESMO!L31+CEAD!L31+CEPLAN!L31+CESFI!L31</f>
        <v>4</v>
      </c>
      <c r="K31" s="40">
        <f>'REITORIA-PROEX'!N31+ESAG!N31+CCT!N31+CAV!N31+CEO!N31+CESMO!N31+CEAD!N31+CEPLAN!N31+CESFI!N31</f>
        <v>1</v>
      </c>
      <c r="L31" s="41">
        <f>'REITORIA-PROEX'!O31+'REITORIA-PROEX'!P31+ESAG!O31+ESAG!P31+CCT!O31+CCT!P31+CAV!O31+CAV!P31+CEO!O31+CEO!P31+CESMO!O31+CESMO!P31+CEAD!O31+CEAD!P31+CEPLAN!O31+CEPLAN!P31+CESFI!O31+CESFI!P31</f>
        <v>0</v>
      </c>
      <c r="M31" s="42">
        <f t="shared" si="0"/>
        <v>2</v>
      </c>
      <c r="N31" s="8">
        <f t="shared" si="1"/>
        <v>14400</v>
      </c>
      <c r="O31" s="8">
        <f t="shared" si="2"/>
        <v>0</v>
      </c>
      <c r="P31" s="8">
        <f t="shared" si="3"/>
        <v>9600</v>
      </c>
    </row>
    <row r="32" spans="1:16" ht="30.25" customHeight="1" x14ac:dyDescent="0.35">
      <c r="A32" s="93"/>
      <c r="B32" s="96"/>
      <c r="C32" s="27">
        <v>29</v>
      </c>
      <c r="D32" s="24" t="s">
        <v>72</v>
      </c>
      <c r="E32" s="16" t="s">
        <v>40</v>
      </c>
      <c r="F32" s="15" t="s">
        <v>43</v>
      </c>
      <c r="G32" s="28">
        <v>3000</v>
      </c>
      <c r="H32" s="30">
        <f>'REITORIA-PROEX'!J32+ESAG!J32+CCT!J32+CAV!J32+CEO!J32+CESMO!J32+CEAD!J32+CEPLAN!J32+CESFI!J32</f>
        <v>27</v>
      </c>
      <c r="I32" s="46">
        <f>'REITORIA-PROEX'!K32+ESAG!K32+CCT!K32+CAV!K32+CEO!K32+CESMO!K32+CEAD!K32+CEPLAN!K32+CESFI!K32</f>
        <v>7</v>
      </c>
      <c r="J32" s="39">
        <f>'REITORIA-PROEX'!L32+ESAG!L32+CCT!L32+CAV!L32+CEO!L32+CESMO!L32+CEAD!L32+CEPLAN!L32+CESFI!L32</f>
        <v>7</v>
      </c>
      <c r="K32" s="40">
        <f>'REITORIA-PROEX'!N32+ESAG!N32+CCT!N32+CAV!N32+CEO!N32+CESMO!N32+CEAD!N32+CEPLAN!N32+CESFI!N32</f>
        <v>4</v>
      </c>
      <c r="L32" s="41">
        <f>'REITORIA-PROEX'!O32+'REITORIA-PROEX'!P32+ESAG!O32+ESAG!P32+CCT!O32+CCT!P32+CAV!O32+CAV!P32+CEO!O32+CEO!P32+CESMO!O32+CESMO!P32+CEAD!O32+CEAD!P32+CEPLAN!O32+CEPLAN!P32+CESFI!O32+CESFI!P32</f>
        <v>0</v>
      </c>
      <c r="M32" s="42">
        <f t="shared" si="0"/>
        <v>20</v>
      </c>
      <c r="N32" s="8">
        <f t="shared" si="1"/>
        <v>81000</v>
      </c>
      <c r="O32" s="8">
        <f t="shared" si="2"/>
        <v>0</v>
      </c>
      <c r="P32" s="8">
        <f t="shared" si="3"/>
        <v>21000</v>
      </c>
    </row>
    <row r="33" spans="1:16" ht="30.25" customHeight="1" x14ac:dyDescent="0.35">
      <c r="A33" s="93"/>
      <c r="B33" s="96"/>
      <c r="C33" s="27">
        <v>30</v>
      </c>
      <c r="D33" s="24" t="s">
        <v>58</v>
      </c>
      <c r="E33" s="16" t="s">
        <v>40</v>
      </c>
      <c r="F33" s="15" t="s">
        <v>43</v>
      </c>
      <c r="G33" s="28">
        <v>3500</v>
      </c>
      <c r="H33" s="30">
        <f>'REITORIA-PROEX'!J33+ESAG!J33+CCT!J33+CAV!J33+CEO!J33+CESMO!J33+CEAD!J33+CEPLAN!J33+CESFI!J33</f>
        <v>7</v>
      </c>
      <c r="I33" s="46">
        <f>'REITORIA-PROEX'!K33+ESAG!K33+CCT!K33+CAV!K33+CEO!K33+CESMO!K33+CEAD!K33+CEPLAN!K33+CESFI!K33</f>
        <v>4</v>
      </c>
      <c r="J33" s="39">
        <f>'REITORIA-PROEX'!L33+ESAG!L33+CCT!L33+CAV!L33+CEO!L33+CESMO!L33+CEAD!L33+CEPLAN!L33+CESFI!L33</f>
        <v>4</v>
      </c>
      <c r="K33" s="40">
        <f>'REITORIA-PROEX'!N33+ESAG!N33+CCT!N33+CAV!N33+CEO!N33+CESMO!N33+CEAD!N33+CEPLAN!N33+CESFI!N33</f>
        <v>1</v>
      </c>
      <c r="L33" s="41">
        <f>'REITORIA-PROEX'!O33+'REITORIA-PROEX'!P33+ESAG!O33+ESAG!P33+CCT!O33+CCT!P33+CAV!O33+CAV!P33+CEO!O33+CEO!P33+CESMO!O33+CESMO!P33+CEAD!O33+CEAD!P33+CEPLAN!O33+CEPLAN!P33+CESFI!O33+CESFI!P33</f>
        <v>0</v>
      </c>
      <c r="M33" s="42">
        <f t="shared" si="0"/>
        <v>3</v>
      </c>
      <c r="N33" s="8">
        <f t="shared" si="1"/>
        <v>24500</v>
      </c>
      <c r="O33" s="8">
        <f t="shared" si="2"/>
        <v>0</v>
      </c>
      <c r="P33" s="8">
        <f t="shared" si="3"/>
        <v>14000</v>
      </c>
    </row>
    <row r="34" spans="1:16" ht="30.25" customHeight="1" x14ac:dyDescent="0.35">
      <c r="A34" s="93"/>
      <c r="B34" s="96"/>
      <c r="C34" s="27">
        <v>31</v>
      </c>
      <c r="D34" s="24" t="s">
        <v>73</v>
      </c>
      <c r="E34" s="16" t="s">
        <v>40</v>
      </c>
      <c r="F34" s="15" t="s">
        <v>43</v>
      </c>
      <c r="G34" s="28">
        <v>3500</v>
      </c>
      <c r="H34" s="30">
        <f>'REITORIA-PROEX'!J34+ESAG!J34+CCT!J34+CAV!J34+CEO!J34+CESMO!J34+CEAD!J34+CEPLAN!J34+CESFI!J34</f>
        <v>25</v>
      </c>
      <c r="I34" s="46">
        <f>'REITORIA-PROEX'!K34+ESAG!K34+CCT!K34+CAV!K34+CEO!K34+CESMO!K34+CEAD!K34+CEPLAN!K34+CESFI!K34</f>
        <v>3</v>
      </c>
      <c r="J34" s="39">
        <f>'REITORIA-PROEX'!L34+ESAG!L34+CCT!L34+CAV!L34+CEO!L34+CESMO!L34+CEAD!L34+CEPLAN!L34+CESFI!L34</f>
        <v>3</v>
      </c>
      <c r="K34" s="40">
        <f>'REITORIA-PROEX'!N34+ESAG!N34+CCT!N34+CAV!N34+CEO!N34+CESMO!N34+CEAD!N34+CEPLAN!N34+CESFI!N34</f>
        <v>5</v>
      </c>
      <c r="L34" s="41">
        <f>'REITORIA-PROEX'!O34+'REITORIA-PROEX'!P34+ESAG!O34+ESAG!P34+CCT!O34+CCT!P34+CAV!O34+CAV!P34+CEO!O34+CEO!P34+CESMO!O34+CESMO!P34+CEAD!O34+CEAD!P34+CEPLAN!O34+CEPLAN!P34+CESFI!O34+CESFI!P34</f>
        <v>0</v>
      </c>
      <c r="M34" s="42">
        <f t="shared" si="0"/>
        <v>22</v>
      </c>
      <c r="N34" s="8">
        <f t="shared" si="1"/>
        <v>87500</v>
      </c>
      <c r="O34" s="8">
        <f t="shared" si="2"/>
        <v>0</v>
      </c>
      <c r="P34" s="8">
        <f t="shared" si="3"/>
        <v>10500</v>
      </c>
    </row>
    <row r="35" spans="1:16" ht="30.25" customHeight="1" x14ac:dyDescent="0.35">
      <c r="A35" s="93"/>
      <c r="B35" s="96"/>
      <c r="C35" s="27">
        <v>32</v>
      </c>
      <c r="D35" s="24" t="s">
        <v>74</v>
      </c>
      <c r="E35" s="16" t="s">
        <v>40</v>
      </c>
      <c r="F35" s="15" t="s">
        <v>43</v>
      </c>
      <c r="G35" s="28">
        <v>1250</v>
      </c>
      <c r="H35" s="30">
        <f>'REITORIA-PROEX'!J35+ESAG!J35+CCT!J35+CAV!J35+CEO!J35+CESMO!J35+CEAD!J35+CEPLAN!J35+CESFI!J35</f>
        <v>6</v>
      </c>
      <c r="I35" s="46">
        <f>'REITORIA-PROEX'!K35+ESAG!K35+CCT!K35+CAV!K35+CEO!K35+CESMO!K35+CEAD!K35+CEPLAN!K35+CESFI!K35</f>
        <v>0</v>
      </c>
      <c r="J35" s="39">
        <f>'REITORIA-PROEX'!L35+ESAG!L35+CCT!L35+CAV!L35+CEO!L35+CESMO!L35+CEAD!L35+CEPLAN!L35+CESFI!L35</f>
        <v>0</v>
      </c>
      <c r="K35" s="40">
        <f>'REITORIA-PROEX'!N35+ESAG!N35+CCT!N35+CAV!N35+CEO!N35+CESMO!N35+CEAD!N35+CEPLAN!N35+CESFI!N35</f>
        <v>1</v>
      </c>
      <c r="L35" s="41">
        <f>'REITORIA-PROEX'!O35+'REITORIA-PROEX'!P35+ESAG!O35+ESAG!P35+CCT!O35+CCT!P35+CAV!O35+CAV!P35+CEO!O35+CEO!P35+CESMO!O35+CESMO!P35+CEAD!O35+CEAD!P35+CEPLAN!O35+CEPLAN!P35+CESFI!O35+CESFI!P35</f>
        <v>0</v>
      </c>
      <c r="M35" s="42">
        <f t="shared" si="0"/>
        <v>6</v>
      </c>
      <c r="N35" s="8">
        <f t="shared" si="1"/>
        <v>7500</v>
      </c>
      <c r="O35" s="8">
        <f t="shared" si="2"/>
        <v>0</v>
      </c>
      <c r="P35" s="8">
        <f t="shared" si="3"/>
        <v>0</v>
      </c>
    </row>
    <row r="36" spans="1:16" ht="30.25" customHeight="1" x14ac:dyDescent="0.35">
      <c r="A36" s="93"/>
      <c r="B36" s="96"/>
      <c r="C36" s="27">
        <v>33</v>
      </c>
      <c r="D36" s="24" t="s">
        <v>75</v>
      </c>
      <c r="E36" s="16" t="s">
        <v>40</v>
      </c>
      <c r="F36" s="15" t="s">
        <v>43</v>
      </c>
      <c r="G36" s="28">
        <v>6000</v>
      </c>
      <c r="H36" s="30">
        <f>'REITORIA-PROEX'!J36+ESAG!J36+CCT!J36+CAV!J36+CEO!J36+CESMO!J36+CEAD!J36+CEPLAN!J36+CESFI!J36</f>
        <v>6</v>
      </c>
      <c r="I36" s="46">
        <f>'REITORIA-PROEX'!K36+ESAG!K36+CCT!K36+CAV!K36+CEO!K36+CESMO!K36+CEAD!K36+CEPLAN!K36+CESFI!K36</f>
        <v>1</v>
      </c>
      <c r="J36" s="39">
        <f>'REITORIA-PROEX'!L36+ESAG!L36+CCT!L36+CAV!L36+CEO!L36+CESMO!L36+CEAD!L36+CEPLAN!L36+CESFI!L36</f>
        <v>1</v>
      </c>
      <c r="K36" s="40">
        <f>'REITORIA-PROEX'!N36+ESAG!N36+CCT!N36+CAV!N36+CEO!N36+CESMO!N36+CEAD!N36+CEPLAN!N36+CESFI!N36</f>
        <v>1</v>
      </c>
      <c r="L36" s="41">
        <f>'REITORIA-PROEX'!O36+'REITORIA-PROEX'!P36+ESAG!O36+ESAG!P36+CCT!O36+CCT!P36+CAV!O36+CAV!P36+CEO!O36+CEO!P36+CESMO!O36+CESMO!P36+CEAD!O36+CEAD!P36+CEPLAN!O36+CEPLAN!P36+CESFI!O36+CESFI!P36</f>
        <v>0</v>
      </c>
      <c r="M36" s="42">
        <f t="shared" si="0"/>
        <v>5</v>
      </c>
      <c r="N36" s="8">
        <f t="shared" si="1"/>
        <v>36000</v>
      </c>
      <c r="O36" s="8">
        <f t="shared" si="2"/>
        <v>0</v>
      </c>
      <c r="P36" s="8">
        <f t="shared" si="3"/>
        <v>6000</v>
      </c>
    </row>
    <row r="37" spans="1:16" ht="30.25" customHeight="1" x14ac:dyDescent="0.35">
      <c r="A37" s="93"/>
      <c r="B37" s="96"/>
      <c r="C37" s="27">
        <v>34</v>
      </c>
      <c r="D37" s="24" t="s">
        <v>76</v>
      </c>
      <c r="E37" s="16" t="s">
        <v>40</v>
      </c>
      <c r="F37" s="15" t="s">
        <v>43</v>
      </c>
      <c r="G37" s="28">
        <v>700</v>
      </c>
      <c r="H37" s="30">
        <f>'REITORIA-PROEX'!J37+ESAG!J37+CCT!J37+CAV!J37+CEO!J37+CESMO!J37+CEAD!J37+CEPLAN!J37+CESFI!J37</f>
        <v>10</v>
      </c>
      <c r="I37" s="46">
        <f>'REITORIA-PROEX'!K37+ESAG!K37+CCT!K37+CAV!K37+CEO!K37+CESMO!K37+CEAD!K37+CEPLAN!K37+CESFI!K37</f>
        <v>3</v>
      </c>
      <c r="J37" s="39">
        <f>'REITORIA-PROEX'!L37+ESAG!L37+CCT!L37+CAV!L37+CEO!L37+CESMO!L37+CEAD!L37+CEPLAN!L37+CESFI!L37</f>
        <v>3</v>
      </c>
      <c r="K37" s="40">
        <f>'REITORIA-PROEX'!N37+ESAG!N37+CCT!N37+CAV!N37+CEO!N37+CESMO!N37+CEAD!N37+CEPLAN!N37+CESFI!N37</f>
        <v>2</v>
      </c>
      <c r="L37" s="41">
        <f>'REITORIA-PROEX'!O37+'REITORIA-PROEX'!P37+ESAG!O37+ESAG!P37+CCT!O37+CCT!P37+CAV!O37+CAV!P37+CEO!O37+CEO!P37+CESMO!O37+CESMO!P37+CEAD!O37+CEAD!P37+CEPLAN!O37+CEPLAN!P37+CESFI!O37+CESFI!P37</f>
        <v>0</v>
      </c>
      <c r="M37" s="42">
        <f t="shared" si="0"/>
        <v>7</v>
      </c>
      <c r="N37" s="8">
        <f t="shared" si="1"/>
        <v>7000</v>
      </c>
      <c r="O37" s="8">
        <f t="shared" si="2"/>
        <v>0</v>
      </c>
      <c r="P37" s="8">
        <f t="shared" si="3"/>
        <v>2100</v>
      </c>
    </row>
    <row r="38" spans="1:16" ht="30.25" customHeight="1" x14ac:dyDescent="0.35">
      <c r="A38" s="93"/>
      <c r="B38" s="96"/>
      <c r="C38" s="27">
        <v>35</v>
      </c>
      <c r="D38" s="24" t="s">
        <v>51</v>
      </c>
      <c r="E38" s="16" t="s">
        <v>40</v>
      </c>
      <c r="F38" s="15" t="s">
        <v>43</v>
      </c>
      <c r="G38" s="28">
        <v>755</v>
      </c>
      <c r="H38" s="30">
        <f>'REITORIA-PROEX'!J38+ESAG!J38+CCT!J38+CAV!J38+CEO!J38+CESMO!J38+CEAD!J38+CEPLAN!J38+CESFI!J38</f>
        <v>17</v>
      </c>
      <c r="I38" s="46">
        <f>'REITORIA-PROEX'!K38+ESAG!K38+CCT!K38+CAV!K38+CEO!K38+CESMO!K38+CEAD!K38+CEPLAN!K38+CESFI!K38</f>
        <v>5</v>
      </c>
      <c r="J38" s="39">
        <f>'REITORIA-PROEX'!L38+ESAG!L38+CCT!L38+CAV!L38+CEO!L38+CESMO!L38+CEAD!L38+CEPLAN!L38+CESFI!L38</f>
        <v>5</v>
      </c>
      <c r="K38" s="40">
        <f>'REITORIA-PROEX'!N38+ESAG!N38+CCT!N38+CAV!N38+CEO!N38+CESMO!N38+CEAD!N38+CEPLAN!N38+CESFI!N38</f>
        <v>3</v>
      </c>
      <c r="L38" s="41">
        <f>'REITORIA-PROEX'!O38+'REITORIA-PROEX'!P38+ESAG!O38+ESAG!P38+CCT!O38+CCT!P38+CAV!O38+CAV!P38+CEO!O38+CEO!P38+CESMO!O38+CESMO!P38+CEAD!O38+CEAD!P38+CEPLAN!O38+CEPLAN!P38+CESFI!O38+CESFI!P38</f>
        <v>0</v>
      </c>
      <c r="M38" s="42">
        <f t="shared" si="0"/>
        <v>12</v>
      </c>
      <c r="N38" s="8">
        <f t="shared" si="1"/>
        <v>12835</v>
      </c>
      <c r="O38" s="8">
        <f t="shared" si="2"/>
        <v>0</v>
      </c>
      <c r="P38" s="8">
        <f t="shared" si="3"/>
        <v>3775</v>
      </c>
    </row>
    <row r="39" spans="1:16" ht="30.25" customHeight="1" x14ac:dyDescent="0.35">
      <c r="A39" s="93"/>
      <c r="B39" s="96"/>
      <c r="C39" s="27">
        <v>36</v>
      </c>
      <c r="D39" s="24" t="s">
        <v>77</v>
      </c>
      <c r="E39" s="16" t="s">
        <v>40</v>
      </c>
      <c r="F39" s="15" t="s">
        <v>43</v>
      </c>
      <c r="G39" s="28">
        <v>2800</v>
      </c>
      <c r="H39" s="30">
        <f>'REITORIA-PROEX'!J39+ESAG!J39+CCT!J39+CAV!J39+CEO!J39+CESMO!J39+CEAD!J39+CEPLAN!J39+CESFI!J39</f>
        <v>28</v>
      </c>
      <c r="I39" s="46">
        <f>'REITORIA-PROEX'!K39+ESAG!K39+CCT!K39+CAV!K39+CEO!K39+CESMO!K39+CEAD!K39+CEPLAN!K39+CESFI!K39</f>
        <v>9</v>
      </c>
      <c r="J39" s="39">
        <f>'REITORIA-PROEX'!L39+ESAG!L39+CCT!L39+CAV!L39+CEO!L39+CESMO!L39+CEAD!L39+CEPLAN!L39+CESFI!L39</f>
        <v>9</v>
      </c>
      <c r="K39" s="40">
        <f>'REITORIA-PROEX'!N39+ESAG!N39+CCT!N39+CAV!N39+CEO!N39+CESMO!N39+CEAD!N39+CEPLAN!N39+CESFI!N39</f>
        <v>5</v>
      </c>
      <c r="L39" s="41">
        <f>'REITORIA-PROEX'!O39+'REITORIA-PROEX'!P39+ESAG!O39+ESAG!P39+CCT!O39+CCT!P39+CAV!O39+CAV!P39+CEO!O39+CEO!P39+CESMO!O39+CESMO!P39+CEAD!O39+CEAD!P39+CEPLAN!O39+CEPLAN!P39+CESFI!O39+CESFI!P39</f>
        <v>0</v>
      </c>
      <c r="M39" s="42">
        <f t="shared" si="0"/>
        <v>19</v>
      </c>
      <c r="N39" s="8">
        <f t="shared" si="1"/>
        <v>78400</v>
      </c>
      <c r="O39" s="8">
        <f t="shared" si="2"/>
        <v>0</v>
      </c>
      <c r="P39" s="8">
        <f t="shared" si="3"/>
        <v>25200</v>
      </c>
    </row>
    <row r="40" spans="1:16" ht="30.25" customHeight="1" x14ac:dyDescent="0.35">
      <c r="A40" s="93"/>
      <c r="B40" s="96"/>
      <c r="C40" s="27">
        <v>37</v>
      </c>
      <c r="D40" s="24" t="s">
        <v>78</v>
      </c>
      <c r="E40" s="16" t="s">
        <v>40</v>
      </c>
      <c r="F40" s="15" t="s">
        <v>43</v>
      </c>
      <c r="G40" s="28">
        <v>3000</v>
      </c>
      <c r="H40" s="30">
        <f>'REITORIA-PROEX'!J40+ESAG!J40+CCT!J40+CAV!J40+CEO!J40+CESMO!J40+CEAD!J40+CEPLAN!J40+CESFI!J40</f>
        <v>10</v>
      </c>
      <c r="I40" s="46">
        <f>'REITORIA-PROEX'!K40+ESAG!K40+CCT!K40+CAV!K40+CEO!K40+CESMO!K40+CEAD!K40+CEPLAN!K40+CESFI!K40</f>
        <v>6</v>
      </c>
      <c r="J40" s="39">
        <f>'REITORIA-PROEX'!L40+ESAG!L40+CCT!L40+CAV!L40+CEO!L40+CESMO!L40+CEAD!L40+CEPLAN!L40+CESFI!L40</f>
        <v>6</v>
      </c>
      <c r="K40" s="40">
        <f>'REITORIA-PROEX'!N40+ESAG!N40+CCT!N40+CAV!N40+CEO!N40+CESMO!N40+CEAD!N40+CEPLAN!N40+CESFI!N40</f>
        <v>1</v>
      </c>
      <c r="L40" s="41">
        <f>'REITORIA-PROEX'!O40+'REITORIA-PROEX'!P40+ESAG!O40+ESAG!P40+CCT!O40+CCT!P40+CAV!O40+CAV!P40+CEO!O40+CEO!P40+CESMO!O40+CESMO!P40+CEAD!O40+CEAD!P40+CEPLAN!O40+CEPLAN!P40+CESFI!O40+CESFI!P40</f>
        <v>0</v>
      </c>
      <c r="M40" s="42">
        <f t="shared" si="0"/>
        <v>4</v>
      </c>
      <c r="N40" s="8">
        <f t="shared" si="1"/>
        <v>30000</v>
      </c>
      <c r="O40" s="8">
        <f t="shared" si="2"/>
        <v>0</v>
      </c>
      <c r="P40" s="8">
        <f t="shared" si="3"/>
        <v>18000</v>
      </c>
    </row>
    <row r="41" spans="1:16" ht="30.25" customHeight="1" x14ac:dyDescent="0.35">
      <c r="A41" s="93"/>
      <c r="B41" s="96"/>
      <c r="C41" s="27">
        <v>38</v>
      </c>
      <c r="D41" s="24" t="s">
        <v>54</v>
      </c>
      <c r="E41" s="16" t="s">
        <v>40</v>
      </c>
      <c r="F41" s="15" t="s">
        <v>43</v>
      </c>
      <c r="G41" s="28">
        <v>800</v>
      </c>
      <c r="H41" s="30">
        <f>'REITORIA-PROEX'!J41+ESAG!J41+CCT!J41+CAV!J41+CEO!J41+CESMO!J41+CEAD!J41+CEPLAN!J41+CESFI!J41</f>
        <v>7</v>
      </c>
      <c r="I41" s="46">
        <f>'REITORIA-PROEX'!K41+ESAG!K41+CCT!K41+CAV!K41+CEO!K41+CESMO!K41+CEAD!K41+CEPLAN!K41+CESFI!K41</f>
        <v>3</v>
      </c>
      <c r="J41" s="39">
        <f>'REITORIA-PROEX'!L41+ESAG!L41+CCT!L41+CAV!L41+CEO!L41+CESMO!L41+CEAD!L41+CEPLAN!L41+CESFI!L41</f>
        <v>3</v>
      </c>
      <c r="K41" s="40">
        <f>'REITORIA-PROEX'!N41+ESAG!N41+CCT!N41+CAV!N41+CEO!N41+CESMO!N41+CEAD!N41+CEPLAN!N41+CESFI!N41</f>
        <v>1</v>
      </c>
      <c r="L41" s="41">
        <f>'REITORIA-PROEX'!O41+'REITORIA-PROEX'!P41+ESAG!O41+ESAG!P41+CCT!O41+CCT!P41+CAV!O41+CAV!P41+CEO!O41+CEO!P41+CESMO!O41+CESMO!P41+CEAD!O41+CEAD!P41+CEPLAN!O41+CEPLAN!P41+CESFI!O41+CESFI!P41</f>
        <v>0</v>
      </c>
      <c r="M41" s="42">
        <f t="shared" si="0"/>
        <v>4</v>
      </c>
      <c r="N41" s="8">
        <f t="shared" si="1"/>
        <v>5600</v>
      </c>
      <c r="O41" s="8">
        <f t="shared" si="2"/>
        <v>0</v>
      </c>
      <c r="P41" s="8">
        <f t="shared" si="3"/>
        <v>2400</v>
      </c>
    </row>
    <row r="42" spans="1:16" ht="30.25" customHeight="1" x14ac:dyDescent="0.35">
      <c r="A42" s="93"/>
      <c r="B42" s="96"/>
      <c r="C42" s="27">
        <v>39</v>
      </c>
      <c r="D42" s="24" t="s">
        <v>79</v>
      </c>
      <c r="E42" s="16" t="s">
        <v>40</v>
      </c>
      <c r="F42" s="15" t="s">
        <v>43</v>
      </c>
      <c r="G42" s="28">
        <v>700</v>
      </c>
      <c r="H42" s="30">
        <f>'REITORIA-PROEX'!J42+ESAG!J42+CCT!J42+CAV!J42+CEO!J42+CESMO!J42+CEAD!J42+CEPLAN!J42+CESFI!J42</f>
        <v>10</v>
      </c>
      <c r="I42" s="46">
        <f>'REITORIA-PROEX'!K42+ESAG!K42+CCT!K42+CAV!K42+CEO!K42+CESMO!K42+CEAD!K42+CEPLAN!K42+CESFI!K42</f>
        <v>5</v>
      </c>
      <c r="J42" s="39">
        <f>'REITORIA-PROEX'!L42+ESAG!L42+CCT!L42+CAV!L42+CEO!L42+CESMO!L42+CEAD!L42+CEPLAN!L42+CESFI!L42</f>
        <v>5</v>
      </c>
      <c r="K42" s="40">
        <f>'REITORIA-PROEX'!N42+ESAG!N42+CCT!N42+CAV!N42+CEO!N42+CESMO!N42+CEAD!N42+CEPLAN!N42+CESFI!N42</f>
        <v>2</v>
      </c>
      <c r="L42" s="41">
        <f>'REITORIA-PROEX'!O42+'REITORIA-PROEX'!P42+ESAG!O42+ESAG!P42+CCT!O42+CCT!P42+CAV!O42+CAV!P42+CEO!O42+CEO!P42+CESMO!O42+CESMO!P42+CEAD!O42+CEAD!P42+CEPLAN!O42+CEPLAN!P42+CESFI!O42+CESFI!P42</f>
        <v>0</v>
      </c>
      <c r="M42" s="42">
        <f t="shared" si="0"/>
        <v>5</v>
      </c>
      <c r="N42" s="8">
        <f t="shared" si="1"/>
        <v>7000</v>
      </c>
      <c r="O42" s="8">
        <f t="shared" si="2"/>
        <v>0</v>
      </c>
      <c r="P42" s="8">
        <f t="shared" si="3"/>
        <v>3500</v>
      </c>
    </row>
    <row r="43" spans="1:16" ht="30.25" customHeight="1" x14ac:dyDescent="0.35">
      <c r="A43" s="93"/>
      <c r="B43" s="96"/>
      <c r="C43" s="27">
        <v>40</v>
      </c>
      <c r="D43" s="24" t="s">
        <v>80</v>
      </c>
      <c r="E43" s="16" t="s">
        <v>40</v>
      </c>
      <c r="F43" s="15" t="s">
        <v>43</v>
      </c>
      <c r="G43" s="28">
        <v>700</v>
      </c>
      <c r="H43" s="30">
        <f>'REITORIA-PROEX'!J43+ESAG!J43+CCT!J43+CAV!J43+CEO!J43+CESMO!J43+CEAD!J43+CEPLAN!J43+CESFI!J43</f>
        <v>4</v>
      </c>
      <c r="I43" s="46">
        <f>'REITORIA-PROEX'!K43+ESAG!K43+CCT!K43+CAV!K43+CEO!K43+CESMO!K43+CEAD!K43+CEPLAN!K43+CESFI!K43</f>
        <v>0</v>
      </c>
      <c r="J43" s="39">
        <f>'REITORIA-PROEX'!L43+ESAG!L43+CCT!L43+CAV!L43+CEO!L43+CESMO!L43+CEAD!L43+CEPLAN!L43+CESFI!L43</f>
        <v>0</v>
      </c>
      <c r="K43" s="40">
        <f>'REITORIA-PROEX'!N43+ESAG!N43+CCT!N43+CAV!N43+CEO!N43+CESMO!N43+CEAD!N43+CEPLAN!N43+CESFI!N43</f>
        <v>1</v>
      </c>
      <c r="L43" s="41">
        <f>'REITORIA-PROEX'!O43+'REITORIA-PROEX'!P43+ESAG!O43+ESAG!P43+CCT!O43+CCT!P43+CAV!O43+CAV!P43+CEO!O43+CEO!P43+CESMO!O43+CESMO!P43+CEAD!O43+CEAD!P43+CEPLAN!O43+CEPLAN!P43+CESFI!O43+CESFI!P43</f>
        <v>0</v>
      </c>
      <c r="M43" s="42">
        <f t="shared" si="0"/>
        <v>4</v>
      </c>
      <c r="N43" s="8">
        <f t="shared" si="1"/>
        <v>2800</v>
      </c>
      <c r="O43" s="8">
        <f t="shared" si="2"/>
        <v>0</v>
      </c>
      <c r="P43" s="8">
        <f t="shared" si="3"/>
        <v>0</v>
      </c>
    </row>
    <row r="44" spans="1:16" ht="30.25" customHeight="1" x14ac:dyDescent="0.35">
      <c r="A44" s="93"/>
      <c r="B44" s="96"/>
      <c r="C44" s="27">
        <v>41</v>
      </c>
      <c r="D44" s="24" t="s">
        <v>81</v>
      </c>
      <c r="E44" s="16" t="s">
        <v>40</v>
      </c>
      <c r="F44" s="15" t="s">
        <v>43</v>
      </c>
      <c r="G44" s="28">
        <v>700</v>
      </c>
      <c r="H44" s="30">
        <f>'REITORIA-PROEX'!J44+ESAG!J44+CCT!J44+CAV!J44+CEO!J44+CESMO!J44+CEAD!J44+CEPLAN!J44+CESFI!J44</f>
        <v>6</v>
      </c>
      <c r="I44" s="46">
        <f>'REITORIA-PROEX'!K44+ESAG!K44+CCT!K44+CAV!K44+CEO!K44+CESMO!K44+CEAD!K44+CEPLAN!K44+CESFI!K44</f>
        <v>4</v>
      </c>
      <c r="J44" s="39">
        <f>'REITORIA-PROEX'!L44+ESAG!L44+CCT!L44+CAV!L44+CEO!L44+CESMO!L44+CEAD!L44+CEPLAN!L44+CESFI!L44</f>
        <v>4</v>
      </c>
      <c r="K44" s="40">
        <f>'REITORIA-PROEX'!N44+ESAG!N44+CCT!N44+CAV!N44+CEO!N44+CESMO!N44+CEAD!N44+CEPLAN!N44+CESFI!N44</f>
        <v>1</v>
      </c>
      <c r="L44" s="41">
        <f>'REITORIA-PROEX'!O44+'REITORIA-PROEX'!P44+ESAG!O44+ESAG!P44+CCT!O44+CCT!P44+CAV!O44+CAV!P44+CEO!O44+CEO!P44+CESMO!O44+CESMO!P44+CEAD!O44+CEAD!P44+CEPLAN!O44+CEPLAN!P44+CESFI!O44+CESFI!P44</f>
        <v>0</v>
      </c>
      <c r="M44" s="42">
        <f t="shared" si="0"/>
        <v>2</v>
      </c>
      <c r="N44" s="8">
        <f t="shared" si="1"/>
        <v>4200</v>
      </c>
      <c r="O44" s="8">
        <f t="shared" si="2"/>
        <v>0</v>
      </c>
      <c r="P44" s="8">
        <f t="shared" si="3"/>
        <v>2800</v>
      </c>
    </row>
    <row r="45" spans="1:16" ht="30.25" customHeight="1" x14ac:dyDescent="0.35">
      <c r="A45" s="93"/>
      <c r="B45" s="96"/>
      <c r="C45" s="27">
        <v>42</v>
      </c>
      <c r="D45" s="24" t="s">
        <v>82</v>
      </c>
      <c r="E45" s="16" t="s">
        <v>40</v>
      </c>
      <c r="F45" s="15" t="s">
        <v>43</v>
      </c>
      <c r="G45" s="28">
        <v>700</v>
      </c>
      <c r="H45" s="30">
        <f>'REITORIA-PROEX'!J45+ESAG!J45+CCT!J45+CAV!J45+CEO!J45+CESMO!J45+CEAD!J45+CEPLAN!J45+CESFI!J45</f>
        <v>6</v>
      </c>
      <c r="I45" s="46">
        <f>'REITORIA-PROEX'!K45+ESAG!K45+CCT!K45+CAV!K45+CEO!K45+CESMO!K45+CEAD!K45+CEPLAN!K45+CESFI!K45</f>
        <v>2</v>
      </c>
      <c r="J45" s="39">
        <f>'REITORIA-PROEX'!L45+ESAG!L45+CCT!L45+CAV!L45+CEO!L45+CESMO!L45+CEAD!L45+CEPLAN!L45+CESFI!L45</f>
        <v>2</v>
      </c>
      <c r="K45" s="40">
        <f>'REITORIA-PROEX'!N45+ESAG!N45+CCT!N45+CAV!N45+CEO!N45+CESMO!N45+CEAD!N45+CEPLAN!N45+CESFI!N45</f>
        <v>1</v>
      </c>
      <c r="L45" s="41">
        <f>'REITORIA-PROEX'!O45+'REITORIA-PROEX'!P45+ESAG!O45+ESAG!P45+CCT!O45+CCT!P45+CAV!O45+CAV!P45+CEO!O45+CEO!P45+CESMO!O45+CESMO!P45+CEAD!O45+CEAD!P45+CEPLAN!O45+CEPLAN!P45+CESFI!O45+CESFI!P45</f>
        <v>0</v>
      </c>
      <c r="M45" s="42">
        <f t="shared" si="0"/>
        <v>4</v>
      </c>
      <c r="N45" s="8">
        <f t="shared" si="1"/>
        <v>4200</v>
      </c>
      <c r="O45" s="8">
        <f t="shared" si="2"/>
        <v>0</v>
      </c>
      <c r="P45" s="8">
        <f t="shared" si="3"/>
        <v>1400</v>
      </c>
    </row>
    <row r="46" spans="1:16" ht="30.25" customHeight="1" x14ac:dyDescent="0.35">
      <c r="A46" s="93"/>
      <c r="B46" s="96"/>
      <c r="C46" s="27">
        <v>43</v>
      </c>
      <c r="D46" s="24" t="s">
        <v>83</v>
      </c>
      <c r="E46" s="16" t="s">
        <v>40</v>
      </c>
      <c r="F46" s="15" t="s">
        <v>43</v>
      </c>
      <c r="G46" s="28">
        <v>700</v>
      </c>
      <c r="H46" s="30">
        <f>'REITORIA-PROEX'!J46+ESAG!J46+CCT!J46+CAV!J46+CEO!J46+CESMO!J46+CEAD!J46+CEPLAN!J46+CESFI!J46</f>
        <v>6</v>
      </c>
      <c r="I46" s="46">
        <f>'REITORIA-PROEX'!K46+ESAG!K46+CCT!K46+CAV!K46+CEO!K46+CESMO!K46+CEAD!K46+CEPLAN!K46+CESFI!K46</f>
        <v>3</v>
      </c>
      <c r="J46" s="39">
        <f>'REITORIA-PROEX'!L46+ESAG!L46+CCT!L46+CAV!L46+CEO!L46+CESMO!L46+CEAD!L46+CEPLAN!L46+CESFI!L46</f>
        <v>3</v>
      </c>
      <c r="K46" s="40">
        <f>'REITORIA-PROEX'!N46+ESAG!N46+CCT!N46+CAV!N46+CEO!N46+CESMO!N46+CEAD!N46+CEPLAN!N46+CESFI!N46</f>
        <v>1</v>
      </c>
      <c r="L46" s="41">
        <f>'REITORIA-PROEX'!O46+'REITORIA-PROEX'!P46+ESAG!O46+ESAG!P46+CCT!O46+CCT!P46+CAV!O46+CAV!P46+CEO!O46+CEO!P46+CESMO!O46+CESMO!P46+CEAD!O46+CEAD!P46+CEPLAN!O46+CEPLAN!P46+CESFI!O46+CESFI!P46</f>
        <v>0</v>
      </c>
      <c r="M46" s="42">
        <f t="shared" si="0"/>
        <v>3</v>
      </c>
      <c r="N46" s="8">
        <f t="shared" si="1"/>
        <v>4200</v>
      </c>
      <c r="O46" s="8">
        <f t="shared" si="2"/>
        <v>0</v>
      </c>
      <c r="P46" s="8">
        <f t="shared" si="3"/>
        <v>2100</v>
      </c>
    </row>
    <row r="47" spans="1:16" ht="30.25" customHeight="1" x14ac:dyDescent="0.35">
      <c r="A47" s="93"/>
      <c r="B47" s="96"/>
      <c r="C47" s="27">
        <v>44</v>
      </c>
      <c r="D47" s="24" t="s">
        <v>84</v>
      </c>
      <c r="E47" s="16" t="s">
        <v>40</v>
      </c>
      <c r="F47" s="15" t="s">
        <v>43</v>
      </c>
      <c r="G47" s="28">
        <v>2763.84</v>
      </c>
      <c r="H47" s="30">
        <f>'REITORIA-PROEX'!J47+ESAG!J47+CCT!J47+CAV!J47+CEO!J47+CESMO!J47+CEAD!J47+CEPLAN!J47+CESFI!J47</f>
        <v>1</v>
      </c>
      <c r="I47" s="46">
        <f>'REITORIA-PROEX'!K47+ESAG!K47+CCT!K47+CAV!K47+CEO!K47+CESMO!K47+CEAD!K47+CEPLAN!K47+CESFI!K47</f>
        <v>1</v>
      </c>
      <c r="J47" s="39">
        <f>'REITORIA-PROEX'!L47+ESAG!L47+CCT!L47+CAV!L47+CEO!L47+CESMO!L47+CEAD!L47+CEPLAN!L47+CESFI!L47</f>
        <v>1</v>
      </c>
      <c r="K47" s="40">
        <f>'REITORIA-PROEX'!N47+ESAG!N47+CCT!N47+CAV!N47+CEO!N47+CESMO!N47+CEAD!N47+CEPLAN!N47+CESFI!N47</f>
        <v>0</v>
      </c>
      <c r="L47" s="41">
        <f>'REITORIA-PROEX'!O47+'REITORIA-PROEX'!P47+ESAG!O47+ESAG!P47+CCT!O47+CCT!P47+CAV!O47+CAV!P47+CEO!O47+CEO!P47+CESMO!O47+CESMO!P47+CEAD!O47+CEAD!P47+CEPLAN!O47+CEPLAN!P47+CESFI!O47+CESFI!P47</f>
        <v>0</v>
      </c>
      <c r="M47" s="42">
        <f t="shared" si="0"/>
        <v>0</v>
      </c>
      <c r="N47" s="8">
        <f t="shared" si="1"/>
        <v>2763.84</v>
      </c>
      <c r="O47" s="8">
        <f t="shared" si="2"/>
        <v>0</v>
      </c>
      <c r="P47" s="8">
        <f t="shared" si="3"/>
        <v>2763.84</v>
      </c>
    </row>
    <row r="48" spans="1:16" ht="30.25" customHeight="1" x14ac:dyDescent="0.35">
      <c r="A48" s="93"/>
      <c r="B48" s="96"/>
      <c r="C48" s="27">
        <v>45</v>
      </c>
      <c r="D48" s="24" t="s">
        <v>85</v>
      </c>
      <c r="E48" s="16" t="s">
        <v>40</v>
      </c>
      <c r="F48" s="15" t="s">
        <v>43</v>
      </c>
      <c r="G48" s="28">
        <v>700</v>
      </c>
      <c r="H48" s="30">
        <f>'REITORIA-PROEX'!J48+ESAG!J48+CCT!J48+CAV!J48+CEO!J48+CESMO!J48+CEAD!J48+CEPLAN!J48+CESFI!J48</f>
        <v>4</v>
      </c>
      <c r="I48" s="46">
        <f>'REITORIA-PROEX'!K48+ESAG!K48+CCT!K48+CAV!K48+CEO!K48+CESMO!K48+CEAD!K48+CEPLAN!K48+CESFI!K48</f>
        <v>3</v>
      </c>
      <c r="J48" s="39">
        <f>'REITORIA-PROEX'!L48+ESAG!L48+CCT!L48+CAV!L48+CEO!L48+CESMO!L48+CEAD!L48+CEPLAN!L48+CESFI!L48</f>
        <v>3</v>
      </c>
      <c r="K48" s="40">
        <f>'REITORIA-PROEX'!N48+ESAG!N48+CCT!N48+CAV!N48+CEO!N48+CESMO!N48+CEAD!N48+CEPLAN!N48+CESFI!N48</f>
        <v>1</v>
      </c>
      <c r="L48" s="41">
        <f>'REITORIA-PROEX'!O48+'REITORIA-PROEX'!P48+ESAG!O48+ESAG!P48+CCT!O48+CCT!P48+CAV!O48+CAV!P48+CEO!O48+CEO!P48+CESMO!O48+CESMO!P48+CEAD!O48+CEAD!P48+CEPLAN!O48+CEPLAN!P48+CESFI!O48+CESFI!P48</f>
        <v>0</v>
      </c>
      <c r="M48" s="42">
        <f t="shared" si="0"/>
        <v>1</v>
      </c>
      <c r="N48" s="8">
        <f t="shared" si="1"/>
        <v>2800</v>
      </c>
      <c r="O48" s="8">
        <f t="shared" si="2"/>
        <v>0</v>
      </c>
      <c r="P48" s="8">
        <f t="shared" si="3"/>
        <v>2100</v>
      </c>
    </row>
    <row r="49" spans="1:16" ht="30.25" customHeight="1" x14ac:dyDescent="0.35">
      <c r="A49" s="93"/>
      <c r="B49" s="96"/>
      <c r="C49" s="27">
        <v>46</v>
      </c>
      <c r="D49" s="24" t="s">
        <v>86</v>
      </c>
      <c r="E49" s="16" t="s">
        <v>40</v>
      </c>
      <c r="F49" s="15" t="s">
        <v>43</v>
      </c>
      <c r="G49" s="28">
        <v>700</v>
      </c>
      <c r="H49" s="30">
        <f>'REITORIA-PROEX'!J49+ESAG!J49+CCT!J49+CAV!J49+CEO!J49+CESMO!J49+CEAD!J49+CEPLAN!J49+CESFI!J49</f>
        <v>6</v>
      </c>
      <c r="I49" s="46">
        <f>'REITORIA-PROEX'!K49+ESAG!K49+CCT!K49+CAV!K49+CEO!K49+CESMO!K49+CEAD!K49+CEPLAN!K49+CESFI!K49</f>
        <v>6</v>
      </c>
      <c r="J49" s="39">
        <f>'REITORIA-PROEX'!L49+ESAG!L49+CCT!L49+CAV!L49+CEO!L49+CESMO!L49+CEAD!L49+CEPLAN!L49+CESFI!L49</f>
        <v>6</v>
      </c>
      <c r="K49" s="40">
        <f>'REITORIA-PROEX'!N49+ESAG!N49+CCT!N49+CAV!N49+CEO!N49+CESMO!N49+CEAD!N49+CEPLAN!N49+CESFI!N49</f>
        <v>1</v>
      </c>
      <c r="L49" s="41">
        <f>'REITORIA-PROEX'!O49+'REITORIA-PROEX'!P49+ESAG!O49+ESAG!P49+CCT!O49+CCT!P49+CAV!O49+CAV!P49+CEO!O49+CEO!P49+CESMO!O49+CESMO!P49+CEAD!O49+CEAD!P49+CEPLAN!O49+CEPLAN!P49+CESFI!O49+CESFI!P49</f>
        <v>0</v>
      </c>
      <c r="M49" s="42">
        <f t="shared" si="0"/>
        <v>0</v>
      </c>
      <c r="N49" s="8">
        <f t="shared" si="1"/>
        <v>4200</v>
      </c>
      <c r="O49" s="8">
        <f t="shared" si="2"/>
        <v>0</v>
      </c>
      <c r="P49" s="8">
        <f t="shared" si="3"/>
        <v>4200</v>
      </c>
    </row>
    <row r="50" spans="1:16" ht="30.25" customHeight="1" x14ac:dyDescent="0.35">
      <c r="A50" s="93"/>
      <c r="B50" s="96"/>
      <c r="C50" s="27">
        <v>47</v>
      </c>
      <c r="D50" s="24" t="s">
        <v>87</v>
      </c>
      <c r="E50" s="16" t="s">
        <v>40</v>
      </c>
      <c r="F50" s="15" t="s">
        <v>43</v>
      </c>
      <c r="G50" s="28">
        <v>700</v>
      </c>
      <c r="H50" s="30">
        <f>'REITORIA-PROEX'!J50+ESAG!J50+CCT!J50+CAV!J50+CEO!J50+CESMO!J50+CEAD!J50+CEPLAN!J50+CESFI!J50</f>
        <v>1</v>
      </c>
      <c r="I50" s="46">
        <f>'REITORIA-PROEX'!K50+ESAG!K50+CCT!K50+CAV!K50+CEO!K50+CESMO!K50+CEAD!K50+CEPLAN!K50+CESFI!K50</f>
        <v>0</v>
      </c>
      <c r="J50" s="39">
        <f>'REITORIA-PROEX'!L50+ESAG!L50+CCT!L50+CAV!L50+CEO!L50+CESMO!L50+CEAD!L50+CEPLAN!L50+CESFI!L50</f>
        <v>0</v>
      </c>
      <c r="K50" s="40">
        <f>'REITORIA-PROEX'!N50+ESAG!N50+CCT!N50+CAV!N50+CEO!N50+CESMO!N50+CEAD!N50+CEPLAN!N50+CESFI!N50</f>
        <v>0</v>
      </c>
      <c r="L50" s="41">
        <f>'REITORIA-PROEX'!O50+'REITORIA-PROEX'!P50+ESAG!O50+ESAG!P50+CCT!O50+CCT!P50+CAV!O50+CAV!P50+CEO!O50+CEO!P50+CESMO!O50+CESMO!P50+CEAD!O50+CEAD!P50+CEPLAN!O50+CEPLAN!P50+CESFI!O50+CESFI!P50</f>
        <v>0</v>
      </c>
      <c r="M50" s="42">
        <f t="shared" si="0"/>
        <v>1</v>
      </c>
      <c r="N50" s="8">
        <f t="shared" si="1"/>
        <v>700</v>
      </c>
      <c r="O50" s="8">
        <f t="shared" si="2"/>
        <v>0</v>
      </c>
      <c r="P50" s="8">
        <f t="shared" si="3"/>
        <v>0</v>
      </c>
    </row>
    <row r="51" spans="1:16" ht="30.25" customHeight="1" x14ac:dyDescent="0.35">
      <c r="A51" s="93"/>
      <c r="B51" s="96"/>
      <c r="C51" s="27">
        <v>48</v>
      </c>
      <c r="D51" s="24" t="s">
        <v>88</v>
      </c>
      <c r="E51" s="16" t="s">
        <v>40</v>
      </c>
      <c r="F51" s="15" t="s">
        <v>43</v>
      </c>
      <c r="G51" s="28">
        <v>700</v>
      </c>
      <c r="H51" s="30">
        <f>'REITORIA-PROEX'!J51+ESAG!J51+CCT!J51+CAV!J51+CEO!J51+CESMO!J51+CEAD!J51+CEPLAN!J51+CESFI!J51</f>
        <v>1</v>
      </c>
      <c r="I51" s="46">
        <f>'REITORIA-PROEX'!K51+ESAG!K51+CCT!K51+CAV!K51+CEO!K51+CESMO!K51+CEAD!K51+CEPLAN!K51+CESFI!K51</f>
        <v>1</v>
      </c>
      <c r="J51" s="39">
        <f>'REITORIA-PROEX'!L51+ESAG!L51+CCT!L51+CAV!L51+CEO!L51+CESMO!L51+CEAD!L51+CEPLAN!L51+CESFI!L51</f>
        <v>1</v>
      </c>
      <c r="K51" s="40">
        <f>'REITORIA-PROEX'!N51+ESAG!N51+CCT!N51+CAV!N51+CEO!N51+CESMO!N51+CEAD!N51+CEPLAN!N51+CESFI!N51</f>
        <v>0</v>
      </c>
      <c r="L51" s="41">
        <f>'REITORIA-PROEX'!O51+'REITORIA-PROEX'!P51+ESAG!O51+ESAG!P51+CCT!O51+CCT!P51+CAV!O51+CAV!P51+CEO!O51+CEO!P51+CESMO!O51+CESMO!P51+CEAD!O51+CEAD!P51+CEPLAN!O51+CEPLAN!P51+CESFI!O51+CESFI!P51</f>
        <v>0</v>
      </c>
      <c r="M51" s="42">
        <f t="shared" si="0"/>
        <v>0</v>
      </c>
      <c r="N51" s="8">
        <f t="shared" si="1"/>
        <v>700</v>
      </c>
      <c r="O51" s="8">
        <f t="shared" si="2"/>
        <v>0</v>
      </c>
      <c r="P51" s="8">
        <f t="shared" si="3"/>
        <v>700</v>
      </c>
    </row>
    <row r="52" spans="1:16" ht="30.25" customHeight="1" x14ac:dyDescent="0.35">
      <c r="A52" s="93"/>
      <c r="B52" s="96"/>
      <c r="C52" s="27">
        <v>49</v>
      </c>
      <c r="D52" s="24" t="s">
        <v>89</v>
      </c>
      <c r="E52" s="16" t="s">
        <v>40</v>
      </c>
      <c r="F52" s="15" t="s">
        <v>43</v>
      </c>
      <c r="G52" s="28">
        <v>700</v>
      </c>
      <c r="H52" s="30">
        <f>'REITORIA-PROEX'!J52+ESAG!J52+CCT!J52+CAV!J52+CEO!J52+CESMO!J52+CEAD!J52+CEPLAN!J52+CESFI!J52</f>
        <v>6</v>
      </c>
      <c r="I52" s="46">
        <f>'REITORIA-PROEX'!K52+ESAG!K52+CCT!K52+CAV!K52+CEO!K52+CESMO!K52+CEAD!K52+CEPLAN!K52+CESFI!K52</f>
        <v>4</v>
      </c>
      <c r="J52" s="39">
        <f>'REITORIA-PROEX'!L52+ESAG!L52+CCT!L52+CAV!L52+CEO!L52+CESMO!L52+CEAD!L52+CEPLAN!L52+CESFI!L52</f>
        <v>4</v>
      </c>
      <c r="K52" s="40">
        <f>'REITORIA-PROEX'!N52+ESAG!N52+CCT!N52+CAV!N52+CEO!N52+CESMO!N52+CEAD!N52+CEPLAN!N52+CESFI!N52</f>
        <v>1</v>
      </c>
      <c r="L52" s="41">
        <f>'REITORIA-PROEX'!O52+'REITORIA-PROEX'!P52+ESAG!O52+ESAG!P52+CCT!O52+CCT!P52+CAV!O52+CAV!P52+CEO!O52+CEO!P52+CESMO!O52+CESMO!P52+CEAD!O52+CEAD!P52+CEPLAN!O52+CEPLAN!P52+CESFI!O52+CESFI!P52</f>
        <v>0</v>
      </c>
      <c r="M52" s="42">
        <f t="shared" si="0"/>
        <v>2</v>
      </c>
      <c r="N52" s="8">
        <f t="shared" si="1"/>
        <v>4200</v>
      </c>
      <c r="O52" s="8">
        <f t="shared" si="2"/>
        <v>0</v>
      </c>
      <c r="P52" s="8">
        <f t="shared" si="3"/>
        <v>2800</v>
      </c>
    </row>
    <row r="53" spans="1:16" ht="30.25" customHeight="1" x14ac:dyDescent="0.35">
      <c r="A53" s="93"/>
      <c r="B53" s="96"/>
      <c r="C53" s="27">
        <v>50</v>
      </c>
      <c r="D53" s="24" t="s">
        <v>90</v>
      </c>
      <c r="E53" s="16" t="s">
        <v>40</v>
      </c>
      <c r="F53" s="15" t="s">
        <v>43</v>
      </c>
      <c r="G53" s="28">
        <v>700</v>
      </c>
      <c r="H53" s="30">
        <f>'REITORIA-PROEX'!J53+ESAG!J53+CCT!J53+CAV!J53+CEO!J53+CESMO!J53+CEAD!J53+CEPLAN!J53+CESFI!J53</f>
        <v>6</v>
      </c>
      <c r="I53" s="46">
        <f>'REITORIA-PROEX'!K53+ESAG!K53+CCT!K53+CAV!K53+CEO!K53+CESMO!K53+CEAD!K53+CEPLAN!K53+CESFI!K53</f>
        <v>4</v>
      </c>
      <c r="J53" s="39">
        <f>'REITORIA-PROEX'!L53+ESAG!L53+CCT!L53+CAV!L53+CEO!L53+CESMO!L53+CEAD!L53+CEPLAN!L53+CESFI!L53</f>
        <v>4</v>
      </c>
      <c r="K53" s="40">
        <f>'REITORIA-PROEX'!N53+ESAG!N53+CCT!N53+CAV!N53+CEO!N53+CESMO!N53+CEAD!N53+CEPLAN!N53+CESFI!N53</f>
        <v>1</v>
      </c>
      <c r="L53" s="41">
        <f>'REITORIA-PROEX'!O53+'REITORIA-PROEX'!P53+ESAG!O53+ESAG!P53+CCT!O53+CCT!P53+CAV!O53+CAV!P53+CEO!O53+CEO!P53+CESMO!O53+CESMO!P53+CEAD!O53+CEAD!P53+CEPLAN!O53+CEPLAN!P53+CESFI!O53+CESFI!P53</f>
        <v>0</v>
      </c>
      <c r="M53" s="42">
        <f t="shared" si="0"/>
        <v>2</v>
      </c>
      <c r="N53" s="8">
        <f t="shared" si="1"/>
        <v>4200</v>
      </c>
      <c r="O53" s="8">
        <f t="shared" si="2"/>
        <v>0</v>
      </c>
      <c r="P53" s="8">
        <f t="shared" si="3"/>
        <v>2800</v>
      </c>
    </row>
    <row r="54" spans="1:16" ht="30.25" customHeight="1" x14ac:dyDescent="0.35">
      <c r="A54" s="94"/>
      <c r="B54" s="97"/>
      <c r="C54" s="27">
        <v>51</v>
      </c>
      <c r="D54" s="24" t="s">
        <v>65</v>
      </c>
      <c r="E54" s="16" t="s">
        <v>40</v>
      </c>
      <c r="F54" s="15" t="s">
        <v>43</v>
      </c>
      <c r="G54" s="28">
        <v>16600</v>
      </c>
      <c r="H54" s="30">
        <f>'REITORIA-PROEX'!J54+ESAG!J54+CCT!J54+CAV!J54+CEO!J54+CESMO!J54+CEAD!J54+CEPLAN!J54+CESFI!J54</f>
        <v>4</v>
      </c>
      <c r="I54" s="46">
        <f>'REITORIA-PROEX'!K54+ESAG!K54+CCT!K54+CAV!K54+CEO!K54+CESMO!K54+CEAD!K54+CEPLAN!K54+CESFI!K54</f>
        <v>2</v>
      </c>
      <c r="J54" s="39">
        <f>'REITORIA-PROEX'!L54+ESAG!L54+CCT!L54+CAV!L54+CEO!L54+CESMO!L54+CEAD!L54+CEPLAN!L54+CESFI!L54</f>
        <v>2</v>
      </c>
      <c r="K54" s="40">
        <f>'REITORIA-PROEX'!N54+ESAG!N54+CCT!N54+CAV!N54+CEO!N54+CESMO!N54+CEAD!N54+CEPLAN!N54+CESFI!N54</f>
        <v>0</v>
      </c>
      <c r="L54" s="41">
        <f>'REITORIA-PROEX'!O54+'REITORIA-PROEX'!P54+ESAG!O54+ESAG!P54+CCT!O54+CCT!P54+CAV!O54+CAV!P54+CEO!O54+CEO!P54+CESMO!O54+CESMO!P54+CEAD!O54+CEAD!P54+CEPLAN!O54+CEPLAN!P54+CESFI!O54+CESFI!P54</f>
        <v>0</v>
      </c>
      <c r="M54" s="42">
        <f t="shared" si="0"/>
        <v>2</v>
      </c>
      <c r="N54" s="8">
        <f t="shared" si="1"/>
        <v>66400</v>
      </c>
      <c r="O54" s="8">
        <f t="shared" si="2"/>
        <v>0</v>
      </c>
      <c r="P54" s="8">
        <f t="shared" si="3"/>
        <v>33200</v>
      </c>
    </row>
    <row r="55" spans="1:16" s="63" customFormat="1" ht="26.5" customHeight="1" x14ac:dyDescent="0.35">
      <c r="A55" s="52" t="s">
        <v>36</v>
      </c>
      <c r="B55" s="51" t="s">
        <v>101</v>
      </c>
      <c r="C55" s="27">
        <v>52</v>
      </c>
      <c r="D55" s="16" t="s">
        <v>39</v>
      </c>
      <c r="E55" s="16" t="s">
        <v>40</v>
      </c>
      <c r="F55" s="15" t="s">
        <v>41</v>
      </c>
      <c r="G55" s="48">
        <v>163999.99</v>
      </c>
      <c r="H55" s="30">
        <f>'REITORIA-PROEX'!J55+ESAG!J55+CCT!J55+CAV!J55+CEO!J55+CESMO!J55+CEAD!J55+CEPLAN!J55+CESFI!J55</f>
        <v>1</v>
      </c>
      <c r="I55" s="46">
        <f>'REITORIA-PROEX'!K55+ESAG!K55+CCT!K55+CAV!K55+CEO!K55+CESMO!K55+CEAD!K55+CEPLAN!K55+CESFI!K55</f>
        <v>1</v>
      </c>
      <c r="J55" s="39">
        <f>'REITORIA-PROEX'!L55+ESAG!L55+CCT!L55+CAV!L55+CEO!L55+CESMO!L55+CEAD!L55+CEPLAN!L55+CESFI!L55</f>
        <v>1</v>
      </c>
      <c r="K55" s="40">
        <f>'REITORIA-PROEX'!N55+ESAG!N55+CCT!N55+CAV!N55+CEO!N55+CESMO!N55+CEAD!N55+CEPLAN!N55+CESFI!N55</f>
        <v>0</v>
      </c>
      <c r="L55" s="41">
        <f>'REITORIA-PROEX'!O55+'REITORIA-PROEX'!P55+ESAG!O55+ESAG!P55+CCT!O55+CCT!P55+CAV!O55+CAV!P55+CEO!O55+CEO!P55+CESMO!O55+CESMO!P55+CEAD!O55+CEAD!P55+CEPLAN!O55+CEPLAN!P55+CESFI!O55+CESFI!P55</f>
        <v>0</v>
      </c>
      <c r="M55" s="42">
        <f t="shared" si="0"/>
        <v>0</v>
      </c>
      <c r="N55" s="62">
        <f t="shared" si="1"/>
        <v>163999.99</v>
      </c>
      <c r="O55" s="62">
        <f t="shared" si="2"/>
        <v>0</v>
      </c>
      <c r="P55" s="8">
        <f t="shared" si="3"/>
        <v>163999.99</v>
      </c>
    </row>
    <row r="56" spans="1:16" ht="15.75" customHeight="1" x14ac:dyDescent="0.35">
      <c r="G56" s="20"/>
      <c r="H56" s="6">
        <f>SUM(H4:H55)</f>
        <v>360</v>
      </c>
      <c r="N56" s="18">
        <f>SUM(N4:N55)</f>
        <v>972197.34</v>
      </c>
      <c r="O56" s="18">
        <f>SUM(O4:O55)</f>
        <v>0</v>
      </c>
      <c r="P56" s="18">
        <f>SUM(P4:P55)</f>
        <v>419813.08499999996</v>
      </c>
    </row>
    <row r="57" spans="1:16" ht="24.75" customHeight="1" x14ac:dyDescent="0.35"/>
    <row r="58" spans="1:16" x14ac:dyDescent="0.35">
      <c r="B58" s="86" t="s">
        <v>104</v>
      </c>
      <c r="C58" s="87"/>
      <c r="D58" s="87"/>
      <c r="E58" s="87"/>
      <c r="F58" s="88"/>
      <c r="H58" s="110" t="str">
        <f>A1</f>
        <v>PE 0628/2025 SRP (SGPE ORIGEM: 6989/2025)</v>
      </c>
      <c r="I58" s="111"/>
      <c r="J58" s="111"/>
      <c r="K58" s="111"/>
      <c r="L58" s="111"/>
      <c r="M58" s="111"/>
      <c r="N58" s="111"/>
      <c r="O58" s="111"/>
      <c r="P58" s="112"/>
    </row>
    <row r="59" spans="1:16" ht="33" customHeight="1" x14ac:dyDescent="0.35">
      <c r="H59" s="119" t="str">
        <f>D1</f>
        <v>OBJETO: CONTRATAÇÃO DE EMPRESA ESPECIALIZADA NA PRESTAÇÃO DE SERVIÇOS DE ARBITRAGEM E LOCAÇÃO DE SANITÁRIOS QUÍMICOS PORTÁTEIS, CONTÊINERES, DUCHAS E LAVATÓRIOS PARA ATENDIMENTO ÀS NECESSIDADES DOS EVENTOS DA UDESC</v>
      </c>
      <c r="I59" s="120"/>
      <c r="J59" s="120"/>
      <c r="K59" s="120"/>
      <c r="L59" s="120"/>
      <c r="M59" s="120"/>
      <c r="N59" s="120"/>
      <c r="O59" s="120"/>
      <c r="P59" s="121"/>
    </row>
    <row r="60" spans="1:16" x14ac:dyDescent="0.35">
      <c r="H60" s="104" t="str">
        <f>K1</f>
        <v>VIGÊNCIA DA ATA: 28/05/2025 até 28/05/2026</v>
      </c>
      <c r="I60" s="105"/>
      <c r="J60" s="105"/>
      <c r="K60" s="105"/>
      <c r="L60" s="105"/>
      <c r="M60" s="105"/>
      <c r="N60" s="105"/>
      <c r="O60" s="105"/>
      <c r="P60" s="106"/>
    </row>
    <row r="61" spans="1:16" x14ac:dyDescent="0.35">
      <c r="H61" s="53" t="s">
        <v>112</v>
      </c>
      <c r="I61" s="54"/>
      <c r="J61" s="54"/>
      <c r="K61" s="54"/>
      <c r="L61" s="54"/>
      <c r="M61" s="54"/>
      <c r="N61" s="54"/>
      <c r="O61" s="54"/>
      <c r="P61" s="55">
        <f>N56</f>
        <v>972197.34</v>
      </c>
    </row>
    <row r="62" spans="1:16" x14ac:dyDescent="0.35">
      <c r="H62" s="56" t="s">
        <v>111</v>
      </c>
      <c r="I62" s="57"/>
      <c r="J62" s="57"/>
      <c r="K62" s="57"/>
      <c r="L62" s="57"/>
      <c r="M62" s="57"/>
      <c r="N62" s="57"/>
      <c r="O62" s="57"/>
      <c r="P62" s="58">
        <f>P56</f>
        <v>419813.08499999996</v>
      </c>
    </row>
    <row r="63" spans="1:16" x14ac:dyDescent="0.35">
      <c r="H63" s="56" t="s">
        <v>8</v>
      </c>
      <c r="I63" s="57"/>
      <c r="J63" s="57"/>
      <c r="K63" s="57"/>
      <c r="L63" s="57"/>
      <c r="M63" s="57"/>
      <c r="N63" s="57"/>
      <c r="O63" s="57"/>
      <c r="P63" s="59"/>
    </row>
    <row r="64" spans="1:16" x14ac:dyDescent="0.35">
      <c r="H64" s="85" t="s">
        <v>9</v>
      </c>
      <c r="I64" s="60"/>
      <c r="J64" s="60"/>
      <c r="K64" s="60"/>
      <c r="L64" s="60"/>
      <c r="M64" s="60"/>
      <c r="N64" s="60"/>
      <c r="O64" s="60"/>
      <c r="P64" s="84">
        <f>P62/P61</f>
        <v>0.43181879617156738</v>
      </c>
    </row>
    <row r="65" spans="8:16" x14ac:dyDescent="0.35">
      <c r="H65" s="107" t="s">
        <v>118</v>
      </c>
      <c r="I65" s="108"/>
      <c r="J65" s="108"/>
      <c r="K65" s="108"/>
      <c r="L65" s="108"/>
      <c r="M65" s="108"/>
      <c r="N65" s="108"/>
      <c r="O65" s="108"/>
      <c r="P65" s="109"/>
    </row>
  </sheetData>
  <mergeCells count="13">
    <mergeCell ref="H60:P60"/>
    <mergeCell ref="H65:P65"/>
    <mergeCell ref="H58:P58"/>
    <mergeCell ref="A2:P2"/>
    <mergeCell ref="A1:C1"/>
    <mergeCell ref="H59:P59"/>
    <mergeCell ref="D1:J1"/>
    <mergeCell ref="K1:P1"/>
    <mergeCell ref="B4:B25"/>
    <mergeCell ref="A4:A25"/>
    <mergeCell ref="B26:B54"/>
    <mergeCell ref="A26:A54"/>
    <mergeCell ref="B58:F58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CB9B9-7707-4A42-8827-3334DEFFE94C}">
  <dimension ref="A1:AG58"/>
  <sheetViews>
    <sheetView zoomScale="70" zoomScaleNormal="70" workbookViewId="0">
      <pane xSplit="19" topLeftCell="T1" activePane="topRight" state="frozen"/>
      <selection pane="topRight" activeCell="J1" sqref="J1:S1"/>
    </sheetView>
  </sheetViews>
  <sheetFormatPr defaultColWidth="9.7265625" defaultRowHeight="14.5" x14ac:dyDescent="0.35"/>
  <cols>
    <col min="1" max="1" width="7.1796875" style="1" customWidth="1"/>
    <col min="2" max="2" width="13.7265625" style="1" customWidth="1"/>
    <col min="3" max="3" width="9" style="1" customWidth="1"/>
    <col min="4" max="4" width="33.7265625" style="12" customWidth="1"/>
    <col min="5" max="5" width="10.453125" style="12" customWidth="1"/>
    <col min="6" max="6" width="13.7265625" style="12" customWidth="1"/>
    <col min="7" max="7" width="11.26953125" style="1" customWidth="1"/>
    <col min="8" max="8" width="13.1796875" style="1" customWidth="1"/>
    <col min="9" max="9" width="19.1796875" style="1" customWidth="1"/>
    <col min="10" max="10" width="11" style="6" customWidth="1"/>
    <col min="11" max="12" width="12.54296875" style="6" customWidth="1"/>
    <col min="13" max="13" width="12.453125" style="6" customWidth="1"/>
    <col min="14" max="14" width="12.54296875" style="6" customWidth="1"/>
    <col min="15" max="15" width="7.1796875" style="6" customWidth="1"/>
    <col min="16" max="17" width="6.26953125" style="6" customWidth="1"/>
    <col min="18" max="18" width="10" style="13" customWidth="1"/>
    <col min="19" max="19" width="11.54296875" style="4" customWidth="1"/>
    <col min="20" max="20" width="15" style="5" customWidth="1"/>
    <col min="21" max="33" width="13.26953125" style="5" customWidth="1"/>
    <col min="34" max="16384" width="9.7265625" style="2"/>
  </cols>
  <sheetData>
    <row r="1" spans="1:33" ht="48.75" customHeight="1" x14ac:dyDescent="0.35">
      <c r="A1" s="99" t="s">
        <v>31</v>
      </c>
      <c r="B1" s="100"/>
      <c r="C1" s="101"/>
      <c r="D1" s="99" t="s">
        <v>32</v>
      </c>
      <c r="E1" s="100"/>
      <c r="F1" s="100"/>
      <c r="G1" s="100"/>
      <c r="H1" s="100"/>
      <c r="I1" s="101"/>
      <c r="J1" s="98" t="s">
        <v>33</v>
      </c>
      <c r="K1" s="98"/>
      <c r="L1" s="98"/>
      <c r="M1" s="98"/>
      <c r="N1" s="98"/>
      <c r="O1" s="98"/>
      <c r="P1" s="98"/>
      <c r="Q1" s="98"/>
      <c r="R1" s="98"/>
      <c r="S1" s="98"/>
      <c r="T1" s="89" t="s">
        <v>28</v>
      </c>
      <c r="U1" s="89" t="s">
        <v>28</v>
      </c>
      <c r="V1" s="89" t="s">
        <v>28</v>
      </c>
      <c r="W1" s="89" t="s">
        <v>28</v>
      </c>
      <c r="X1" s="89" t="s">
        <v>28</v>
      </c>
      <c r="Y1" s="89" t="s">
        <v>28</v>
      </c>
      <c r="Z1" s="89" t="s">
        <v>28</v>
      </c>
      <c r="AA1" s="89" t="s">
        <v>28</v>
      </c>
      <c r="AB1" s="89" t="s">
        <v>28</v>
      </c>
      <c r="AC1" s="89" t="s">
        <v>28</v>
      </c>
      <c r="AD1" s="89" t="s">
        <v>28</v>
      </c>
      <c r="AE1" s="89" t="s">
        <v>28</v>
      </c>
      <c r="AF1" s="89" t="s">
        <v>28</v>
      </c>
      <c r="AG1" s="89" t="s">
        <v>28</v>
      </c>
    </row>
    <row r="2" spans="1:33" ht="24.75" customHeight="1" x14ac:dyDescent="0.35">
      <c r="A2" s="98" t="s">
        <v>93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</row>
    <row r="3" spans="1:33" s="3" customFormat="1" ht="48.25" customHeight="1" x14ac:dyDescent="0.25">
      <c r="A3" s="10" t="s">
        <v>5</v>
      </c>
      <c r="B3" s="10" t="s">
        <v>10</v>
      </c>
      <c r="C3" s="10" t="s">
        <v>3</v>
      </c>
      <c r="D3" s="10" t="s">
        <v>13</v>
      </c>
      <c r="E3" s="10" t="s">
        <v>4</v>
      </c>
      <c r="F3" s="10" t="s">
        <v>11</v>
      </c>
      <c r="G3" s="10" t="s">
        <v>29</v>
      </c>
      <c r="H3" s="10" t="s">
        <v>30</v>
      </c>
      <c r="I3" s="10" t="s">
        <v>12</v>
      </c>
      <c r="J3" s="31" t="s">
        <v>15</v>
      </c>
      <c r="K3" s="47" t="s">
        <v>16</v>
      </c>
      <c r="L3" s="47" t="s">
        <v>17</v>
      </c>
      <c r="M3" s="31" t="s">
        <v>18</v>
      </c>
      <c r="N3" s="47" t="s">
        <v>19</v>
      </c>
      <c r="O3" s="47" t="s">
        <v>20</v>
      </c>
      <c r="P3" s="47" t="s">
        <v>21</v>
      </c>
      <c r="Q3" s="47" t="s">
        <v>22</v>
      </c>
      <c r="R3" s="32" t="s">
        <v>0</v>
      </c>
      <c r="S3" s="9" t="s">
        <v>2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  <c r="AG3" s="22" t="s">
        <v>1</v>
      </c>
    </row>
    <row r="4" spans="1:33" s="17" customFormat="1" ht="30" customHeight="1" x14ac:dyDescent="0.35">
      <c r="A4" s="92" t="s">
        <v>34</v>
      </c>
      <c r="B4" s="95" t="s">
        <v>35</v>
      </c>
      <c r="C4" s="27">
        <v>1</v>
      </c>
      <c r="D4" s="44" t="s">
        <v>44</v>
      </c>
      <c r="E4" s="16" t="s">
        <v>40</v>
      </c>
      <c r="F4" s="15" t="s">
        <v>43</v>
      </c>
      <c r="G4" s="21" t="s">
        <v>91</v>
      </c>
      <c r="H4" s="21" t="s">
        <v>42</v>
      </c>
      <c r="I4" s="49">
        <v>2000</v>
      </c>
      <c r="J4" s="43">
        <v>0</v>
      </c>
      <c r="K4" s="33">
        <f>IF(SUM(T4:AK4)&gt;J4+M4,J4+M4,SUM(T4:AK4))</f>
        <v>0</v>
      </c>
      <c r="L4" s="34">
        <f>(SUM(T4:AK4))</f>
        <v>0</v>
      </c>
      <c r="M4" s="35"/>
      <c r="N4" s="36">
        <f>ROUND(IF(J4*0.25-0.5&lt;0,0,J4*0.25-0.5),0)-Q4-O4</f>
        <v>0</v>
      </c>
      <c r="O4" s="35"/>
      <c r="P4" s="35"/>
      <c r="Q4" s="35"/>
      <c r="R4" s="45">
        <f>J4-(SUM(T4:AG4))+M4</f>
        <v>0</v>
      </c>
      <c r="S4" s="11" t="str">
        <f t="shared" ref="S4:S55" si="0">IF(R4&lt;0,"ATENÇÃO","OK")</f>
        <v>OK</v>
      </c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s="17" customFormat="1" ht="30" customHeight="1" x14ac:dyDescent="0.35">
      <c r="A5" s="93"/>
      <c r="B5" s="96"/>
      <c r="C5" s="27">
        <v>2</v>
      </c>
      <c r="D5" s="24" t="s">
        <v>45</v>
      </c>
      <c r="E5" s="16" t="s">
        <v>40</v>
      </c>
      <c r="F5" s="15" t="s">
        <v>43</v>
      </c>
      <c r="G5" s="21" t="s">
        <v>91</v>
      </c>
      <c r="H5" s="21" t="s">
        <v>42</v>
      </c>
      <c r="I5" s="49">
        <v>1400</v>
      </c>
      <c r="J5" s="43">
        <v>0</v>
      </c>
      <c r="K5" s="33">
        <f t="shared" ref="K5:K55" si="1">IF(SUM(T5:AK5)&gt;J5+M5,J5+M5,SUM(T5:AK5))</f>
        <v>0</v>
      </c>
      <c r="L5" s="34">
        <f t="shared" ref="L5:L55" si="2">(SUM(T5:AK5))</f>
        <v>0</v>
      </c>
      <c r="M5" s="35"/>
      <c r="N5" s="36">
        <f t="shared" ref="N5:N55" si="3">ROUND(IF(J5*0.25-0.5&lt;0,0,J5*0.25-0.5),0)-Q5-O5</f>
        <v>0</v>
      </c>
      <c r="O5" s="35"/>
      <c r="P5" s="35"/>
      <c r="Q5" s="35"/>
      <c r="R5" s="45">
        <f t="shared" ref="R5:R55" si="4">J5-(SUM(T5:AG5))+M5</f>
        <v>0</v>
      </c>
      <c r="S5" s="11" t="str">
        <f t="shared" si="0"/>
        <v>OK</v>
      </c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s="17" customFormat="1" ht="30" customHeight="1" x14ac:dyDescent="0.35">
      <c r="A6" s="93"/>
      <c r="B6" s="96"/>
      <c r="C6" s="27">
        <v>3</v>
      </c>
      <c r="D6" s="24" t="s">
        <v>46</v>
      </c>
      <c r="E6" s="16" t="s">
        <v>40</v>
      </c>
      <c r="F6" s="15" t="s">
        <v>43</v>
      </c>
      <c r="G6" s="21" t="s">
        <v>91</v>
      </c>
      <c r="H6" s="21" t="s">
        <v>42</v>
      </c>
      <c r="I6" s="49">
        <v>1400</v>
      </c>
      <c r="J6" s="43">
        <v>0</v>
      </c>
      <c r="K6" s="33">
        <f t="shared" si="1"/>
        <v>0</v>
      </c>
      <c r="L6" s="34">
        <f t="shared" si="2"/>
        <v>0</v>
      </c>
      <c r="M6" s="35"/>
      <c r="N6" s="36">
        <f t="shared" si="3"/>
        <v>0</v>
      </c>
      <c r="O6" s="35"/>
      <c r="P6" s="35"/>
      <c r="Q6" s="35"/>
      <c r="R6" s="45">
        <f t="shared" si="4"/>
        <v>0</v>
      </c>
      <c r="S6" s="11" t="str">
        <f t="shared" si="0"/>
        <v>OK</v>
      </c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s="3" customFormat="1" ht="30" customHeight="1" x14ac:dyDescent="0.35">
      <c r="A7" s="93"/>
      <c r="B7" s="96"/>
      <c r="C7" s="27">
        <v>4</v>
      </c>
      <c r="D7" s="44" t="s">
        <v>47</v>
      </c>
      <c r="E7" s="16" t="s">
        <v>40</v>
      </c>
      <c r="F7" s="15" t="s">
        <v>43</v>
      </c>
      <c r="G7" s="21" t="s">
        <v>91</v>
      </c>
      <c r="H7" s="21" t="s">
        <v>42</v>
      </c>
      <c r="I7" s="49">
        <v>2000</v>
      </c>
      <c r="J7" s="43">
        <v>0</v>
      </c>
      <c r="K7" s="33">
        <f t="shared" si="1"/>
        <v>0</v>
      </c>
      <c r="L7" s="34">
        <f t="shared" si="2"/>
        <v>0</v>
      </c>
      <c r="M7" s="35"/>
      <c r="N7" s="36">
        <f t="shared" si="3"/>
        <v>0</v>
      </c>
      <c r="O7" s="35"/>
      <c r="P7" s="35"/>
      <c r="Q7" s="35"/>
      <c r="R7" s="45">
        <f t="shared" si="4"/>
        <v>0</v>
      </c>
      <c r="S7" s="11" t="str">
        <f t="shared" si="0"/>
        <v>OK</v>
      </c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s="3" customFormat="1" ht="30" customHeight="1" x14ac:dyDescent="0.35">
      <c r="A8" s="93"/>
      <c r="B8" s="96"/>
      <c r="C8" s="27">
        <v>5</v>
      </c>
      <c r="D8" s="25" t="s">
        <v>48</v>
      </c>
      <c r="E8" s="16" t="s">
        <v>40</v>
      </c>
      <c r="F8" s="15" t="s">
        <v>43</v>
      </c>
      <c r="G8" s="21" t="s">
        <v>91</v>
      </c>
      <c r="H8" s="21" t="s">
        <v>42</v>
      </c>
      <c r="I8" s="49">
        <v>1000</v>
      </c>
      <c r="J8" s="43">
        <v>0</v>
      </c>
      <c r="K8" s="33">
        <f t="shared" si="1"/>
        <v>0</v>
      </c>
      <c r="L8" s="34">
        <f t="shared" si="2"/>
        <v>0</v>
      </c>
      <c r="M8" s="35"/>
      <c r="N8" s="36">
        <f t="shared" si="3"/>
        <v>0</v>
      </c>
      <c r="O8" s="35"/>
      <c r="P8" s="35"/>
      <c r="Q8" s="35"/>
      <c r="R8" s="45">
        <f t="shared" si="4"/>
        <v>0</v>
      </c>
      <c r="S8" s="11" t="str">
        <f t="shared" si="0"/>
        <v>OK</v>
      </c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 s="3" customFormat="1" ht="30" customHeight="1" x14ac:dyDescent="0.35">
      <c r="A9" s="93"/>
      <c r="B9" s="96"/>
      <c r="C9" s="27">
        <v>6</v>
      </c>
      <c r="D9" s="44" t="s">
        <v>49</v>
      </c>
      <c r="E9" s="16" t="s">
        <v>40</v>
      </c>
      <c r="F9" s="15" t="s">
        <v>43</v>
      </c>
      <c r="G9" s="21" t="s">
        <v>91</v>
      </c>
      <c r="H9" s="21" t="s">
        <v>42</v>
      </c>
      <c r="I9" s="49">
        <v>3000</v>
      </c>
      <c r="J9" s="43">
        <v>0</v>
      </c>
      <c r="K9" s="33">
        <f t="shared" si="1"/>
        <v>0</v>
      </c>
      <c r="L9" s="34">
        <f t="shared" si="2"/>
        <v>0</v>
      </c>
      <c r="M9" s="35"/>
      <c r="N9" s="36">
        <f t="shared" si="3"/>
        <v>0</v>
      </c>
      <c r="O9" s="35"/>
      <c r="P9" s="35"/>
      <c r="Q9" s="35"/>
      <c r="R9" s="45">
        <f t="shared" si="4"/>
        <v>0</v>
      </c>
      <c r="S9" s="11" t="str">
        <f t="shared" si="0"/>
        <v>OK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33" s="3" customFormat="1" ht="30" customHeight="1" x14ac:dyDescent="0.35">
      <c r="A10" s="93"/>
      <c r="B10" s="96"/>
      <c r="C10" s="27">
        <v>7</v>
      </c>
      <c r="D10" s="44" t="s">
        <v>50</v>
      </c>
      <c r="E10" s="16" t="s">
        <v>40</v>
      </c>
      <c r="F10" s="15" t="s">
        <v>43</v>
      </c>
      <c r="G10" s="21" t="s">
        <v>91</v>
      </c>
      <c r="H10" s="21" t="s">
        <v>42</v>
      </c>
      <c r="I10" s="49">
        <v>500</v>
      </c>
      <c r="J10" s="43">
        <v>0</v>
      </c>
      <c r="K10" s="33">
        <f t="shared" si="1"/>
        <v>0</v>
      </c>
      <c r="L10" s="34">
        <f t="shared" si="2"/>
        <v>0</v>
      </c>
      <c r="M10" s="35"/>
      <c r="N10" s="36">
        <f t="shared" si="3"/>
        <v>0</v>
      </c>
      <c r="O10" s="35"/>
      <c r="P10" s="35"/>
      <c r="Q10" s="35"/>
      <c r="R10" s="45">
        <f t="shared" si="4"/>
        <v>0</v>
      </c>
      <c r="S10" s="11" t="str">
        <f t="shared" si="0"/>
        <v>OK</v>
      </c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s="17" customFormat="1" ht="30" customHeight="1" x14ac:dyDescent="0.35">
      <c r="A11" s="93"/>
      <c r="B11" s="96"/>
      <c r="C11" s="27">
        <v>8</v>
      </c>
      <c r="D11" s="44" t="s">
        <v>51</v>
      </c>
      <c r="E11" s="16" t="s">
        <v>40</v>
      </c>
      <c r="F11" s="15" t="s">
        <v>43</v>
      </c>
      <c r="G11" s="21" t="s">
        <v>91</v>
      </c>
      <c r="H11" s="21" t="s">
        <v>42</v>
      </c>
      <c r="I11" s="49">
        <v>700</v>
      </c>
      <c r="J11" s="43">
        <v>0</v>
      </c>
      <c r="K11" s="33">
        <f t="shared" si="1"/>
        <v>0</v>
      </c>
      <c r="L11" s="34">
        <f t="shared" si="2"/>
        <v>0</v>
      </c>
      <c r="M11" s="35"/>
      <c r="N11" s="36">
        <f t="shared" si="3"/>
        <v>0</v>
      </c>
      <c r="O11" s="35"/>
      <c r="P11" s="35"/>
      <c r="Q11" s="35"/>
      <c r="R11" s="45">
        <f t="shared" si="4"/>
        <v>0</v>
      </c>
      <c r="S11" s="11" t="str">
        <f t="shared" si="0"/>
        <v>OK</v>
      </c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3" s="17" customFormat="1" ht="30" customHeight="1" x14ac:dyDescent="0.35">
      <c r="A12" s="93"/>
      <c r="B12" s="96"/>
      <c r="C12" s="27">
        <v>9</v>
      </c>
      <c r="D12" s="44" t="s">
        <v>52</v>
      </c>
      <c r="E12" s="16" t="s">
        <v>40</v>
      </c>
      <c r="F12" s="15" t="s">
        <v>43</v>
      </c>
      <c r="G12" s="21" t="s">
        <v>91</v>
      </c>
      <c r="H12" s="21" t="s">
        <v>42</v>
      </c>
      <c r="I12" s="49">
        <v>800</v>
      </c>
      <c r="J12" s="43">
        <v>0</v>
      </c>
      <c r="K12" s="33">
        <f t="shared" si="1"/>
        <v>0</v>
      </c>
      <c r="L12" s="34">
        <f t="shared" si="2"/>
        <v>0</v>
      </c>
      <c r="M12" s="35"/>
      <c r="N12" s="36">
        <f t="shared" si="3"/>
        <v>0</v>
      </c>
      <c r="O12" s="35"/>
      <c r="P12" s="35"/>
      <c r="Q12" s="35"/>
      <c r="R12" s="45">
        <f t="shared" si="4"/>
        <v>0</v>
      </c>
      <c r="S12" s="11" t="str">
        <f t="shared" si="0"/>
        <v>OK</v>
      </c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33" s="17" customFormat="1" ht="30" customHeight="1" x14ac:dyDescent="0.35">
      <c r="A13" s="93"/>
      <c r="B13" s="96"/>
      <c r="C13" s="27">
        <v>10</v>
      </c>
      <c r="D13" s="44" t="s">
        <v>53</v>
      </c>
      <c r="E13" s="16" t="s">
        <v>40</v>
      </c>
      <c r="F13" s="15" t="s">
        <v>43</v>
      </c>
      <c r="G13" s="21" t="s">
        <v>91</v>
      </c>
      <c r="H13" s="21" t="s">
        <v>42</v>
      </c>
      <c r="I13" s="49">
        <v>1900</v>
      </c>
      <c r="J13" s="43">
        <v>1</v>
      </c>
      <c r="K13" s="33">
        <f t="shared" si="1"/>
        <v>0</v>
      </c>
      <c r="L13" s="34">
        <f t="shared" si="2"/>
        <v>0</v>
      </c>
      <c r="M13" s="35"/>
      <c r="N13" s="36">
        <f t="shared" si="3"/>
        <v>0</v>
      </c>
      <c r="O13" s="35"/>
      <c r="P13" s="35"/>
      <c r="Q13" s="35"/>
      <c r="R13" s="45">
        <f t="shared" si="4"/>
        <v>1</v>
      </c>
      <c r="S13" s="11" t="str">
        <f t="shared" si="0"/>
        <v>OK</v>
      </c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33" s="17" customFormat="1" ht="30" customHeight="1" x14ac:dyDescent="0.35">
      <c r="A14" s="93"/>
      <c r="B14" s="96"/>
      <c r="C14" s="27">
        <v>11</v>
      </c>
      <c r="D14" s="26" t="s">
        <v>54</v>
      </c>
      <c r="E14" s="16" t="s">
        <v>40</v>
      </c>
      <c r="F14" s="15" t="s">
        <v>43</v>
      </c>
      <c r="G14" s="21" t="s">
        <v>91</v>
      </c>
      <c r="H14" s="21" t="s">
        <v>42</v>
      </c>
      <c r="I14" s="49">
        <v>700</v>
      </c>
      <c r="J14" s="43">
        <v>0</v>
      </c>
      <c r="K14" s="33">
        <f t="shared" si="1"/>
        <v>0</v>
      </c>
      <c r="L14" s="34">
        <f t="shared" si="2"/>
        <v>0</v>
      </c>
      <c r="M14" s="35"/>
      <c r="N14" s="36">
        <f t="shared" si="3"/>
        <v>0</v>
      </c>
      <c r="O14" s="35"/>
      <c r="P14" s="35"/>
      <c r="Q14" s="35"/>
      <c r="R14" s="45">
        <f t="shared" si="4"/>
        <v>0</v>
      </c>
      <c r="S14" s="11" t="str">
        <f t="shared" si="0"/>
        <v>OK</v>
      </c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33" s="17" customFormat="1" ht="30" customHeight="1" x14ac:dyDescent="0.35">
      <c r="A15" s="93"/>
      <c r="B15" s="96"/>
      <c r="C15" s="27">
        <v>12</v>
      </c>
      <c r="D15" s="44" t="s">
        <v>55</v>
      </c>
      <c r="E15" s="16" t="s">
        <v>40</v>
      </c>
      <c r="F15" s="15" t="s">
        <v>43</v>
      </c>
      <c r="G15" s="21" t="s">
        <v>91</v>
      </c>
      <c r="H15" s="21" t="s">
        <v>42</v>
      </c>
      <c r="I15" s="49">
        <v>700</v>
      </c>
      <c r="J15" s="43">
        <v>0</v>
      </c>
      <c r="K15" s="33">
        <f t="shared" si="1"/>
        <v>0</v>
      </c>
      <c r="L15" s="34">
        <f t="shared" si="2"/>
        <v>0</v>
      </c>
      <c r="M15" s="35"/>
      <c r="N15" s="36">
        <f t="shared" si="3"/>
        <v>0</v>
      </c>
      <c r="O15" s="35"/>
      <c r="P15" s="35"/>
      <c r="Q15" s="35"/>
      <c r="R15" s="45">
        <f t="shared" si="4"/>
        <v>0</v>
      </c>
      <c r="S15" s="11" t="str">
        <f t="shared" si="0"/>
        <v>OK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3" s="17" customFormat="1" ht="30" customHeight="1" x14ac:dyDescent="0.35">
      <c r="A16" s="93"/>
      <c r="B16" s="96"/>
      <c r="C16" s="27">
        <v>13</v>
      </c>
      <c r="D16" s="24" t="s">
        <v>56</v>
      </c>
      <c r="E16" s="16" t="s">
        <v>40</v>
      </c>
      <c r="F16" s="15" t="s">
        <v>43</v>
      </c>
      <c r="G16" s="21" t="s">
        <v>91</v>
      </c>
      <c r="H16" s="21" t="s">
        <v>42</v>
      </c>
      <c r="I16" s="49">
        <v>500</v>
      </c>
      <c r="J16" s="43">
        <v>0</v>
      </c>
      <c r="K16" s="33">
        <f t="shared" si="1"/>
        <v>0</v>
      </c>
      <c r="L16" s="34">
        <f t="shared" si="2"/>
        <v>0</v>
      </c>
      <c r="M16" s="35"/>
      <c r="N16" s="36">
        <f t="shared" si="3"/>
        <v>0</v>
      </c>
      <c r="O16" s="35"/>
      <c r="P16" s="35"/>
      <c r="Q16" s="35"/>
      <c r="R16" s="45">
        <f t="shared" si="4"/>
        <v>0</v>
      </c>
      <c r="S16" s="11" t="str">
        <f t="shared" si="0"/>
        <v>OK</v>
      </c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s="17" customFormat="1" ht="30" customHeight="1" x14ac:dyDescent="0.35">
      <c r="A17" s="93"/>
      <c r="B17" s="96"/>
      <c r="C17" s="27">
        <v>14</v>
      </c>
      <c r="D17" s="24" t="s">
        <v>57</v>
      </c>
      <c r="E17" s="16" t="s">
        <v>40</v>
      </c>
      <c r="F17" s="15" t="s">
        <v>43</v>
      </c>
      <c r="G17" s="21" t="s">
        <v>91</v>
      </c>
      <c r="H17" s="21" t="s">
        <v>42</v>
      </c>
      <c r="I17" s="49">
        <v>600</v>
      </c>
      <c r="J17" s="43">
        <v>0</v>
      </c>
      <c r="K17" s="33">
        <f t="shared" si="1"/>
        <v>0</v>
      </c>
      <c r="L17" s="34">
        <f t="shared" si="2"/>
        <v>0</v>
      </c>
      <c r="M17" s="35"/>
      <c r="N17" s="36">
        <f t="shared" si="3"/>
        <v>0</v>
      </c>
      <c r="O17" s="35"/>
      <c r="P17" s="35"/>
      <c r="Q17" s="35"/>
      <c r="R17" s="45">
        <f t="shared" si="4"/>
        <v>0</v>
      </c>
      <c r="S17" s="11" t="str">
        <f t="shared" si="0"/>
        <v>OK</v>
      </c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s="17" customFormat="1" ht="30" customHeight="1" x14ac:dyDescent="0.35">
      <c r="A18" s="93"/>
      <c r="B18" s="96"/>
      <c r="C18" s="27">
        <v>15</v>
      </c>
      <c r="D18" s="26" t="s">
        <v>58</v>
      </c>
      <c r="E18" s="16" t="s">
        <v>40</v>
      </c>
      <c r="F18" s="15" t="s">
        <v>43</v>
      </c>
      <c r="G18" s="21" t="s">
        <v>91</v>
      </c>
      <c r="H18" s="21" t="s">
        <v>42</v>
      </c>
      <c r="I18" s="49">
        <v>2100</v>
      </c>
      <c r="J18" s="43">
        <v>0</v>
      </c>
      <c r="K18" s="33">
        <f t="shared" si="1"/>
        <v>0</v>
      </c>
      <c r="L18" s="34">
        <f t="shared" si="2"/>
        <v>0</v>
      </c>
      <c r="M18" s="35"/>
      <c r="N18" s="36">
        <f t="shared" si="3"/>
        <v>0</v>
      </c>
      <c r="O18" s="35"/>
      <c r="P18" s="35"/>
      <c r="Q18" s="35"/>
      <c r="R18" s="45">
        <f t="shared" si="4"/>
        <v>0</v>
      </c>
      <c r="S18" s="11" t="str">
        <f t="shared" si="0"/>
        <v>OK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s="17" customFormat="1" ht="30" customHeight="1" x14ac:dyDescent="0.35">
      <c r="A19" s="93"/>
      <c r="B19" s="96"/>
      <c r="C19" s="27">
        <v>16</v>
      </c>
      <c r="D19" s="44" t="s">
        <v>59</v>
      </c>
      <c r="E19" s="16" t="s">
        <v>40</v>
      </c>
      <c r="F19" s="15" t="s">
        <v>43</v>
      </c>
      <c r="G19" s="21" t="s">
        <v>91</v>
      </c>
      <c r="H19" s="21" t="s">
        <v>42</v>
      </c>
      <c r="I19" s="49">
        <v>500</v>
      </c>
      <c r="J19" s="43">
        <v>0</v>
      </c>
      <c r="K19" s="33">
        <f t="shared" si="1"/>
        <v>0</v>
      </c>
      <c r="L19" s="34">
        <f t="shared" si="2"/>
        <v>0</v>
      </c>
      <c r="M19" s="35"/>
      <c r="N19" s="36">
        <f t="shared" si="3"/>
        <v>0</v>
      </c>
      <c r="O19" s="35"/>
      <c r="P19" s="35"/>
      <c r="Q19" s="35"/>
      <c r="R19" s="45">
        <f t="shared" si="4"/>
        <v>0</v>
      </c>
      <c r="S19" s="11" t="str">
        <f t="shared" si="0"/>
        <v>OK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s="17" customFormat="1" ht="30" customHeight="1" x14ac:dyDescent="0.35">
      <c r="A20" s="93"/>
      <c r="B20" s="96"/>
      <c r="C20" s="27">
        <v>17</v>
      </c>
      <c r="D20" s="26" t="s">
        <v>60</v>
      </c>
      <c r="E20" s="16" t="s">
        <v>40</v>
      </c>
      <c r="F20" s="15" t="s">
        <v>43</v>
      </c>
      <c r="G20" s="21" t="s">
        <v>91</v>
      </c>
      <c r="H20" s="21" t="s">
        <v>42</v>
      </c>
      <c r="I20" s="49">
        <v>600</v>
      </c>
      <c r="J20" s="43">
        <v>0</v>
      </c>
      <c r="K20" s="33">
        <f t="shared" si="1"/>
        <v>0</v>
      </c>
      <c r="L20" s="34">
        <f t="shared" si="2"/>
        <v>0</v>
      </c>
      <c r="M20" s="35"/>
      <c r="N20" s="36">
        <f t="shared" si="3"/>
        <v>0</v>
      </c>
      <c r="O20" s="35"/>
      <c r="P20" s="35"/>
      <c r="Q20" s="35"/>
      <c r="R20" s="45">
        <f t="shared" si="4"/>
        <v>0</v>
      </c>
      <c r="S20" s="11" t="str">
        <f t="shared" si="0"/>
        <v>OK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s="17" customFormat="1" ht="30" customHeight="1" x14ac:dyDescent="0.35">
      <c r="A21" s="93"/>
      <c r="B21" s="96"/>
      <c r="C21" s="27">
        <v>18</v>
      </c>
      <c r="D21" s="26" t="s">
        <v>61</v>
      </c>
      <c r="E21" s="16" t="s">
        <v>40</v>
      </c>
      <c r="F21" s="15" t="s">
        <v>43</v>
      </c>
      <c r="G21" s="21" t="s">
        <v>91</v>
      </c>
      <c r="H21" s="21" t="s">
        <v>42</v>
      </c>
      <c r="I21" s="49">
        <v>600</v>
      </c>
      <c r="J21" s="43">
        <v>0</v>
      </c>
      <c r="K21" s="33">
        <f t="shared" si="1"/>
        <v>0</v>
      </c>
      <c r="L21" s="34">
        <f t="shared" si="2"/>
        <v>0</v>
      </c>
      <c r="M21" s="35"/>
      <c r="N21" s="36">
        <f t="shared" si="3"/>
        <v>0</v>
      </c>
      <c r="O21" s="35"/>
      <c r="P21" s="35"/>
      <c r="Q21" s="35"/>
      <c r="R21" s="45">
        <f t="shared" si="4"/>
        <v>0</v>
      </c>
      <c r="S21" s="11" t="str">
        <f t="shared" si="0"/>
        <v>OK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s="17" customFormat="1" ht="30" customHeight="1" x14ac:dyDescent="0.35">
      <c r="A22" s="93"/>
      <c r="B22" s="96"/>
      <c r="C22" s="27">
        <v>19</v>
      </c>
      <c r="D22" s="26" t="s">
        <v>62</v>
      </c>
      <c r="E22" s="16" t="s">
        <v>40</v>
      </c>
      <c r="F22" s="15" t="s">
        <v>43</v>
      </c>
      <c r="G22" s="21" t="s">
        <v>91</v>
      </c>
      <c r="H22" s="21" t="s">
        <v>42</v>
      </c>
      <c r="I22" s="49">
        <v>800</v>
      </c>
      <c r="J22" s="43">
        <v>1</v>
      </c>
      <c r="K22" s="33">
        <f t="shared" si="1"/>
        <v>0</v>
      </c>
      <c r="L22" s="34">
        <f t="shared" si="2"/>
        <v>0</v>
      </c>
      <c r="M22" s="35"/>
      <c r="N22" s="36">
        <f t="shared" si="3"/>
        <v>0</v>
      </c>
      <c r="O22" s="35"/>
      <c r="P22" s="35"/>
      <c r="Q22" s="35"/>
      <c r="R22" s="45">
        <f t="shared" si="4"/>
        <v>1</v>
      </c>
      <c r="S22" s="11" t="str">
        <f t="shared" si="0"/>
        <v>OK</v>
      </c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s="17" customFormat="1" ht="30" customHeight="1" x14ac:dyDescent="0.35">
      <c r="A23" s="93"/>
      <c r="B23" s="96"/>
      <c r="C23" s="27">
        <v>20</v>
      </c>
      <c r="D23" s="24" t="s">
        <v>63</v>
      </c>
      <c r="E23" s="16" t="s">
        <v>40</v>
      </c>
      <c r="F23" s="15" t="s">
        <v>43</v>
      </c>
      <c r="G23" s="21" t="s">
        <v>91</v>
      </c>
      <c r="H23" s="21" t="s">
        <v>42</v>
      </c>
      <c r="I23" s="49">
        <v>524.255</v>
      </c>
      <c r="J23" s="43">
        <v>0</v>
      </c>
      <c r="K23" s="33">
        <f t="shared" si="1"/>
        <v>0</v>
      </c>
      <c r="L23" s="34">
        <f>(SUM(T23:AK23))</f>
        <v>0</v>
      </c>
      <c r="M23" s="35"/>
      <c r="N23" s="36">
        <f t="shared" si="3"/>
        <v>0</v>
      </c>
      <c r="O23" s="35"/>
      <c r="P23" s="35"/>
      <c r="Q23" s="35"/>
      <c r="R23" s="45">
        <f t="shared" si="4"/>
        <v>0</v>
      </c>
      <c r="S23" s="11" t="str">
        <f t="shared" si="0"/>
        <v>OK</v>
      </c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s="17" customFormat="1" ht="30" customHeight="1" x14ac:dyDescent="0.35">
      <c r="A24" s="93"/>
      <c r="B24" s="96"/>
      <c r="C24" s="27">
        <v>21</v>
      </c>
      <c r="D24" s="44" t="s">
        <v>64</v>
      </c>
      <c r="E24" s="16" t="s">
        <v>40</v>
      </c>
      <c r="F24" s="15" t="s">
        <v>43</v>
      </c>
      <c r="G24" s="21" t="s">
        <v>91</v>
      </c>
      <c r="H24" s="21" t="s">
        <v>42</v>
      </c>
      <c r="I24" s="49">
        <v>2100</v>
      </c>
      <c r="J24" s="43">
        <v>1</v>
      </c>
      <c r="K24" s="33">
        <f t="shared" si="1"/>
        <v>0</v>
      </c>
      <c r="L24" s="34">
        <f t="shared" si="2"/>
        <v>0</v>
      </c>
      <c r="M24" s="35"/>
      <c r="N24" s="36">
        <f t="shared" si="3"/>
        <v>0</v>
      </c>
      <c r="O24" s="35"/>
      <c r="P24" s="35"/>
      <c r="Q24" s="35"/>
      <c r="R24" s="45">
        <f t="shared" si="4"/>
        <v>1</v>
      </c>
      <c r="S24" s="11" t="str">
        <f t="shared" si="0"/>
        <v>OK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s="17" customFormat="1" ht="30" customHeight="1" x14ac:dyDescent="0.35">
      <c r="A25" s="94"/>
      <c r="B25" s="97"/>
      <c r="C25" s="27">
        <v>22</v>
      </c>
      <c r="D25" s="44" t="s">
        <v>65</v>
      </c>
      <c r="E25" s="16" t="s">
        <v>40</v>
      </c>
      <c r="F25" s="15" t="s">
        <v>43</v>
      </c>
      <c r="G25" s="21" t="s">
        <v>91</v>
      </c>
      <c r="H25" s="21" t="s">
        <v>42</v>
      </c>
      <c r="I25" s="49">
        <v>11650</v>
      </c>
      <c r="J25" s="43">
        <v>0</v>
      </c>
      <c r="K25" s="33">
        <f t="shared" si="1"/>
        <v>0</v>
      </c>
      <c r="L25" s="34">
        <f t="shared" si="2"/>
        <v>0</v>
      </c>
      <c r="M25" s="35"/>
      <c r="N25" s="36">
        <f t="shared" si="3"/>
        <v>0</v>
      </c>
      <c r="O25" s="35"/>
      <c r="P25" s="35"/>
      <c r="Q25" s="35"/>
      <c r="R25" s="45">
        <f t="shared" si="4"/>
        <v>0</v>
      </c>
      <c r="S25" s="11" t="str">
        <f t="shared" si="0"/>
        <v>OK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s="17" customFormat="1" ht="30" customHeight="1" x14ac:dyDescent="0.35">
      <c r="A26" s="92" t="s">
        <v>38</v>
      </c>
      <c r="B26" s="95" t="s">
        <v>35</v>
      </c>
      <c r="C26" s="27">
        <v>23</v>
      </c>
      <c r="D26" s="24" t="s">
        <v>66</v>
      </c>
      <c r="E26" s="16" t="s">
        <v>40</v>
      </c>
      <c r="F26" s="15" t="s">
        <v>43</v>
      </c>
      <c r="G26" s="21" t="s">
        <v>91</v>
      </c>
      <c r="H26" s="21" t="s">
        <v>42</v>
      </c>
      <c r="I26" s="49">
        <v>6000</v>
      </c>
      <c r="J26" s="43">
        <v>4</v>
      </c>
      <c r="K26" s="33">
        <f t="shared" si="1"/>
        <v>0</v>
      </c>
      <c r="L26" s="34">
        <f t="shared" si="2"/>
        <v>0</v>
      </c>
      <c r="M26" s="35"/>
      <c r="N26" s="36">
        <f t="shared" si="3"/>
        <v>1</v>
      </c>
      <c r="O26" s="35"/>
      <c r="P26" s="35"/>
      <c r="Q26" s="35"/>
      <c r="R26" s="45">
        <f t="shared" si="4"/>
        <v>4</v>
      </c>
      <c r="S26" s="11" t="str">
        <f t="shared" si="0"/>
        <v>OK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s="17" customFormat="1" ht="30" customHeight="1" x14ac:dyDescent="0.35">
      <c r="A27" s="93"/>
      <c r="B27" s="96"/>
      <c r="C27" s="27">
        <v>24</v>
      </c>
      <c r="D27" s="24" t="s">
        <v>67</v>
      </c>
      <c r="E27" s="16" t="s">
        <v>40</v>
      </c>
      <c r="F27" s="15" t="s">
        <v>43</v>
      </c>
      <c r="G27" s="21" t="s">
        <v>91</v>
      </c>
      <c r="H27" s="21" t="s">
        <v>42</v>
      </c>
      <c r="I27" s="49">
        <v>1400</v>
      </c>
      <c r="J27" s="43">
        <v>0</v>
      </c>
      <c r="K27" s="33">
        <f t="shared" si="1"/>
        <v>0</v>
      </c>
      <c r="L27" s="34">
        <f t="shared" si="2"/>
        <v>0</v>
      </c>
      <c r="M27" s="35"/>
      <c r="N27" s="36">
        <f t="shared" si="3"/>
        <v>0</v>
      </c>
      <c r="O27" s="35"/>
      <c r="P27" s="35"/>
      <c r="Q27" s="35"/>
      <c r="R27" s="45">
        <f t="shared" si="4"/>
        <v>0</v>
      </c>
      <c r="S27" s="11" t="str">
        <f t="shared" si="0"/>
        <v>OK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s="17" customFormat="1" ht="30" customHeight="1" x14ac:dyDescent="0.35">
      <c r="A28" s="93"/>
      <c r="B28" s="96"/>
      <c r="C28" s="27">
        <v>25</v>
      </c>
      <c r="D28" s="24" t="s">
        <v>68</v>
      </c>
      <c r="E28" s="16" t="s">
        <v>40</v>
      </c>
      <c r="F28" s="15" t="s">
        <v>43</v>
      </c>
      <c r="G28" s="21" t="s">
        <v>91</v>
      </c>
      <c r="H28" s="21" t="s">
        <v>42</v>
      </c>
      <c r="I28" s="49">
        <v>2500</v>
      </c>
      <c r="J28" s="43">
        <v>2</v>
      </c>
      <c r="K28" s="33">
        <f t="shared" si="1"/>
        <v>0</v>
      </c>
      <c r="L28" s="34">
        <f t="shared" si="2"/>
        <v>0</v>
      </c>
      <c r="M28" s="35"/>
      <c r="N28" s="36">
        <f t="shared" si="3"/>
        <v>0</v>
      </c>
      <c r="O28" s="35"/>
      <c r="P28" s="35"/>
      <c r="Q28" s="35"/>
      <c r="R28" s="45">
        <f t="shared" si="4"/>
        <v>2</v>
      </c>
      <c r="S28" s="11" t="str">
        <f t="shared" si="0"/>
        <v>OK</v>
      </c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s="17" customFormat="1" ht="30" customHeight="1" x14ac:dyDescent="0.35">
      <c r="A29" s="93"/>
      <c r="B29" s="96"/>
      <c r="C29" s="27">
        <v>26</v>
      </c>
      <c r="D29" s="24" t="s">
        <v>69</v>
      </c>
      <c r="E29" s="16" t="s">
        <v>40</v>
      </c>
      <c r="F29" s="15" t="s">
        <v>43</v>
      </c>
      <c r="G29" s="21" t="s">
        <v>91</v>
      </c>
      <c r="H29" s="21" t="s">
        <v>42</v>
      </c>
      <c r="I29" s="49">
        <v>2600</v>
      </c>
      <c r="J29" s="43">
        <v>0</v>
      </c>
      <c r="K29" s="33">
        <f t="shared" si="1"/>
        <v>0</v>
      </c>
      <c r="L29" s="34">
        <f t="shared" si="2"/>
        <v>0</v>
      </c>
      <c r="M29" s="35"/>
      <c r="N29" s="36">
        <f t="shared" si="3"/>
        <v>0</v>
      </c>
      <c r="O29" s="35"/>
      <c r="P29" s="35"/>
      <c r="Q29" s="35"/>
      <c r="R29" s="45">
        <f t="shared" si="4"/>
        <v>0</v>
      </c>
      <c r="S29" s="11" t="str">
        <f t="shared" si="0"/>
        <v>OK</v>
      </c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s="17" customFormat="1" ht="30" customHeight="1" x14ac:dyDescent="0.35">
      <c r="A30" s="93"/>
      <c r="B30" s="96"/>
      <c r="C30" s="27">
        <v>27</v>
      </c>
      <c r="D30" s="24" t="s">
        <v>70</v>
      </c>
      <c r="E30" s="16" t="s">
        <v>40</v>
      </c>
      <c r="F30" s="15" t="s">
        <v>43</v>
      </c>
      <c r="G30" s="21" t="s">
        <v>91</v>
      </c>
      <c r="H30" s="21" t="s">
        <v>42</v>
      </c>
      <c r="I30" s="49">
        <v>3000</v>
      </c>
      <c r="J30" s="43">
        <v>6</v>
      </c>
      <c r="K30" s="33">
        <f t="shared" si="1"/>
        <v>0</v>
      </c>
      <c r="L30" s="34">
        <f t="shared" si="2"/>
        <v>0</v>
      </c>
      <c r="M30" s="35"/>
      <c r="N30" s="36">
        <f t="shared" si="3"/>
        <v>1</v>
      </c>
      <c r="O30" s="35"/>
      <c r="P30" s="35"/>
      <c r="Q30" s="35"/>
      <c r="R30" s="45">
        <f t="shared" si="4"/>
        <v>6</v>
      </c>
      <c r="S30" s="11" t="str">
        <f t="shared" si="0"/>
        <v>OK</v>
      </c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s="17" customFormat="1" ht="30" customHeight="1" x14ac:dyDescent="0.35">
      <c r="A31" s="93"/>
      <c r="B31" s="96"/>
      <c r="C31" s="27">
        <v>28</v>
      </c>
      <c r="D31" s="24" t="s">
        <v>71</v>
      </c>
      <c r="E31" s="16" t="s">
        <v>40</v>
      </c>
      <c r="F31" s="15" t="s">
        <v>43</v>
      </c>
      <c r="G31" s="21" t="s">
        <v>91</v>
      </c>
      <c r="H31" s="21" t="s">
        <v>42</v>
      </c>
      <c r="I31" s="49">
        <v>2400</v>
      </c>
      <c r="J31" s="43">
        <v>0</v>
      </c>
      <c r="K31" s="33">
        <f t="shared" si="1"/>
        <v>0</v>
      </c>
      <c r="L31" s="34">
        <f t="shared" si="2"/>
        <v>0</v>
      </c>
      <c r="M31" s="35"/>
      <c r="N31" s="36">
        <f t="shared" si="3"/>
        <v>0</v>
      </c>
      <c r="O31" s="35"/>
      <c r="P31" s="35"/>
      <c r="Q31" s="35"/>
      <c r="R31" s="45">
        <f t="shared" si="4"/>
        <v>0</v>
      </c>
      <c r="S31" s="11" t="str">
        <f t="shared" si="0"/>
        <v>OK</v>
      </c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s="17" customFormat="1" ht="30" customHeight="1" x14ac:dyDescent="0.35">
      <c r="A32" s="93"/>
      <c r="B32" s="96"/>
      <c r="C32" s="27">
        <v>29</v>
      </c>
      <c r="D32" s="24" t="s">
        <v>72</v>
      </c>
      <c r="E32" s="16" t="s">
        <v>40</v>
      </c>
      <c r="F32" s="15" t="s">
        <v>43</v>
      </c>
      <c r="G32" s="21" t="s">
        <v>91</v>
      </c>
      <c r="H32" s="21" t="s">
        <v>42</v>
      </c>
      <c r="I32" s="49">
        <v>3000</v>
      </c>
      <c r="J32" s="43">
        <v>3</v>
      </c>
      <c r="K32" s="33">
        <f t="shared" si="1"/>
        <v>0</v>
      </c>
      <c r="L32" s="34">
        <f t="shared" si="2"/>
        <v>0</v>
      </c>
      <c r="M32" s="35"/>
      <c r="N32" s="36">
        <f t="shared" si="3"/>
        <v>0</v>
      </c>
      <c r="O32" s="35"/>
      <c r="P32" s="35"/>
      <c r="Q32" s="35"/>
      <c r="R32" s="45">
        <f t="shared" si="4"/>
        <v>3</v>
      </c>
      <c r="S32" s="11" t="str">
        <f t="shared" si="0"/>
        <v>OK</v>
      </c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s="17" customFormat="1" ht="30" customHeight="1" x14ac:dyDescent="0.35">
      <c r="A33" s="93"/>
      <c r="B33" s="96"/>
      <c r="C33" s="27">
        <v>30</v>
      </c>
      <c r="D33" s="24" t="s">
        <v>58</v>
      </c>
      <c r="E33" s="16" t="s">
        <v>40</v>
      </c>
      <c r="F33" s="15" t="s">
        <v>43</v>
      </c>
      <c r="G33" s="21" t="s">
        <v>91</v>
      </c>
      <c r="H33" s="21" t="s">
        <v>42</v>
      </c>
      <c r="I33" s="49">
        <v>3500</v>
      </c>
      <c r="J33" s="43">
        <v>1</v>
      </c>
      <c r="K33" s="33">
        <f t="shared" si="1"/>
        <v>0</v>
      </c>
      <c r="L33" s="34">
        <f t="shared" si="2"/>
        <v>0</v>
      </c>
      <c r="M33" s="35"/>
      <c r="N33" s="36">
        <f t="shared" si="3"/>
        <v>0</v>
      </c>
      <c r="O33" s="35"/>
      <c r="P33" s="35"/>
      <c r="Q33" s="35"/>
      <c r="R33" s="45">
        <f t="shared" si="4"/>
        <v>1</v>
      </c>
      <c r="S33" s="11" t="str">
        <f t="shared" si="0"/>
        <v>OK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s="17" customFormat="1" ht="30" customHeight="1" x14ac:dyDescent="0.35">
      <c r="A34" s="93"/>
      <c r="B34" s="96"/>
      <c r="C34" s="27">
        <v>31</v>
      </c>
      <c r="D34" s="24" t="s">
        <v>73</v>
      </c>
      <c r="E34" s="16" t="s">
        <v>40</v>
      </c>
      <c r="F34" s="15" t="s">
        <v>43</v>
      </c>
      <c r="G34" s="21" t="s">
        <v>91</v>
      </c>
      <c r="H34" s="21" t="s">
        <v>42</v>
      </c>
      <c r="I34" s="49">
        <v>3500</v>
      </c>
      <c r="J34" s="43">
        <v>4</v>
      </c>
      <c r="K34" s="33">
        <f t="shared" si="1"/>
        <v>0</v>
      </c>
      <c r="L34" s="34">
        <f t="shared" si="2"/>
        <v>0</v>
      </c>
      <c r="M34" s="35"/>
      <c r="N34" s="36">
        <f t="shared" si="3"/>
        <v>1</v>
      </c>
      <c r="O34" s="35"/>
      <c r="P34" s="35"/>
      <c r="Q34" s="35"/>
      <c r="R34" s="45">
        <f t="shared" si="4"/>
        <v>4</v>
      </c>
      <c r="S34" s="11" t="str">
        <f t="shared" si="0"/>
        <v>OK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s="17" customFormat="1" ht="30" customHeight="1" x14ac:dyDescent="0.35">
      <c r="A35" s="93"/>
      <c r="B35" s="96"/>
      <c r="C35" s="27">
        <v>32</v>
      </c>
      <c r="D35" s="24" t="s">
        <v>74</v>
      </c>
      <c r="E35" s="16" t="s">
        <v>40</v>
      </c>
      <c r="F35" s="15" t="s">
        <v>43</v>
      </c>
      <c r="G35" s="21" t="s">
        <v>91</v>
      </c>
      <c r="H35" s="21" t="s">
        <v>42</v>
      </c>
      <c r="I35" s="49">
        <v>1250</v>
      </c>
      <c r="J35" s="43">
        <v>0</v>
      </c>
      <c r="K35" s="33">
        <f t="shared" si="1"/>
        <v>0</v>
      </c>
      <c r="L35" s="34">
        <f t="shared" si="2"/>
        <v>0</v>
      </c>
      <c r="M35" s="35"/>
      <c r="N35" s="36">
        <f t="shared" si="3"/>
        <v>0</v>
      </c>
      <c r="O35" s="35"/>
      <c r="P35" s="35"/>
      <c r="Q35" s="35"/>
      <c r="R35" s="45">
        <f t="shared" si="4"/>
        <v>0</v>
      </c>
      <c r="S35" s="11" t="str">
        <f t="shared" si="0"/>
        <v>OK</v>
      </c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s="17" customFormat="1" ht="30" customHeight="1" x14ac:dyDescent="0.35">
      <c r="A36" s="93"/>
      <c r="B36" s="96"/>
      <c r="C36" s="27">
        <v>33</v>
      </c>
      <c r="D36" s="24" t="s">
        <v>75</v>
      </c>
      <c r="E36" s="16" t="s">
        <v>40</v>
      </c>
      <c r="F36" s="15" t="s">
        <v>43</v>
      </c>
      <c r="G36" s="21" t="s">
        <v>91</v>
      </c>
      <c r="H36" s="21" t="s">
        <v>42</v>
      </c>
      <c r="I36" s="49">
        <v>6000</v>
      </c>
      <c r="J36" s="43">
        <v>2</v>
      </c>
      <c r="K36" s="33">
        <f t="shared" si="1"/>
        <v>0</v>
      </c>
      <c r="L36" s="34">
        <f t="shared" si="2"/>
        <v>0</v>
      </c>
      <c r="M36" s="35"/>
      <c r="N36" s="36">
        <f t="shared" si="3"/>
        <v>0</v>
      </c>
      <c r="O36" s="35"/>
      <c r="P36" s="35"/>
      <c r="Q36" s="35"/>
      <c r="R36" s="45">
        <f t="shared" si="4"/>
        <v>2</v>
      </c>
      <c r="S36" s="11" t="str">
        <f t="shared" si="0"/>
        <v>OK</v>
      </c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s="17" customFormat="1" ht="30" customHeight="1" x14ac:dyDescent="0.35">
      <c r="A37" s="93"/>
      <c r="B37" s="96"/>
      <c r="C37" s="27">
        <v>34</v>
      </c>
      <c r="D37" s="24" t="s">
        <v>76</v>
      </c>
      <c r="E37" s="16" t="s">
        <v>40</v>
      </c>
      <c r="F37" s="15" t="s">
        <v>43</v>
      </c>
      <c r="G37" s="21" t="s">
        <v>91</v>
      </c>
      <c r="H37" s="21" t="s">
        <v>42</v>
      </c>
      <c r="I37" s="49">
        <v>700</v>
      </c>
      <c r="J37" s="43">
        <v>0</v>
      </c>
      <c r="K37" s="33">
        <f t="shared" si="1"/>
        <v>0</v>
      </c>
      <c r="L37" s="34">
        <f t="shared" si="2"/>
        <v>0</v>
      </c>
      <c r="M37" s="35"/>
      <c r="N37" s="36">
        <f t="shared" si="3"/>
        <v>0</v>
      </c>
      <c r="O37" s="35"/>
      <c r="P37" s="35"/>
      <c r="Q37" s="35"/>
      <c r="R37" s="45">
        <f t="shared" si="4"/>
        <v>0</v>
      </c>
      <c r="S37" s="11" t="str">
        <f t="shared" si="0"/>
        <v>OK</v>
      </c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s="17" customFormat="1" ht="30" customHeight="1" x14ac:dyDescent="0.35">
      <c r="A38" s="93"/>
      <c r="B38" s="96"/>
      <c r="C38" s="27">
        <v>35</v>
      </c>
      <c r="D38" s="24" t="s">
        <v>51</v>
      </c>
      <c r="E38" s="16" t="s">
        <v>40</v>
      </c>
      <c r="F38" s="15" t="s">
        <v>43</v>
      </c>
      <c r="G38" s="21" t="s">
        <v>91</v>
      </c>
      <c r="H38" s="21" t="s">
        <v>42</v>
      </c>
      <c r="I38" s="49">
        <v>755</v>
      </c>
      <c r="J38" s="43">
        <v>0</v>
      </c>
      <c r="K38" s="33">
        <f t="shared" si="1"/>
        <v>0</v>
      </c>
      <c r="L38" s="34">
        <f t="shared" si="2"/>
        <v>0</v>
      </c>
      <c r="M38" s="35"/>
      <c r="N38" s="36">
        <f t="shared" si="3"/>
        <v>0</v>
      </c>
      <c r="O38" s="35"/>
      <c r="P38" s="35"/>
      <c r="Q38" s="35"/>
      <c r="R38" s="45">
        <f t="shared" si="4"/>
        <v>0</v>
      </c>
      <c r="S38" s="11" t="str">
        <f t="shared" si="0"/>
        <v>OK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s="17" customFormat="1" ht="30" customHeight="1" x14ac:dyDescent="0.35">
      <c r="A39" s="93"/>
      <c r="B39" s="96"/>
      <c r="C39" s="27">
        <v>36</v>
      </c>
      <c r="D39" s="24" t="s">
        <v>77</v>
      </c>
      <c r="E39" s="16" t="s">
        <v>40</v>
      </c>
      <c r="F39" s="15" t="s">
        <v>43</v>
      </c>
      <c r="G39" s="21" t="s">
        <v>91</v>
      </c>
      <c r="H39" s="21" t="s">
        <v>42</v>
      </c>
      <c r="I39" s="49">
        <v>2800</v>
      </c>
      <c r="J39" s="43">
        <v>4</v>
      </c>
      <c r="K39" s="33">
        <f t="shared" si="1"/>
        <v>0</v>
      </c>
      <c r="L39" s="34">
        <f t="shared" si="2"/>
        <v>0</v>
      </c>
      <c r="M39" s="35"/>
      <c r="N39" s="36">
        <f t="shared" si="3"/>
        <v>1</v>
      </c>
      <c r="O39" s="35"/>
      <c r="P39" s="35"/>
      <c r="Q39" s="35"/>
      <c r="R39" s="45">
        <f t="shared" si="4"/>
        <v>4</v>
      </c>
      <c r="S39" s="11" t="str">
        <f t="shared" si="0"/>
        <v>OK</v>
      </c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s="17" customFormat="1" ht="30" customHeight="1" x14ac:dyDescent="0.35">
      <c r="A40" s="93"/>
      <c r="B40" s="96"/>
      <c r="C40" s="27">
        <v>37</v>
      </c>
      <c r="D40" s="24" t="s">
        <v>78</v>
      </c>
      <c r="E40" s="16" t="s">
        <v>40</v>
      </c>
      <c r="F40" s="15" t="s">
        <v>43</v>
      </c>
      <c r="G40" s="21" t="s">
        <v>91</v>
      </c>
      <c r="H40" s="21" t="s">
        <v>42</v>
      </c>
      <c r="I40" s="49">
        <v>3000</v>
      </c>
      <c r="J40" s="43">
        <v>2</v>
      </c>
      <c r="K40" s="33">
        <f t="shared" si="1"/>
        <v>0</v>
      </c>
      <c r="L40" s="34">
        <f t="shared" si="2"/>
        <v>0</v>
      </c>
      <c r="M40" s="35"/>
      <c r="N40" s="36">
        <f t="shared" si="3"/>
        <v>0</v>
      </c>
      <c r="O40" s="35"/>
      <c r="P40" s="35"/>
      <c r="Q40" s="35"/>
      <c r="R40" s="45">
        <f t="shared" si="4"/>
        <v>2</v>
      </c>
      <c r="S40" s="11" t="str">
        <f t="shared" si="0"/>
        <v>OK</v>
      </c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s="17" customFormat="1" ht="30" customHeight="1" x14ac:dyDescent="0.35">
      <c r="A41" s="93"/>
      <c r="B41" s="96"/>
      <c r="C41" s="27">
        <v>38</v>
      </c>
      <c r="D41" s="24" t="s">
        <v>54</v>
      </c>
      <c r="E41" s="16" t="s">
        <v>40</v>
      </c>
      <c r="F41" s="15" t="s">
        <v>43</v>
      </c>
      <c r="G41" s="21" t="s">
        <v>91</v>
      </c>
      <c r="H41" s="21" t="s">
        <v>42</v>
      </c>
      <c r="I41" s="49">
        <v>800</v>
      </c>
      <c r="J41" s="43">
        <v>0</v>
      </c>
      <c r="K41" s="33">
        <f t="shared" si="1"/>
        <v>0</v>
      </c>
      <c r="L41" s="34">
        <f t="shared" si="2"/>
        <v>0</v>
      </c>
      <c r="M41" s="35"/>
      <c r="N41" s="36">
        <f t="shared" si="3"/>
        <v>0</v>
      </c>
      <c r="O41" s="35"/>
      <c r="P41" s="35"/>
      <c r="Q41" s="35"/>
      <c r="R41" s="45">
        <f t="shared" si="4"/>
        <v>0</v>
      </c>
      <c r="S41" s="11" t="str">
        <f t="shared" si="0"/>
        <v>OK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s="17" customFormat="1" ht="30" customHeight="1" x14ac:dyDescent="0.35">
      <c r="A42" s="93"/>
      <c r="B42" s="96"/>
      <c r="C42" s="27">
        <v>39</v>
      </c>
      <c r="D42" s="24" t="s">
        <v>79</v>
      </c>
      <c r="E42" s="16" t="s">
        <v>40</v>
      </c>
      <c r="F42" s="15" t="s">
        <v>43</v>
      </c>
      <c r="G42" s="21" t="s">
        <v>91</v>
      </c>
      <c r="H42" s="21" t="s">
        <v>42</v>
      </c>
      <c r="I42" s="49">
        <v>700</v>
      </c>
      <c r="J42" s="43">
        <v>0</v>
      </c>
      <c r="K42" s="33">
        <f t="shared" si="1"/>
        <v>0</v>
      </c>
      <c r="L42" s="34">
        <f t="shared" si="2"/>
        <v>0</v>
      </c>
      <c r="M42" s="35"/>
      <c r="N42" s="36">
        <f t="shared" si="3"/>
        <v>0</v>
      </c>
      <c r="O42" s="35"/>
      <c r="P42" s="35"/>
      <c r="Q42" s="35"/>
      <c r="R42" s="45">
        <f t="shared" si="4"/>
        <v>0</v>
      </c>
      <c r="S42" s="11" t="str">
        <f t="shared" si="0"/>
        <v>OK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s="17" customFormat="1" ht="30" customHeight="1" x14ac:dyDescent="0.35">
      <c r="A43" s="93"/>
      <c r="B43" s="96"/>
      <c r="C43" s="27">
        <v>40</v>
      </c>
      <c r="D43" s="24" t="s">
        <v>80</v>
      </c>
      <c r="E43" s="16" t="s">
        <v>40</v>
      </c>
      <c r="F43" s="15" t="s">
        <v>43</v>
      </c>
      <c r="G43" s="21" t="s">
        <v>91</v>
      </c>
      <c r="H43" s="21" t="s">
        <v>42</v>
      </c>
      <c r="I43" s="49">
        <v>700</v>
      </c>
      <c r="J43" s="43">
        <v>0</v>
      </c>
      <c r="K43" s="33">
        <f t="shared" si="1"/>
        <v>0</v>
      </c>
      <c r="L43" s="34">
        <f t="shared" si="2"/>
        <v>0</v>
      </c>
      <c r="M43" s="35"/>
      <c r="N43" s="36">
        <f t="shared" si="3"/>
        <v>0</v>
      </c>
      <c r="O43" s="35"/>
      <c r="P43" s="35"/>
      <c r="Q43" s="35"/>
      <c r="R43" s="45">
        <f t="shared" si="4"/>
        <v>0</v>
      </c>
      <c r="S43" s="11" t="str">
        <f t="shared" si="0"/>
        <v>OK</v>
      </c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s="17" customFormat="1" ht="30" customHeight="1" x14ac:dyDescent="0.35">
      <c r="A44" s="93"/>
      <c r="B44" s="96"/>
      <c r="C44" s="27">
        <v>41</v>
      </c>
      <c r="D44" s="24" t="s">
        <v>81</v>
      </c>
      <c r="E44" s="16" t="s">
        <v>40</v>
      </c>
      <c r="F44" s="15" t="s">
        <v>43</v>
      </c>
      <c r="G44" s="21" t="s">
        <v>91</v>
      </c>
      <c r="H44" s="21" t="s">
        <v>42</v>
      </c>
      <c r="I44" s="49">
        <v>700</v>
      </c>
      <c r="J44" s="43">
        <v>0</v>
      </c>
      <c r="K44" s="33">
        <f t="shared" si="1"/>
        <v>0</v>
      </c>
      <c r="L44" s="34">
        <f t="shared" si="2"/>
        <v>0</v>
      </c>
      <c r="M44" s="35"/>
      <c r="N44" s="36">
        <f t="shared" si="3"/>
        <v>0</v>
      </c>
      <c r="O44" s="35"/>
      <c r="P44" s="35"/>
      <c r="Q44" s="35"/>
      <c r="R44" s="45">
        <f t="shared" si="4"/>
        <v>0</v>
      </c>
      <c r="S44" s="11" t="str">
        <f t="shared" si="0"/>
        <v>OK</v>
      </c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s="17" customFormat="1" ht="30" customHeight="1" x14ac:dyDescent="0.35">
      <c r="A45" s="93"/>
      <c r="B45" s="96"/>
      <c r="C45" s="27">
        <v>42</v>
      </c>
      <c r="D45" s="24" t="s">
        <v>82</v>
      </c>
      <c r="E45" s="16" t="s">
        <v>40</v>
      </c>
      <c r="F45" s="15" t="s">
        <v>43</v>
      </c>
      <c r="G45" s="21" t="s">
        <v>91</v>
      </c>
      <c r="H45" s="21" t="s">
        <v>42</v>
      </c>
      <c r="I45" s="49">
        <v>700</v>
      </c>
      <c r="J45" s="43">
        <v>0</v>
      </c>
      <c r="K45" s="33">
        <f t="shared" si="1"/>
        <v>0</v>
      </c>
      <c r="L45" s="34">
        <f t="shared" si="2"/>
        <v>0</v>
      </c>
      <c r="M45" s="35"/>
      <c r="N45" s="36">
        <f t="shared" si="3"/>
        <v>0</v>
      </c>
      <c r="O45" s="35"/>
      <c r="P45" s="35"/>
      <c r="Q45" s="35"/>
      <c r="R45" s="45">
        <f t="shared" si="4"/>
        <v>0</v>
      </c>
      <c r="S45" s="11" t="str">
        <f t="shared" si="0"/>
        <v>OK</v>
      </c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s="17" customFormat="1" ht="30" customHeight="1" x14ac:dyDescent="0.35">
      <c r="A46" s="93"/>
      <c r="B46" s="96"/>
      <c r="C46" s="27">
        <v>43</v>
      </c>
      <c r="D46" s="24" t="s">
        <v>83</v>
      </c>
      <c r="E46" s="16" t="s">
        <v>40</v>
      </c>
      <c r="F46" s="15" t="s">
        <v>43</v>
      </c>
      <c r="G46" s="21" t="s">
        <v>91</v>
      </c>
      <c r="H46" s="21" t="s">
        <v>42</v>
      </c>
      <c r="I46" s="49">
        <v>700</v>
      </c>
      <c r="J46" s="43">
        <v>0</v>
      </c>
      <c r="K46" s="33">
        <f t="shared" si="1"/>
        <v>0</v>
      </c>
      <c r="L46" s="34">
        <f t="shared" si="2"/>
        <v>0</v>
      </c>
      <c r="M46" s="35"/>
      <c r="N46" s="36">
        <f t="shared" si="3"/>
        <v>0</v>
      </c>
      <c r="O46" s="35"/>
      <c r="P46" s="35"/>
      <c r="Q46" s="35"/>
      <c r="R46" s="45">
        <f t="shared" si="4"/>
        <v>0</v>
      </c>
      <c r="S46" s="11" t="str">
        <f t="shared" si="0"/>
        <v>OK</v>
      </c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s="17" customFormat="1" ht="30" customHeight="1" x14ac:dyDescent="0.35">
      <c r="A47" s="93"/>
      <c r="B47" s="96"/>
      <c r="C47" s="27">
        <v>44</v>
      </c>
      <c r="D47" s="24" t="s">
        <v>84</v>
      </c>
      <c r="E47" s="16" t="s">
        <v>40</v>
      </c>
      <c r="F47" s="15" t="s">
        <v>43</v>
      </c>
      <c r="G47" s="21" t="s">
        <v>91</v>
      </c>
      <c r="H47" s="21" t="s">
        <v>42</v>
      </c>
      <c r="I47" s="49">
        <v>2763.84</v>
      </c>
      <c r="J47" s="43">
        <v>0</v>
      </c>
      <c r="K47" s="33">
        <f t="shared" si="1"/>
        <v>0</v>
      </c>
      <c r="L47" s="34">
        <f t="shared" si="2"/>
        <v>0</v>
      </c>
      <c r="M47" s="35"/>
      <c r="N47" s="36">
        <f t="shared" si="3"/>
        <v>0</v>
      </c>
      <c r="O47" s="35"/>
      <c r="P47" s="35"/>
      <c r="Q47" s="35"/>
      <c r="R47" s="45">
        <f t="shared" si="4"/>
        <v>0</v>
      </c>
      <c r="S47" s="11" t="str">
        <f t="shared" si="0"/>
        <v>OK</v>
      </c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s="17" customFormat="1" ht="30" customHeight="1" x14ac:dyDescent="0.35">
      <c r="A48" s="93"/>
      <c r="B48" s="96"/>
      <c r="C48" s="27">
        <v>45</v>
      </c>
      <c r="D48" s="24" t="s">
        <v>85</v>
      </c>
      <c r="E48" s="16" t="s">
        <v>40</v>
      </c>
      <c r="F48" s="15" t="s">
        <v>43</v>
      </c>
      <c r="G48" s="21" t="s">
        <v>91</v>
      </c>
      <c r="H48" s="21" t="s">
        <v>42</v>
      </c>
      <c r="I48" s="49">
        <v>700</v>
      </c>
      <c r="J48" s="43">
        <v>0</v>
      </c>
      <c r="K48" s="33">
        <f t="shared" si="1"/>
        <v>0</v>
      </c>
      <c r="L48" s="34">
        <f t="shared" si="2"/>
        <v>0</v>
      </c>
      <c r="M48" s="35"/>
      <c r="N48" s="36">
        <f t="shared" si="3"/>
        <v>0</v>
      </c>
      <c r="O48" s="35"/>
      <c r="P48" s="35"/>
      <c r="Q48" s="35"/>
      <c r="R48" s="45">
        <f t="shared" si="4"/>
        <v>0</v>
      </c>
      <c r="S48" s="11" t="str">
        <f t="shared" si="0"/>
        <v>OK</v>
      </c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3" s="17" customFormat="1" ht="30" customHeight="1" x14ac:dyDescent="0.35">
      <c r="A49" s="93"/>
      <c r="B49" s="96"/>
      <c r="C49" s="27">
        <v>46</v>
      </c>
      <c r="D49" s="24" t="s">
        <v>86</v>
      </c>
      <c r="E49" s="16" t="s">
        <v>40</v>
      </c>
      <c r="F49" s="15" t="s">
        <v>43</v>
      </c>
      <c r="G49" s="21" t="s">
        <v>91</v>
      </c>
      <c r="H49" s="21" t="s">
        <v>42</v>
      </c>
      <c r="I49" s="49">
        <v>700</v>
      </c>
      <c r="J49" s="43">
        <v>0</v>
      </c>
      <c r="K49" s="33">
        <f t="shared" si="1"/>
        <v>0</v>
      </c>
      <c r="L49" s="34">
        <f t="shared" si="2"/>
        <v>0</v>
      </c>
      <c r="M49" s="35"/>
      <c r="N49" s="36">
        <f t="shared" si="3"/>
        <v>0</v>
      </c>
      <c r="O49" s="35"/>
      <c r="P49" s="35"/>
      <c r="Q49" s="35"/>
      <c r="R49" s="45">
        <f t="shared" si="4"/>
        <v>0</v>
      </c>
      <c r="S49" s="11" t="str">
        <f t="shared" si="0"/>
        <v>OK</v>
      </c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:33" s="17" customFormat="1" ht="30" customHeight="1" x14ac:dyDescent="0.35">
      <c r="A50" s="93"/>
      <c r="B50" s="96"/>
      <c r="C50" s="27">
        <v>47</v>
      </c>
      <c r="D50" s="24" t="s">
        <v>87</v>
      </c>
      <c r="E50" s="16" t="s">
        <v>40</v>
      </c>
      <c r="F50" s="15" t="s">
        <v>43</v>
      </c>
      <c r="G50" s="21" t="s">
        <v>91</v>
      </c>
      <c r="H50" s="21" t="s">
        <v>42</v>
      </c>
      <c r="I50" s="49">
        <v>700</v>
      </c>
      <c r="J50" s="43">
        <v>0</v>
      </c>
      <c r="K50" s="33">
        <f t="shared" si="1"/>
        <v>0</v>
      </c>
      <c r="L50" s="34">
        <f t="shared" si="2"/>
        <v>0</v>
      </c>
      <c r="M50" s="35"/>
      <c r="N50" s="36">
        <f t="shared" si="3"/>
        <v>0</v>
      </c>
      <c r="O50" s="35"/>
      <c r="P50" s="35"/>
      <c r="Q50" s="35"/>
      <c r="R50" s="45">
        <f t="shared" si="4"/>
        <v>0</v>
      </c>
      <c r="S50" s="11" t="str">
        <f t="shared" si="0"/>
        <v>OK</v>
      </c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3" s="17" customFormat="1" ht="30" customHeight="1" x14ac:dyDescent="0.35">
      <c r="A51" s="93"/>
      <c r="B51" s="96"/>
      <c r="C51" s="27">
        <v>48</v>
      </c>
      <c r="D51" s="24" t="s">
        <v>88</v>
      </c>
      <c r="E51" s="16" t="s">
        <v>40</v>
      </c>
      <c r="F51" s="15" t="s">
        <v>43</v>
      </c>
      <c r="G51" s="21" t="s">
        <v>91</v>
      </c>
      <c r="H51" s="21" t="s">
        <v>42</v>
      </c>
      <c r="I51" s="49">
        <v>700</v>
      </c>
      <c r="J51" s="43">
        <v>0</v>
      </c>
      <c r="K51" s="33">
        <f t="shared" si="1"/>
        <v>0</v>
      </c>
      <c r="L51" s="34">
        <f t="shared" si="2"/>
        <v>0</v>
      </c>
      <c r="M51" s="35"/>
      <c r="N51" s="36">
        <f t="shared" si="3"/>
        <v>0</v>
      </c>
      <c r="O51" s="35"/>
      <c r="P51" s="35"/>
      <c r="Q51" s="35"/>
      <c r="R51" s="45">
        <f t="shared" si="4"/>
        <v>0</v>
      </c>
      <c r="S51" s="11" t="str">
        <f t="shared" si="0"/>
        <v>OK</v>
      </c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3" s="17" customFormat="1" ht="30" customHeight="1" x14ac:dyDescent="0.35">
      <c r="A52" s="93"/>
      <c r="B52" s="96"/>
      <c r="C52" s="27">
        <v>49</v>
      </c>
      <c r="D52" s="24" t="s">
        <v>89</v>
      </c>
      <c r="E52" s="16" t="s">
        <v>40</v>
      </c>
      <c r="F52" s="15" t="s">
        <v>43</v>
      </c>
      <c r="G52" s="21" t="s">
        <v>91</v>
      </c>
      <c r="H52" s="21" t="s">
        <v>42</v>
      </c>
      <c r="I52" s="49">
        <v>700</v>
      </c>
      <c r="J52" s="43">
        <v>0</v>
      </c>
      <c r="K52" s="33">
        <f t="shared" si="1"/>
        <v>0</v>
      </c>
      <c r="L52" s="34">
        <f t="shared" si="2"/>
        <v>0</v>
      </c>
      <c r="M52" s="35"/>
      <c r="N52" s="36">
        <f t="shared" si="3"/>
        <v>0</v>
      </c>
      <c r="O52" s="35"/>
      <c r="P52" s="35"/>
      <c r="Q52" s="35"/>
      <c r="R52" s="45">
        <f t="shared" si="4"/>
        <v>0</v>
      </c>
      <c r="S52" s="11" t="str">
        <f t="shared" si="0"/>
        <v>OK</v>
      </c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:33" s="17" customFormat="1" ht="30" customHeight="1" x14ac:dyDescent="0.35">
      <c r="A53" s="93"/>
      <c r="B53" s="96"/>
      <c r="C53" s="27">
        <v>50</v>
      </c>
      <c r="D53" s="24" t="s">
        <v>90</v>
      </c>
      <c r="E53" s="16" t="s">
        <v>40</v>
      </c>
      <c r="F53" s="15" t="s">
        <v>43</v>
      </c>
      <c r="G53" s="21" t="s">
        <v>91</v>
      </c>
      <c r="H53" s="21" t="s">
        <v>42</v>
      </c>
      <c r="I53" s="49">
        <v>700</v>
      </c>
      <c r="J53" s="43">
        <v>0</v>
      </c>
      <c r="K53" s="33">
        <f t="shared" si="1"/>
        <v>0</v>
      </c>
      <c r="L53" s="34">
        <f t="shared" si="2"/>
        <v>0</v>
      </c>
      <c r="M53" s="35"/>
      <c r="N53" s="36">
        <f t="shared" si="3"/>
        <v>0</v>
      </c>
      <c r="O53" s="35"/>
      <c r="P53" s="35"/>
      <c r="Q53" s="35"/>
      <c r="R53" s="45">
        <f t="shared" si="4"/>
        <v>0</v>
      </c>
      <c r="S53" s="11" t="str">
        <f t="shared" si="0"/>
        <v>OK</v>
      </c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  <row r="54" spans="1:33" s="17" customFormat="1" ht="30" customHeight="1" x14ac:dyDescent="0.35">
      <c r="A54" s="94"/>
      <c r="B54" s="97"/>
      <c r="C54" s="27">
        <v>51</v>
      </c>
      <c r="D54" s="24" t="s">
        <v>65</v>
      </c>
      <c r="E54" s="16" t="s">
        <v>40</v>
      </c>
      <c r="F54" s="15" t="s">
        <v>43</v>
      </c>
      <c r="G54" s="21" t="s">
        <v>91</v>
      </c>
      <c r="H54" s="21" t="s">
        <v>42</v>
      </c>
      <c r="I54" s="49">
        <v>16600</v>
      </c>
      <c r="J54" s="43">
        <v>0</v>
      </c>
      <c r="K54" s="33">
        <f t="shared" si="1"/>
        <v>0</v>
      </c>
      <c r="L54" s="34">
        <f t="shared" si="2"/>
        <v>0</v>
      </c>
      <c r="M54" s="35"/>
      <c r="N54" s="36">
        <f t="shared" si="3"/>
        <v>0</v>
      </c>
      <c r="O54" s="35"/>
      <c r="P54" s="35"/>
      <c r="Q54" s="35"/>
      <c r="R54" s="45">
        <f t="shared" si="4"/>
        <v>0</v>
      </c>
      <c r="S54" s="11" t="str">
        <f t="shared" si="0"/>
        <v>OK</v>
      </c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</row>
    <row r="55" spans="1:33" s="17" customFormat="1" ht="99.5" x14ac:dyDescent="0.25">
      <c r="A55" s="52" t="s">
        <v>36</v>
      </c>
      <c r="B55" s="51" t="s">
        <v>37</v>
      </c>
      <c r="C55" s="27">
        <v>52</v>
      </c>
      <c r="D55" s="24" t="s">
        <v>39</v>
      </c>
      <c r="E55" s="16" t="s">
        <v>40</v>
      </c>
      <c r="F55" s="15" t="s">
        <v>41</v>
      </c>
      <c r="G55" s="21" t="s">
        <v>91</v>
      </c>
      <c r="H55" s="21" t="s">
        <v>42</v>
      </c>
      <c r="I55" s="50">
        <v>163999.99</v>
      </c>
      <c r="J55" s="43">
        <v>0</v>
      </c>
      <c r="K55" s="33">
        <f t="shared" si="1"/>
        <v>0</v>
      </c>
      <c r="L55" s="34">
        <f t="shared" si="2"/>
        <v>0</v>
      </c>
      <c r="M55" s="35"/>
      <c r="N55" s="36">
        <f t="shared" si="3"/>
        <v>0</v>
      </c>
      <c r="O55" s="35"/>
      <c r="P55" s="35"/>
      <c r="Q55" s="35"/>
      <c r="R55" s="45">
        <f t="shared" si="4"/>
        <v>0</v>
      </c>
      <c r="S55" s="11" t="str">
        <f t="shared" si="0"/>
        <v>OK</v>
      </c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33" x14ac:dyDescent="0.35">
      <c r="I56" s="20"/>
      <c r="J56" s="37">
        <f>SUMPRODUCT($I$4:$I$55,J4:J55)</f>
        <v>107500</v>
      </c>
      <c r="K56" s="37">
        <f>SUMPRODUCT($I$4:$I$55,K4:K55)</f>
        <v>0</v>
      </c>
      <c r="L56" s="37">
        <f>SUMPRODUCT($I$4:$I$55,L4:L55)</f>
        <v>0</v>
      </c>
      <c r="M56" s="29"/>
      <c r="N56" s="29"/>
      <c r="O56" s="29"/>
      <c r="P56" s="29"/>
      <c r="Q56" s="29"/>
      <c r="T56" s="19">
        <f t="shared" ref="T56:AG56" si="5">SUMPRODUCT($I$4:$I$55,T4:T55)</f>
        <v>0</v>
      </c>
      <c r="U56" s="19">
        <f t="shared" si="5"/>
        <v>0</v>
      </c>
      <c r="V56" s="19">
        <f t="shared" si="5"/>
        <v>0</v>
      </c>
      <c r="W56" s="19">
        <f t="shared" si="5"/>
        <v>0</v>
      </c>
      <c r="X56" s="19">
        <f t="shared" si="5"/>
        <v>0</v>
      </c>
      <c r="Y56" s="19">
        <f t="shared" si="5"/>
        <v>0</v>
      </c>
      <c r="Z56" s="19">
        <f t="shared" si="5"/>
        <v>0</v>
      </c>
      <c r="AA56" s="19">
        <f t="shared" si="5"/>
        <v>0</v>
      </c>
      <c r="AB56" s="19">
        <f t="shared" si="5"/>
        <v>0</v>
      </c>
      <c r="AC56" s="19">
        <f t="shared" si="5"/>
        <v>0</v>
      </c>
      <c r="AD56" s="19">
        <f t="shared" si="5"/>
        <v>0</v>
      </c>
      <c r="AE56" s="19">
        <f t="shared" si="5"/>
        <v>0</v>
      </c>
      <c r="AF56" s="19">
        <f t="shared" si="5"/>
        <v>0</v>
      </c>
      <c r="AG56" s="19">
        <f t="shared" si="5"/>
        <v>0</v>
      </c>
    </row>
    <row r="57" spans="1:33" x14ac:dyDescent="0.35">
      <c r="J57" s="29">
        <f>SUM(J4:J55)</f>
        <v>31</v>
      </c>
      <c r="K57" s="29"/>
      <c r="L57" s="29"/>
      <c r="M57" s="29"/>
      <c r="N57" s="29"/>
      <c r="O57" s="29"/>
      <c r="P57" s="29"/>
      <c r="Q57" s="29"/>
      <c r="R57" s="29">
        <f>SUM(R4:R55)</f>
        <v>31</v>
      </c>
    </row>
    <row r="58" spans="1:33" x14ac:dyDescent="0.35">
      <c r="B58" s="86" t="s">
        <v>104</v>
      </c>
      <c r="C58" s="87"/>
      <c r="D58" s="87"/>
      <c r="E58" s="87"/>
      <c r="F58" s="88"/>
    </row>
  </sheetData>
  <autoFilter ref="A3:AG57" xr:uid="{00000000-0001-0000-0000-000000000000}"/>
  <mergeCells count="23">
    <mergeCell ref="A26:A54"/>
    <mergeCell ref="B26:B54"/>
    <mergeCell ref="B58:F58"/>
    <mergeCell ref="AD1:AD2"/>
    <mergeCell ref="AE1:AE2"/>
    <mergeCell ref="AC1:AC2"/>
    <mergeCell ref="V1:V2"/>
    <mergeCell ref="U1:U2"/>
    <mergeCell ref="A4:A25"/>
    <mergeCell ref="B4:B25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</mergeCells>
  <conditionalFormatting sqref="R4:R55">
    <cfRule type="cellIs" dxfId="15" priority="1" operator="lessThan">
      <formula>0</formula>
    </cfRule>
  </conditionalFormatting>
  <conditionalFormatting sqref="T4:AG55">
    <cfRule type="cellIs" dxfId="14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38A22-1497-4357-A9D5-CE826976D0E2}">
  <dimension ref="A1:AG58"/>
  <sheetViews>
    <sheetView topLeftCell="A46" zoomScale="85" zoomScaleNormal="85" workbookViewId="0">
      <pane xSplit="19" topLeftCell="T1" activePane="topRight" state="frozen"/>
      <selection pane="topRight" activeCell="T57" sqref="T57"/>
    </sheetView>
  </sheetViews>
  <sheetFormatPr defaultColWidth="9.7265625" defaultRowHeight="14.5" x14ac:dyDescent="0.35"/>
  <cols>
    <col min="1" max="1" width="7.1796875" style="1" customWidth="1"/>
    <col min="2" max="2" width="13.7265625" style="1" customWidth="1"/>
    <col min="3" max="3" width="9" style="1" customWidth="1"/>
    <col min="4" max="4" width="33.7265625" style="12" customWidth="1"/>
    <col min="5" max="5" width="10.453125" style="12" customWidth="1"/>
    <col min="6" max="6" width="13.7265625" style="12" customWidth="1"/>
    <col min="7" max="7" width="11.26953125" style="1" customWidth="1"/>
    <col min="8" max="8" width="13.1796875" style="1" customWidth="1"/>
    <col min="9" max="9" width="15.81640625" style="1" customWidth="1"/>
    <col min="10" max="10" width="11" style="6" customWidth="1"/>
    <col min="11" max="12" width="12.54296875" style="6" customWidth="1"/>
    <col min="13" max="13" width="12.453125" style="6" customWidth="1"/>
    <col min="14" max="14" width="12.54296875" style="6" customWidth="1"/>
    <col min="15" max="15" width="7.1796875" style="6" customWidth="1"/>
    <col min="16" max="17" width="6.26953125" style="6" customWidth="1"/>
    <col min="18" max="18" width="10" style="13" customWidth="1"/>
    <col min="19" max="19" width="11.54296875" style="4" customWidth="1"/>
    <col min="20" max="20" width="15" style="5" customWidth="1"/>
    <col min="21" max="33" width="13.26953125" style="5" customWidth="1"/>
    <col min="34" max="16384" width="9.7265625" style="2"/>
  </cols>
  <sheetData>
    <row r="1" spans="1:33" ht="48.75" customHeight="1" x14ac:dyDescent="0.35">
      <c r="A1" s="99" t="s">
        <v>31</v>
      </c>
      <c r="B1" s="100"/>
      <c r="C1" s="101"/>
      <c r="D1" s="99" t="s">
        <v>32</v>
      </c>
      <c r="E1" s="100"/>
      <c r="F1" s="100"/>
      <c r="G1" s="100"/>
      <c r="H1" s="100"/>
      <c r="I1" s="101"/>
      <c r="J1" s="98" t="s">
        <v>33</v>
      </c>
      <c r="K1" s="98"/>
      <c r="L1" s="98"/>
      <c r="M1" s="98"/>
      <c r="N1" s="98"/>
      <c r="O1" s="98"/>
      <c r="P1" s="98"/>
      <c r="Q1" s="98"/>
      <c r="R1" s="98"/>
      <c r="S1" s="98"/>
      <c r="T1" s="102" t="s">
        <v>116</v>
      </c>
      <c r="U1" s="89" t="s">
        <v>28</v>
      </c>
      <c r="V1" s="89" t="s">
        <v>28</v>
      </c>
      <c r="W1" s="89" t="s">
        <v>28</v>
      </c>
      <c r="X1" s="89" t="s">
        <v>28</v>
      </c>
      <c r="Y1" s="89" t="s">
        <v>28</v>
      </c>
      <c r="Z1" s="89" t="s">
        <v>28</v>
      </c>
      <c r="AA1" s="89" t="s">
        <v>28</v>
      </c>
      <c r="AB1" s="89" t="s">
        <v>28</v>
      </c>
      <c r="AC1" s="89" t="s">
        <v>28</v>
      </c>
      <c r="AD1" s="89" t="s">
        <v>28</v>
      </c>
      <c r="AE1" s="89" t="s">
        <v>28</v>
      </c>
      <c r="AF1" s="89" t="s">
        <v>28</v>
      </c>
      <c r="AG1" s="89" t="s">
        <v>28</v>
      </c>
    </row>
    <row r="2" spans="1:33" ht="24.75" customHeight="1" x14ac:dyDescent="0.35">
      <c r="A2" s="98" t="s">
        <v>94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103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</row>
    <row r="3" spans="1:33" s="3" customFormat="1" ht="48.25" customHeight="1" x14ac:dyDescent="0.25">
      <c r="A3" s="10" t="s">
        <v>5</v>
      </c>
      <c r="B3" s="10" t="s">
        <v>10</v>
      </c>
      <c r="C3" s="10" t="s">
        <v>3</v>
      </c>
      <c r="D3" s="10" t="s">
        <v>13</v>
      </c>
      <c r="E3" s="10" t="s">
        <v>4</v>
      </c>
      <c r="F3" s="10" t="s">
        <v>11</v>
      </c>
      <c r="G3" s="10" t="s">
        <v>29</v>
      </c>
      <c r="H3" s="10" t="s">
        <v>30</v>
      </c>
      <c r="I3" s="10" t="s">
        <v>12</v>
      </c>
      <c r="J3" s="31" t="s">
        <v>15</v>
      </c>
      <c r="K3" s="47" t="s">
        <v>16</v>
      </c>
      <c r="L3" s="47" t="s">
        <v>17</v>
      </c>
      <c r="M3" s="31" t="s">
        <v>18</v>
      </c>
      <c r="N3" s="47" t="s">
        <v>19</v>
      </c>
      <c r="O3" s="47" t="s">
        <v>20</v>
      </c>
      <c r="P3" s="47" t="s">
        <v>21</v>
      </c>
      <c r="Q3" s="47" t="s">
        <v>22</v>
      </c>
      <c r="R3" s="32" t="s">
        <v>0</v>
      </c>
      <c r="S3" s="9" t="s">
        <v>2</v>
      </c>
      <c r="T3" s="73">
        <v>46142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  <c r="AG3" s="22" t="s">
        <v>1</v>
      </c>
    </row>
    <row r="4" spans="1:33" s="17" customFormat="1" ht="30" customHeight="1" x14ac:dyDescent="0.35">
      <c r="A4" s="92" t="s">
        <v>34</v>
      </c>
      <c r="B4" s="95" t="s">
        <v>35</v>
      </c>
      <c r="C4" s="27">
        <v>1</v>
      </c>
      <c r="D4" s="44" t="s">
        <v>44</v>
      </c>
      <c r="E4" s="16" t="s">
        <v>40</v>
      </c>
      <c r="F4" s="15" t="s">
        <v>43</v>
      </c>
      <c r="G4" s="21" t="s">
        <v>91</v>
      </c>
      <c r="H4" s="21" t="s">
        <v>42</v>
      </c>
      <c r="I4" s="49">
        <v>2000</v>
      </c>
      <c r="J4" s="43">
        <v>0</v>
      </c>
      <c r="K4" s="33">
        <f>IF(SUM(T4:AK4)&gt;J4+M4,J4+M4,SUM(T4:AK4))</f>
        <v>0</v>
      </c>
      <c r="L4" s="34">
        <f>(SUM(T4:AK4))</f>
        <v>0</v>
      </c>
      <c r="M4" s="35"/>
      <c r="N4" s="36">
        <f>ROUND(IF(J4*0.25-0.5&lt;0,0,J4*0.25-0.5),0)-Q4-O4</f>
        <v>0</v>
      </c>
      <c r="O4" s="35"/>
      <c r="P4" s="35"/>
      <c r="Q4" s="35"/>
      <c r="R4" s="45">
        <f>J4-(SUM(T4:AG4))+M4</f>
        <v>0</v>
      </c>
      <c r="S4" s="11" t="str">
        <f t="shared" ref="S4:S55" si="0">IF(R4&lt;0,"ATENÇÃO","OK")</f>
        <v>OK</v>
      </c>
      <c r="T4" s="74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s="17" customFormat="1" ht="30" customHeight="1" x14ac:dyDescent="0.35">
      <c r="A5" s="93"/>
      <c r="B5" s="96"/>
      <c r="C5" s="27">
        <v>2</v>
      </c>
      <c r="D5" s="24" t="s">
        <v>45</v>
      </c>
      <c r="E5" s="16" t="s">
        <v>40</v>
      </c>
      <c r="F5" s="15" t="s">
        <v>43</v>
      </c>
      <c r="G5" s="21" t="s">
        <v>91</v>
      </c>
      <c r="H5" s="21" t="s">
        <v>42</v>
      </c>
      <c r="I5" s="49">
        <v>1400</v>
      </c>
      <c r="J5" s="43">
        <v>0</v>
      </c>
      <c r="K5" s="33">
        <f t="shared" ref="K5:K55" si="1">IF(SUM(T5:AK5)&gt;J5+M5,J5+M5,SUM(T5:AK5))</f>
        <v>0</v>
      </c>
      <c r="L5" s="34">
        <f t="shared" ref="L5:L55" si="2">(SUM(T5:AK5))</f>
        <v>0</v>
      </c>
      <c r="M5" s="35"/>
      <c r="N5" s="36">
        <f t="shared" ref="N5:N55" si="3">ROUND(IF(J5*0.25-0.5&lt;0,0,J5*0.25-0.5),0)-Q5-O5</f>
        <v>0</v>
      </c>
      <c r="O5" s="35"/>
      <c r="P5" s="35"/>
      <c r="Q5" s="35"/>
      <c r="R5" s="45">
        <f t="shared" ref="R5:R55" si="4">J5-(SUM(T5:AG5))+M5</f>
        <v>0</v>
      </c>
      <c r="S5" s="11" t="str">
        <f t="shared" si="0"/>
        <v>OK</v>
      </c>
      <c r="T5" s="74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s="17" customFormat="1" ht="30" customHeight="1" x14ac:dyDescent="0.35">
      <c r="A6" s="93"/>
      <c r="B6" s="96"/>
      <c r="C6" s="27">
        <v>3</v>
      </c>
      <c r="D6" s="24" t="s">
        <v>46</v>
      </c>
      <c r="E6" s="16" t="s">
        <v>40</v>
      </c>
      <c r="F6" s="15" t="s">
        <v>43</v>
      </c>
      <c r="G6" s="21" t="s">
        <v>91</v>
      </c>
      <c r="H6" s="21" t="s">
        <v>42</v>
      </c>
      <c r="I6" s="49">
        <v>1400</v>
      </c>
      <c r="J6" s="43">
        <v>0</v>
      </c>
      <c r="K6" s="33">
        <f t="shared" si="1"/>
        <v>0</v>
      </c>
      <c r="L6" s="34">
        <f t="shared" si="2"/>
        <v>0</v>
      </c>
      <c r="M6" s="35"/>
      <c r="N6" s="36">
        <f t="shared" si="3"/>
        <v>0</v>
      </c>
      <c r="O6" s="35"/>
      <c r="P6" s="35"/>
      <c r="Q6" s="35"/>
      <c r="R6" s="45">
        <f t="shared" si="4"/>
        <v>0</v>
      </c>
      <c r="S6" s="11" t="str">
        <f t="shared" si="0"/>
        <v>OK</v>
      </c>
      <c r="T6" s="74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s="3" customFormat="1" ht="30" customHeight="1" x14ac:dyDescent="0.35">
      <c r="A7" s="93"/>
      <c r="B7" s="96"/>
      <c r="C7" s="27">
        <v>4</v>
      </c>
      <c r="D7" s="44" t="s">
        <v>47</v>
      </c>
      <c r="E7" s="16" t="s">
        <v>40</v>
      </c>
      <c r="F7" s="15" t="s">
        <v>43</v>
      </c>
      <c r="G7" s="21" t="s">
        <v>91</v>
      </c>
      <c r="H7" s="21" t="s">
        <v>42</v>
      </c>
      <c r="I7" s="49">
        <v>2000</v>
      </c>
      <c r="J7" s="43">
        <v>0</v>
      </c>
      <c r="K7" s="33">
        <f t="shared" si="1"/>
        <v>0</v>
      </c>
      <c r="L7" s="34">
        <f t="shared" si="2"/>
        <v>0</v>
      </c>
      <c r="M7" s="35"/>
      <c r="N7" s="36">
        <f t="shared" si="3"/>
        <v>0</v>
      </c>
      <c r="O7" s="35"/>
      <c r="P7" s="35"/>
      <c r="Q7" s="35"/>
      <c r="R7" s="45">
        <f t="shared" si="4"/>
        <v>0</v>
      </c>
      <c r="S7" s="11" t="str">
        <f t="shared" si="0"/>
        <v>OK</v>
      </c>
      <c r="T7" s="74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s="3" customFormat="1" ht="30" customHeight="1" x14ac:dyDescent="0.35">
      <c r="A8" s="93"/>
      <c r="B8" s="96"/>
      <c r="C8" s="27">
        <v>5</v>
      </c>
      <c r="D8" s="25" t="s">
        <v>48</v>
      </c>
      <c r="E8" s="16" t="s">
        <v>40</v>
      </c>
      <c r="F8" s="15" t="s">
        <v>43</v>
      </c>
      <c r="G8" s="21" t="s">
        <v>91</v>
      </c>
      <c r="H8" s="21" t="s">
        <v>42</v>
      </c>
      <c r="I8" s="49">
        <v>1000</v>
      </c>
      <c r="J8" s="43">
        <v>0</v>
      </c>
      <c r="K8" s="33">
        <f t="shared" si="1"/>
        <v>0</v>
      </c>
      <c r="L8" s="34">
        <f t="shared" si="2"/>
        <v>0</v>
      </c>
      <c r="M8" s="35"/>
      <c r="N8" s="36">
        <f t="shared" si="3"/>
        <v>0</v>
      </c>
      <c r="O8" s="35"/>
      <c r="P8" s="35"/>
      <c r="Q8" s="35"/>
      <c r="R8" s="45">
        <f t="shared" si="4"/>
        <v>0</v>
      </c>
      <c r="S8" s="11" t="str">
        <f t="shared" si="0"/>
        <v>OK</v>
      </c>
      <c r="T8" s="74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 s="3" customFormat="1" ht="30" customHeight="1" x14ac:dyDescent="0.35">
      <c r="A9" s="93"/>
      <c r="B9" s="96"/>
      <c r="C9" s="27">
        <v>6</v>
      </c>
      <c r="D9" s="44" t="s">
        <v>49</v>
      </c>
      <c r="E9" s="16" t="s">
        <v>40</v>
      </c>
      <c r="F9" s="15" t="s">
        <v>43</v>
      </c>
      <c r="G9" s="21" t="s">
        <v>91</v>
      </c>
      <c r="H9" s="21" t="s">
        <v>42</v>
      </c>
      <c r="I9" s="49">
        <v>3000</v>
      </c>
      <c r="J9" s="43">
        <v>0</v>
      </c>
      <c r="K9" s="33">
        <f t="shared" si="1"/>
        <v>0</v>
      </c>
      <c r="L9" s="34">
        <f t="shared" si="2"/>
        <v>0</v>
      </c>
      <c r="M9" s="35"/>
      <c r="N9" s="36">
        <f t="shared" si="3"/>
        <v>0</v>
      </c>
      <c r="O9" s="35"/>
      <c r="P9" s="35"/>
      <c r="Q9" s="35"/>
      <c r="R9" s="45">
        <f t="shared" si="4"/>
        <v>0</v>
      </c>
      <c r="S9" s="11" t="str">
        <f t="shared" si="0"/>
        <v>OK</v>
      </c>
      <c r="T9" s="74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33" s="3" customFormat="1" ht="30" customHeight="1" x14ac:dyDescent="0.35">
      <c r="A10" s="93"/>
      <c r="B10" s="96"/>
      <c r="C10" s="27">
        <v>7</v>
      </c>
      <c r="D10" s="44" t="s">
        <v>50</v>
      </c>
      <c r="E10" s="16" t="s">
        <v>40</v>
      </c>
      <c r="F10" s="15" t="s">
        <v>43</v>
      </c>
      <c r="G10" s="21" t="s">
        <v>91</v>
      </c>
      <c r="H10" s="21" t="s">
        <v>42</v>
      </c>
      <c r="I10" s="49">
        <v>500</v>
      </c>
      <c r="J10" s="43">
        <v>0</v>
      </c>
      <c r="K10" s="33">
        <f t="shared" si="1"/>
        <v>0</v>
      </c>
      <c r="L10" s="34">
        <f t="shared" si="2"/>
        <v>0</v>
      </c>
      <c r="M10" s="35"/>
      <c r="N10" s="36">
        <f t="shared" si="3"/>
        <v>0</v>
      </c>
      <c r="O10" s="35"/>
      <c r="P10" s="35"/>
      <c r="Q10" s="35"/>
      <c r="R10" s="45">
        <f t="shared" si="4"/>
        <v>0</v>
      </c>
      <c r="S10" s="11" t="str">
        <f t="shared" si="0"/>
        <v>OK</v>
      </c>
      <c r="T10" s="74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s="17" customFormat="1" ht="30" customHeight="1" x14ac:dyDescent="0.35">
      <c r="A11" s="93"/>
      <c r="B11" s="96"/>
      <c r="C11" s="27">
        <v>8</v>
      </c>
      <c r="D11" s="44" t="s">
        <v>51</v>
      </c>
      <c r="E11" s="16" t="s">
        <v>40</v>
      </c>
      <c r="F11" s="15" t="s">
        <v>43</v>
      </c>
      <c r="G11" s="21" t="s">
        <v>91</v>
      </c>
      <c r="H11" s="21" t="s">
        <v>42</v>
      </c>
      <c r="I11" s="49">
        <v>700</v>
      </c>
      <c r="J11" s="43">
        <v>0</v>
      </c>
      <c r="K11" s="33">
        <f t="shared" si="1"/>
        <v>0</v>
      </c>
      <c r="L11" s="34">
        <f t="shared" si="2"/>
        <v>0</v>
      </c>
      <c r="M11" s="35"/>
      <c r="N11" s="36">
        <f t="shared" si="3"/>
        <v>0</v>
      </c>
      <c r="O11" s="35"/>
      <c r="P11" s="35"/>
      <c r="Q11" s="35"/>
      <c r="R11" s="45">
        <f t="shared" si="4"/>
        <v>0</v>
      </c>
      <c r="S11" s="11" t="str">
        <f t="shared" si="0"/>
        <v>OK</v>
      </c>
      <c r="T11" s="74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3" s="17" customFormat="1" ht="30" customHeight="1" x14ac:dyDescent="0.35">
      <c r="A12" s="93"/>
      <c r="B12" s="96"/>
      <c r="C12" s="27">
        <v>9</v>
      </c>
      <c r="D12" s="44" t="s">
        <v>52</v>
      </c>
      <c r="E12" s="16" t="s">
        <v>40</v>
      </c>
      <c r="F12" s="15" t="s">
        <v>43</v>
      </c>
      <c r="G12" s="21" t="s">
        <v>91</v>
      </c>
      <c r="H12" s="21" t="s">
        <v>42</v>
      </c>
      <c r="I12" s="49">
        <v>800</v>
      </c>
      <c r="J12" s="43">
        <v>0</v>
      </c>
      <c r="K12" s="33">
        <f t="shared" si="1"/>
        <v>0</v>
      </c>
      <c r="L12" s="34">
        <f t="shared" si="2"/>
        <v>0</v>
      </c>
      <c r="M12" s="35"/>
      <c r="N12" s="36">
        <f t="shared" si="3"/>
        <v>0</v>
      </c>
      <c r="O12" s="35"/>
      <c r="P12" s="35"/>
      <c r="Q12" s="35"/>
      <c r="R12" s="45">
        <f t="shared" si="4"/>
        <v>0</v>
      </c>
      <c r="S12" s="11" t="str">
        <f t="shared" si="0"/>
        <v>OK</v>
      </c>
      <c r="T12" s="74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33" s="17" customFormat="1" ht="30" customHeight="1" x14ac:dyDescent="0.35">
      <c r="A13" s="93"/>
      <c r="B13" s="96"/>
      <c r="C13" s="27">
        <v>10</v>
      </c>
      <c r="D13" s="44" t="s">
        <v>53</v>
      </c>
      <c r="E13" s="16" t="s">
        <v>40</v>
      </c>
      <c r="F13" s="15" t="s">
        <v>43</v>
      </c>
      <c r="G13" s="21" t="s">
        <v>91</v>
      </c>
      <c r="H13" s="21" t="s">
        <v>42</v>
      </c>
      <c r="I13" s="49">
        <v>1900</v>
      </c>
      <c r="J13" s="43">
        <v>0</v>
      </c>
      <c r="K13" s="33">
        <f t="shared" si="1"/>
        <v>0</v>
      </c>
      <c r="L13" s="34">
        <f t="shared" si="2"/>
        <v>0</v>
      </c>
      <c r="M13" s="35"/>
      <c r="N13" s="36">
        <f t="shared" si="3"/>
        <v>0</v>
      </c>
      <c r="O13" s="35"/>
      <c r="P13" s="35"/>
      <c r="Q13" s="35"/>
      <c r="R13" s="45">
        <f t="shared" si="4"/>
        <v>0</v>
      </c>
      <c r="S13" s="11" t="str">
        <f t="shared" si="0"/>
        <v>OK</v>
      </c>
      <c r="T13" s="74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33" s="17" customFormat="1" ht="30" customHeight="1" x14ac:dyDescent="0.35">
      <c r="A14" s="93"/>
      <c r="B14" s="96"/>
      <c r="C14" s="27">
        <v>11</v>
      </c>
      <c r="D14" s="26" t="s">
        <v>54</v>
      </c>
      <c r="E14" s="16" t="s">
        <v>40</v>
      </c>
      <c r="F14" s="15" t="s">
        <v>43</v>
      </c>
      <c r="G14" s="21" t="s">
        <v>91</v>
      </c>
      <c r="H14" s="21" t="s">
        <v>42</v>
      </c>
      <c r="I14" s="49">
        <v>700</v>
      </c>
      <c r="J14" s="43">
        <v>0</v>
      </c>
      <c r="K14" s="33">
        <f t="shared" si="1"/>
        <v>0</v>
      </c>
      <c r="L14" s="34">
        <f t="shared" si="2"/>
        <v>0</v>
      </c>
      <c r="M14" s="35"/>
      <c r="N14" s="36">
        <f t="shared" si="3"/>
        <v>0</v>
      </c>
      <c r="O14" s="35"/>
      <c r="P14" s="35"/>
      <c r="Q14" s="35"/>
      <c r="R14" s="45">
        <f t="shared" si="4"/>
        <v>0</v>
      </c>
      <c r="S14" s="11" t="str">
        <f t="shared" si="0"/>
        <v>OK</v>
      </c>
      <c r="T14" s="74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33" s="17" customFormat="1" ht="30" customHeight="1" x14ac:dyDescent="0.35">
      <c r="A15" s="93"/>
      <c r="B15" s="96"/>
      <c r="C15" s="27">
        <v>12</v>
      </c>
      <c r="D15" s="44" t="s">
        <v>55</v>
      </c>
      <c r="E15" s="16" t="s">
        <v>40</v>
      </c>
      <c r="F15" s="15" t="s">
        <v>43</v>
      </c>
      <c r="G15" s="21" t="s">
        <v>91</v>
      </c>
      <c r="H15" s="21" t="s">
        <v>42</v>
      </c>
      <c r="I15" s="49">
        <v>700</v>
      </c>
      <c r="J15" s="43">
        <v>0</v>
      </c>
      <c r="K15" s="33">
        <f t="shared" si="1"/>
        <v>0</v>
      </c>
      <c r="L15" s="34">
        <f t="shared" si="2"/>
        <v>0</v>
      </c>
      <c r="M15" s="35"/>
      <c r="N15" s="36">
        <f t="shared" si="3"/>
        <v>0</v>
      </c>
      <c r="O15" s="35"/>
      <c r="P15" s="35"/>
      <c r="Q15" s="35"/>
      <c r="R15" s="45">
        <f t="shared" si="4"/>
        <v>0</v>
      </c>
      <c r="S15" s="11" t="str">
        <f t="shared" si="0"/>
        <v>OK</v>
      </c>
      <c r="T15" s="74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3" s="17" customFormat="1" ht="30" customHeight="1" x14ac:dyDescent="0.35">
      <c r="A16" s="93"/>
      <c r="B16" s="96"/>
      <c r="C16" s="27">
        <v>13</v>
      </c>
      <c r="D16" s="24" t="s">
        <v>56</v>
      </c>
      <c r="E16" s="16" t="s">
        <v>40</v>
      </c>
      <c r="F16" s="15" t="s">
        <v>43</v>
      </c>
      <c r="G16" s="21" t="s">
        <v>91</v>
      </c>
      <c r="H16" s="21" t="s">
        <v>42</v>
      </c>
      <c r="I16" s="49">
        <v>500</v>
      </c>
      <c r="J16" s="43">
        <v>0</v>
      </c>
      <c r="K16" s="33">
        <f t="shared" si="1"/>
        <v>0</v>
      </c>
      <c r="L16" s="34">
        <f t="shared" si="2"/>
        <v>0</v>
      </c>
      <c r="M16" s="35"/>
      <c r="N16" s="36">
        <f t="shared" si="3"/>
        <v>0</v>
      </c>
      <c r="O16" s="35"/>
      <c r="P16" s="35"/>
      <c r="Q16" s="35"/>
      <c r="R16" s="45">
        <f t="shared" si="4"/>
        <v>0</v>
      </c>
      <c r="S16" s="11" t="str">
        <f t="shared" si="0"/>
        <v>OK</v>
      </c>
      <c r="T16" s="74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s="17" customFormat="1" ht="30" customHeight="1" x14ac:dyDescent="0.35">
      <c r="A17" s="93"/>
      <c r="B17" s="96"/>
      <c r="C17" s="27">
        <v>14</v>
      </c>
      <c r="D17" s="24" t="s">
        <v>57</v>
      </c>
      <c r="E17" s="16" t="s">
        <v>40</v>
      </c>
      <c r="F17" s="15" t="s">
        <v>43</v>
      </c>
      <c r="G17" s="21" t="s">
        <v>91</v>
      </c>
      <c r="H17" s="21" t="s">
        <v>42</v>
      </c>
      <c r="I17" s="49">
        <v>600</v>
      </c>
      <c r="J17" s="43">
        <v>0</v>
      </c>
      <c r="K17" s="33">
        <f t="shared" si="1"/>
        <v>0</v>
      </c>
      <c r="L17" s="34">
        <f t="shared" si="2"/>
        <v>0</v>
      </c>
      <c r="M17" s="35"/>
      <c r="N17" s="36">
        <f t="shared" si="3"/>
        <v>0</v>
      </c>
      <c r="O17" s="35"/>
      <c r="P17" s="35"/>
      <c r="Q17" s="35"/>
      <c r="R17" s="45">
        <f t="shared" si="4"/>
        <v>0</v>
      </c>
      <c r="S17" s="11" t="str">
        <f t="shared" si="0"/>
        <v>OK</v>
      </c>
      <c r="T17" s="74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s="17" customFormat="1" ht="30" customHeight="1" x14ac:dyDescent="0.35">
      <c r="A18" s="93"/>
      <c r="B18" s="96"/>
      <c r="C18" s="27">
        <v>15</v>
      </c>
      <c r="D18" s="26" t="s">
        <v>58</v>
      </c>
      <c r="E18" s="16" t="s">
        <v>40</v>
      </c>
      <c r="F18" s="15" t="s">
        <v>43</v>
      </c>
      <c r="G18" s="21" t="s">
        <v>91</v>
      </c>
      <c r="H18" s="21" t="s">
        <v>42</v>
      </c>
      <c r="I18" s="49">
        <v>2100</v>
      </c>
      <c r="J18" s="43">
        <v>0</v>
      </c>
      <c r="K18" s="33">
        <f t="shared" si="1"/>
        <v>0</v>
      </c>
      <c r="L18" s="34">
        <f t="shared" si="2"/>
        <v>0</v>
      </c>
      <c r="M18" s="35"/>
      <c r="N18" s="36">
        <f t="shared" si="3"/>
        <v>0</v>
      </c>
      <c r="O18" s="35"/>
      <c r="P18" s="35"/>
      <c r="Q18" s="35"/>
      <c r="R18" s="45">
        <f t="shared" si="4"/>
        <v>0</v>
      </c>
      <c r="S18" s="11" t="str">
        <f t="shared" si="0"/>
        <v>OK</v>
      </c>
      <c r="T18" s="74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s="17" customFormat="1" ht="30" customHeight="1" x14ac:dyDescent="0.35">
      <c r="A19" s="93"/>
      <c r="B19" s="96"/>
      <c r="C19" s="27">
        <v>16</v>
      </c>
      <c r="D19" s="44" t="s">
        <v>59</v>
      </c>
      <c r="E19" s="16" t="s">
        <v>40</v>
      </c>
      <c r="F19" s="15" t="s">
        <v>43</v>
      </c>
      <c r="G19" s="21" t="s">
        <v>91</v>
      </c>
      <c r="H19" s="21" t="s">
        <v>42</v>
      </c>
      <c r="I19" s="49">
        <v>500</v>
      </c>
      <c r="J19" s="43">
        <v>0</v>
      </c>
      <c r="K19" s="33">
        <f t="shared" si="1"/>
        <v>0</v>
      </c>
      <c r="L19" s="34">
        <f t="shared" si="2"/>
        <v>0</v>
      </c>
      <c r="M19" s="35"/>
      <c r="N19" s="36">
        <f t="shared" si="3"/>
        <v>0</v>
      </c>
      <c r="O19" s="35"/>
      <c r="P19" s="35"/>
      <c r="Q19" s="35"/>
      <c r="R19" s="45">
        <f t="shared" si="4"/>
        <v>0</v>
      </c>
      <c r="S19" s="11" t="str">
        <f t="shared" si="0"/>
        <v>OK</v>
      </c>
      <c r="T19" s="74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s="17" customFormat="1" ht="30" customHeight="1" x14ac:dyDescent="0.35">
      <c r="A20" s="93"/>
      <c r="B20" s="96"/>
      <c r="C20" s="27">
        <v>17</v>
      </c>
      <c r="D20" s="26" t="s">
        <v>60</v>
      </c>
      <c r="E20" s="16" t="s">
        <v>40</v>
      </c>
      <c r="F20" s="15" t="s">
        <v>43</v>
      </c>
      <c r="G20" s="21" t="s">
        <v>91</v>
      </c>
      <c r="H20" s="21" t="s">
        <v>42</v>
      </c>
      <c r="I20" s="49">
        <v>600</v>
      </c>
      <c r="J20" s="43">
        <v>0</v>
      </c>
      <c r="K20" s="33">
        <f t="shared" si="1"/>
        <v>0</v>
      </c>
      <c r="L20" s="34">
        <f t="shared" si="2"/>
        <v>0</v>
      </c>
      <c r="M20" s="35"/>
      <c r="N20" s="36">
        <f t="shared" si="3"/>
        <v>0</v>
      </c>
      <c r="O20" s="35"/>
      <c r="P20" s="35"/>
      <c r="Q20" s="35"/>
      <c r="R20" s="45">
        <f t="shared" si="4"/>
        <v>0</v>
      </c>
      <c r="S20" s="11" t="str">
        <f t="shared" si="0"/>
        <v>OK</v>
      </c>
      <c r="T20" s="74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s="17" customFormat="1" ht="30" customHeight="1" x14ac:dyDescent="0.35">
      <c r="A21" s="93"/>
      <c r="B21" s="96"/>
      <c r="C21" s="27">
        <v>18</v>
      </c>
      <c r="D21" s="26" t="s">
        <v>61</v>
      </c>
      <c r="E21" s="16" t="s">
        <v>40</v>
      </c>
      <c r="F21" s="15" t="s">
        <v>43</v>
      </c>
      <c r="G21" s="21" t="s">
        <v>91</v>
      </c>
      <c r="H21" s="21" t="s">
        <v>42</v>
      </c>
      <c r="I21" s="49">
        <v>600</v>
      </c>
      <c r="J21" s="43">
        <v>0</v>
      </c>
      <c r="K21" s="33">
        <f t="shared" si="1"/>
        <v>0</v>
      </c>
      <c r="L21" s="34">
        <f t="shared" si="2"/>
        <v>0</v>
      </c>
      <c r="M21" s="35"/>
      <c r="N21" s="36">
        <f t="shared" si="3"/>
        <v>0</v>
      </c>
      <c r="O21" s="35"/>
      <c r="P21" s="35"/>
      <c r="Q21" s="35"/>
      <c r="R21" s="45">
        <f t="shared" si="4"/>
        <v>0</v>
      </c>
      <c r="S21" s="11" t="str">
        <f t="shared" si="0"/>
        <v>OK</v>
      </c>
      <c r="T21" s="74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s="17" customFormat="1" ht="30" customHeight="1" x14ac:dyDescent="0.35">
      <c r="A22" s="93"/>
      <c r="B22" s="96"/>
      <c r="C22" s="27">
        <v>19</v>
      </c>
      <c r="D22" s="26" t="s">
        <v>62</v>
      </c>
      <c r="E22" s="16" t="s">
        <v>40</v>
      </c>
      <c r="F22" s="15" t="s">
        <v>43</v>
      </c>
      <c r="G22" s="21" t="s">
        <v>91</v>
      </c>
      <c r="H22" s="21" t="s">
        <v>42</v>
      </c>
      <c r="I22" s="49">
        <v>800</v>
      </c>
      <c r="J22" s="43">
        <v>0</v>
      </c>
      <c r="K22" s="33">
        <f t="shared" si="1"/>
        <v>0</v>
      </c>
      <c r="L22" s="34">
        <f t="shared" si="2"/>
        <v>0</v>
      </c>
      <c r="M22" s="35"/>
      <c r="N22" s="36">
        <f t="shared" si="3"/>
        <v>0</v>
      </c>
      <c r="O22" s="35"/>
      <c r="P22" s="35"/>
      <c r="Q22" s="35"/>
      <c r="R22" s="45">
        <f t="shared" si="4"/>
        <v>0</v>
      </c>
      <c r="S22" s="11" t="str">
        <f t="shared" si="0"/>
        <v>OK</v>
      </c>
      <c r="T22" s="74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s="17" customFormat="1" ht="30" customHeight="1" x14ac:dyDescent="0.35">
      <c r="A23" s="93"/>
      <c r="B23" s="96"/>
      <c r="C23" s="27">
        <v>20</v>
      </c>
      <c r="D23" s="24" t="s">
        <v>63</v>
      </c>
      <c r="E23" s="16" t="s">
        <v>40</v>
      </c>
      <c r="F23" s="15" t="s">
        <v>43</v>
      </c>
      <c r="G23" s="21" t="s">
        <v>91</v>
      </c>
      <c r="H23" s="21" t="s">
        <v>42</v>
      </c>
      <c r="I23" s="49">
        <v>524.255</v>
      </c>
      <c r="J23" s="43">
        <v>0</v>
      </c>
      <c r="K23" s="33">
        <f t="shared" si="1"/>
        <v>0</v>
      </c>
      <c r="L23" s="34">
        <f>(SUM(T23:AK23))</f>
        <v>0</v>
      </c>
      <c r="M23" s="35"/>
      <c r="N23" s="36">
        <f t="shared" si="3"/>
        <v>0</v>
      </c>
      <c r="O23" s="35"/>
      <c r="P23" s="35"/>
      <c r="Q23" s="35"/>
      <c r="R23" s="45">
        <f t="shared" si="4"/>
        <v>0</v>
      </c>
      <c r="S23" s="11" t="str">
        <f t="shared" si="0"/>
        <v>OK</v>
      </c>
      <c r="T23" s="74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s="17" customFormat="1" ht="30" customHeight="1" x14ac:dyDescent="0.35">
      <c r="A24" s="93"/>
      <c r="B24" s="96"/>
      <c r="C24" s="27">
        <v>21</v>
      </c>
      <c r="D24" s="44" t="s">
        <v>64</v>
      </c>
      <c r="E24" s="16" t="s">
        <v>40</v>
      </c>
      <c r="F24" s="15" t="s">
        <v>43</v>
      </c>
      <c r="G24" s="21" t="s">
        <v>91</v>
      </c>
      <c r="H24" s="21" t="s">
        <v>42</v>
      </c>
      <c r="I24" s="49">
        <v>2100</v>
      </c>
      <c r="J24" s="43">
        <v>0</v>
      </c>
      <c r="K24" s="33">
        <f t="shared" si="1"/>
        <v>0</v>
      </c>
      <c r="L24" s="34">
        <f t="shared" si="2"/>
        <v>0</v>
      </c>
      <c r="M24" s="35"/>
      <c r="N24" s="36">
        <f t="shared" si="3"/>
        <v>0</v>
      </c>
      <c r="O24" s="35"/>
      <c r="P24" s="35"/>
      <c r="Q24" s="35"/>
      <c r="R24" s="45">
        <f t="shared" si="4"/>
        <v>0</v>
      </c>
      <c r="S24" s="11" t="str">
        <f t="shared" si="0"/>
        <v>OK</v>
      </c>
      <c r="T24" s="74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s="17" customFormat="1" ht="30" customHeight="1" x14ac:dyDescent="0.35">
      <c r="A25" s="94"/>
      <c r="B25" s="97"/>
      <c r="C25" s="27">
        <v>22</v>
      </c>
      <c r="D25" s="44" t="s">
        <v>65</v>
      </c>
      <c r="E25" s="16" t="s">
        <v>40</v>
      </c>
      <c r="F25" s="15" t="s">
        <v>43</v>
      </c>
      <c r="G25" s="21" t="s">
        <v>91</v>
      </c>
      <c r="H25" s="21" t="s">
        <v>42</v>
      </c>
      <c r="I25" s="49">
        <v>11650</v>
      </c>
      <c r="J25" s="43">
        <v>0</v>
      </c>
      <c r="K25" s="33">
        <f t="shared" si="1"/>
        <v>0</v>
      </c>
      <c r="L25" s="34">
        <f t="shared" si="2"/>
        <v>0</v>
      </c>
      <c r="M25" s="35"/>
      <c r="N25" s="36">
        <f t="shared" si="3"/>
        <v>0</v>
      </c>
      <c r="O25" s="35"/>
      <c r="P25" s="35"/>
      <c r="Q25" s="35"/>
      <c r="R25" s="45">
        <f t="shared" si="4"/>
        <v>0</v>
      </c>
      <c r="S25" s="11" t="str">
        <f t="shared" si="0"/>
        <v>OK</v>
      </c>
      <c r="T25" s="74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s="17" customFormat="1" ht="30" customHeight="1" x14ac:dyDescent="0.35">
      <c r="A26" s="92" t="s">
        <v>38</v>
      </c>
      <c r="B26" s="95" t="s">
        <v>35</v>
      </c>
      <c r="C26" s="27">
        <v>23</v>
      </c>
      <c r="D26" s="24" t="s">
        <v>66</v>
      </c>
      <c r="E26" s="16" t="s">
        <v>40</v>
      </c>
      <c r="F26" s="15" t="s">
        <v>43</v>
      </c>
      <c r="G26" s="21" t="s">
        <v>91</v>
      </c>
      <c r="H26" s="21" t="s">
        <v>42</v>
      </c>
      <c r="I26" s="49">
        <v>6000</v>
      </c>
      <c r="J26" s="43">
        <v>0</v>
      </c>
      <c r="K26" s="33">
        <f t="shared" si="1"/>
        <v>0</v>
      </c>
      <c r="L26" s="34">
        <f t="shared" si="2"/>
        <v>0</v>
      </c>
      <c r="M26" s="35"/>
      <c r="N26" s="36">
        <f t="shared" si="3"/>
        <v>0</v>
      </c>
      <c r="O26" s="35"/>
      <c r="P26" s="35"/>
      <c r="Q26" s="35"/>
      <c r="R26" s="45">
        <f t="shared" si="4"/>
        <v>0</v>
      </c>
      <c r="S26" s="11" t="str">
        <f t="shared" si="0"/>
        <v>OK</v>
      </c>
      <c r="T26" s="74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s="17" customFormat="1" ht="30" customHeight="1" x14ac:dyDescent="0.35">
      <c r="A27" s="93"/>
      <c r="B27" s="96"/>
      <c r="C27" s="27">
        <v>24</v>
      </c>
      <c r="D27" s="24" t="s">
        <v>67</v>
      </c>
      <c r="E27" s="16" t="s">
        <v>40</v>
      </c>
      <c r="F27" s="15" t="s">
        <v>43</v>
      </c>
      <c r="G27" s="21" t="s">
        <v>91</v>
      </c>
      <c r="H27" s="21" t="s">
        <v>42</v>
      </c>
      <c r="I27" s="49">
        <v>1400</v>
      </c>
      <c r="J27" s="43">
        <v>0</v>
      </c>
      <c r="K27" s="33">
        <f t="shared" si="1"/>
        <v>0</v>
      </c>
      <c r="L27" s="34">
        <f t="shared" si="2"/>
        <v>0</v>
      </c>
      <c r="M27" s="35"/>
      <c r="N27" s="36">
        <f t="shared" si="3"/>
        <v>0</v>
      </c>
      <c r="O27" s="35"/>
      <c r="P27" s="35"/>
      <c r="Q27" s="35"/>
      <c r="R27" s="45">
        <f t="shared" si="4"/>
        <v>0</v>
      </c>
      <c r="S27" s="11" t="str">
        <f t="shared" si="0"/>
        <v>OK</v>
      </c>
      <c r="T27" s="74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s="17" customFormat="1" ht="30" customHeight="1" x14ac:dyDescent="0.35">
      <c r="A28" s="93"/>
      <c r="B28" s="96"/>
      <c r="C28" s="27">
        <v>25</v>
      </c>
      <c r="D28" s="24" t="s">
        <v>68</v>
      </c>
      <c r="E28" s="16" t="s">
        <v>40</v>
      </c>
      <c r="F28" s="15" t="s">
        <v>43</v>
      </c>
      <c r="G28" s="21" t="s">
        <v>91</v>
      </c>
      <c r="H28" s="21" t="s">
        <v>42</v>
      </c>
      <c r="I28" s="49">
        <v>2500</v>
      </c>
      <c r="J28" s="43">
        <v>5</v>
      </c>
      <c r="K28" s="33">
        <f t="shared" si="1"/>
        <v>0</v>
      </c>
      <c r="L28" s="34">
        <f t="shared" si="2"/>
        <v>0</v>
      </c>
      <c r="M28" s="35"/>
      <c r="N28" s="36">
        <f t="shared" si="3"/>
        <v>1</v>
      </c>
      <c r="O28" s="35"/>
      <c r="P28" s="35"/>
      <c r="Q28" s="35"/>
      <c r="R28" s="45">
        <f t="shared" si="4"/>
        <v>5</v>
      </c>
      <c r="S28" s="11" t="str">
        <f t="shared" si="0"/>
        <v>OK</v>
      </c>
      <c r="T28" s="74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s="17" customFormat="1" ht="30" customHeight="1" x14ac:dyDescent="0.35">
      <c r="A29" s="93"/>
      <c r="B29" s="96"/>
      <c r="C29" s="27">
        <v>26</v>
      </c>
      <c r="D29" s="24" t="s">
        <v>69</v>
      </c>
      <c r="E29" s="16" t="s">
        <v>40</v>
      </c>
      <c r="F29" s="15" t="s">
        <v>43</v>
      </c>
      <c r="G29" s="21" t="s">
        <v>91</v>
      </c>
      <c r="H29" s="21" t="s">
        <v>42</v>
      </c>
      <c r="I29" s="49">
        <v>2600</v>
      </c>
      <c r="J29" s="43">
        <v>0</v>
      </c>
      <c r="K29" s="33">
        <f t="shared" si="1"/>
        <v>0</v>
      </c>
      <c r="L29" s="34">
        <f t="shared" si="2"/>
        <v>0</v>
      </c>
      <c r="M29" s="35"/>
      <c r="N29" s="36">
        <f t="shared" si="3"/>
        <v>0</v>
      </c>
      <c r="O29" s="35"/>
      <c r="P29" s="35"/>
      <c r="Q29" s="35"/>
      <c r="R29" s="45">
        <f t="shared" si="4"/>
        <v>0</v>
      </c>
      <c r="S29" s="11" t="str">
        <f t="shared" si="0"/>
        <v>OK</v>
      </c>
      <c r="T29" s="74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s="17" customFormat="1" ht="30" customHeight="1" x14ac:dyDescent="0.35">
      <c r="A30" s="93"/>
      <c r="B30" s="96"/>
      <c r="C30" s="27">
        <v>27</v>
      </c>
      <c r="D30" s="24" t="s">
        <v>70</v>
      </c>
      <c r="E30" s="16" t="s">
        <v>40</v>
      </c>
      <c r="F30" s="15" t="s">
        <v>43</v>
      </c>
      <c r="G30" s="21" t="s">
        <v>91</v>
      </c>
      <c r="H30" s="21" t="s">
        <v>42</v>
      </c>
      <c r="I30" s="49">
        <v>3000</v>
      </c>
      <c r="J30" s="43">
        <v>0</v>
      </c>
      <c r="K30" s="33">
        <f t="shared" si="1"/>
        <v>0</v>
      </c>
      <c r="L30" s="34">
        <f t="shared" si="2"/>
        <v>0</v>
      </c>
      <c r="M30" s="35"/>
      <c r="N30" s="36">
        <f t="shared" si="3"/>
        <v>0</v>
      </c>
      <c r="O30" s="35"/>
      <c r="P30" s="35"/>
      <c r="Q30" s="35"/>
      <c r="R30" s="45">
        <f t="shared" si="4"/>
        <v>0</v>
      </c>
      <c r="S30" s="11" t="str">
        <f t="shared" si="0"/>
        <v>OK</v>
      </c>
      <c r="T30" s="74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s="17" customFormat="1" ht="30" customHeight="1" x14ac:dyDescent="0.35">
      <c r="A31" s="93"/>
      <c r="B31" s="96"/>
      <c r="C31" s="27">
        <v>28</v>
      </c>
      <c r="D31" s="24" t="s">
        <v>71</v>
      </c>
      <c r="E31" s="16" t="s">
        <v>40</v>
      </c>
      <c r="F31" s="15" t="s">
        <v>43</v>
      </c>
      <c r="G31" s="21" t="s">
        <v>91</v>
      </c>
      <c r="H31" s="21" t="s">
        <v>42</v>
      </c>
      <c r="I31" s="49">
        <v>2400</v>
      </c>
      <c r="J31" s="43">
        <v>0</v>
      </c>
      <c r="K31" s="33">
        <f t="shared" si="1"/>
        <v>0</v>
      </c>
      <c r="L31" s="34">
        <f t="shared" si="2"/>
        <v>0</v>
      </c>
      <c r="M31" s="35"/>
      <c r="N31" s="36">
        <f t="shared" si="3"/>
        <v>0</v>
      </c>
      <c r="O31" s="35"/>
      <c r="P31" s="35"/>
      <c r="Q31" s="35"/>
      <c r="R31" s="45">
        <f t="shared" si="4"/>
        <v>0</v>
      </c>
      <c r="S31" s="11" t="str">
        <f t="shared" si="0"/>
        <v>OK</v>
      </c>
      <c r="T31" s="74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s="17" customFormat="1" ht="30" customHeight="1" x14ac:dyDescent="0.35">
      <c r="A32" s="93"/>
      <c r="B32" s="96"/>
      <c r="C32" s="27">
        <v>29</v>
      </c>
      <c r="D32" s="24" t="s">
        <v>72</v>
      </c>
      <c r="E32" s="16" t="s">
        <v>40</v>
      </c>
      <c r="F32" s="15" t="s">
        <v>43</v>
      </c>
      <c r="G32" s="21" t="s">
        <v>91</v>
      </c>
      <c r="H32" s="21" t="s">
        <v>42</v>
      </c>
      <c r="I32" s="49">
        <v>3000</v>
      </c>
      <c r="J32" s="43">
        <v>5</v>
      </c>
      <c r="K32" s="33">
        <f t="shared" si="1"/>
        <v>2</v>
      </c>
      <c r="L32" s="34">
        <f t="shared" si="2"/>
        <v>2</v>
      </c>
      <c r="M32" s="35"/>
      <c r="N32" s="36">
        <f t="shared" si="3"/>
        <v>1</v>
      </c>
      <c r="O32" s="35"/>
      <c r="P32" s="35"/>
      <c r="Q32" s="35"/>
      <c r="R32" s="45">
        <f t="shared" si="4"/>
        <v>3</v>
      </c>
      <c r="S32" s="11" t="str">
        <f t="shared" si="0"/>
        <v>OK</v>
      </c>
      <c r="T32" s="75">
        <v>2</v>
      </c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s="17" customFormat="1" ht="30" customHeight="1" x14ac:dyDescent="0.35">
      <c r="A33" s="93"/>
      <c r="B33" s="96"/>
      <c r="C33" s="27">
        <v>30</v>
      </c>
      <c r="D33" s="24" t="s">
        <v>58</v>
      </c>
      <c r="E33" s="16" t="s">
        <v>40</v>
      </c>
      <c r="F33" s="15" t="s">
        <v>43</v>
      </c>
      <c r="G33" s="21" t="s">
        <v>91</v>
      </c>
      <c r="H33" s="21" t="s">
        <v>42</v>
      </c>
      <c r="I33" s="49">
        <v>3500</v>
      </c>
      <c r="J33" s="43">
        <v>0</v>
      </c>
      <c r="K33" s="33">
        <f t="shared" si="1"/>
        <v>0</v>
      </c>
      <c r="L33" s="34">
        <f t="shared" si="2"/>
        <v>0</v>
      </c>
      <c r="M33" s="35"/>
      <c r="N33" s="36">
        <f t="shared" si="3"/>
        <v>0</v>
      </c>
      <c r="O33" s="35"/>
      <c r="P33" s="35"/>
      <c r="Q33" s="35"/>
      <c r="R33" s="45">
        <f t="shared" si="4"/>
        <v>0</v>
      </c>
      <c r="S33" s="11" t="str">
        <f t="shared" si="0"/>
        <v>OK</v>
      </c>
      <c r="T33" s="74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s="17" customFormat="1" ht="30" customHeight="1" x14ac:dyDescent="0.35">
      <c r="A34" s="93"/>
      <c r="B34" s="96"/>
      <c r="C34" s="27">
        <v>31</v>
      </c>
      <c r="D34" s="24" t="s">
        <v>73</v>
      </c>
      <c r="E34" s="16" t="s">
        <v>40</v>
      </c>
      <c r="F34" s="15" t="s">
        <v>43</v>
      </c>
      <c r="G34" s="21" t="s">
        <v>91</v>
      </c>
      <c r="H34" s="21" t="s">
        <v>42</v>
      </c>
      <c r="I34" s="49">
        <v>3500</v>
      </c>
      <c r="J34" s="43">
        <v>5</v>
      </c>
      <c r="K34" s="33">
        <f t="shared" si="1"/>
        <v>0</v>
      </c>
      <c r="L34" s="34">
        <f t="shared" si="2"/>
        <v>0</v>
      </c>
      <c r="M34" s="35"/>
      <c r="N34" s="36">
        <f t="shared" si="3"/>
        <v>1</v>
      </c>
      <c r="O34" s="35"/>
      <c r="P34" s="35"/>
      <c r="Q34" s="35"/>
      <c r="R34" s="45">
        <f t="shared" si="4"/>
        <v>5</v>
      </c>
      <c r="S34" s="11" t="str">
        <f t="shared" si="0"/>
        <v>OK</v>
      </c>
      <c r="T34" s="74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s="17" customFormat="1" ht="30" customHeight="1" x14ac:dyDescent="0.35">
      <c r="A35" s="93"/>
      <c r="B35" s="96"/>
      <c r="C35" s="27">
        <v>32</v>
      </c>
      <c r="D35" s="24" t="s">
        <v>74</v>
      </c>
      <c r="E35" s="16" t="s">
        <v>40</v>
      </c>
      <c r="F35" s="15" t="s">
        <v>43</v>
      </c>
      <c r="G35" s="21" t="s">
        <v>91</v>
      </c>
      <c r="H35" s="21" t="s">
        <v>42</v>
      </c>
      <c r="I35" s="49">
        <v>1250</v>
      </c>
      <c r="J35" s="43">
        <v>0</v>
      </c>
      <c r="K35" s="33">
        <f t="shared" si="1"/>
        <v>0</v>
      </c>
      <c r="L35" s="34">
        <f t="shared" si="2"/>
        <v>0</v>
      </c>
      <c r="M35" s="35"/>
      <c r="N35" s="36">
        <f t="shared" si="3"/>
        <v>0</v>
      </c>
      <c r="O35" s="35"/>
      <c r="P35" s="35"/>
      <c r="Q35" s="35"/>
      <c r="R35" s="45">
        <f t="shared" si="4"/>
        <v>0</v>
      </c>
      <c r="S35" s="11" t="str">
        <f t="shared" si="0"/>
        <v>OK</v>
      </c>
      <c r="T35" s="74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s="17" customFormat="1" ht="30" customHeight="1" x14ac:dyDescent="0.35">
      <c r="A36" s="93"/>
      <c r="B36" s="96"/>
      <c r="C36" s="27">
        <v>33</v>
      </c>
      <c r="D36" s="24" t="s">
        <v>75</v>
      </c>
      <c r="E36" s="16" t="s">
        <v>40</v>
      </c>
      <c r="F36" s="15" t="s">
        <v>43</v>
      </c>
      <c r="G36" s="21" t="s">
        <v>91</v>
      </c>
      <c r="H36" s="21" t="s">
        <v>42</v>
      </c>
      <c r="I36" s="49">
        <v>6000</v>
      </c>
      <c r="J36" s="43">
        <v>0</v>
      </c>
      <c r="K36" s="33">
        <f t="shared" si="1"/>
        <v>0</v>
      </c>
      <c r="L36" s="34">
        <f t="shared" si="2"/>
        <v>0</v>
      </c>
      <c r="M36" s="35"/>
      <c r="N36" s="36">
        <f t="shared" si="3"/>
        <v>0</v>
      </c>
      <c r="O36" s="35"/>
      <c r="P36" s="35"/>
      <c r="Q36" s="35"/>
      <c r="R36" s="45">
        <f t="shared" si="4"/>
        <v>0</v>
      </c>
      <c r="S36" s="11" t="str">
        <f t="shared" si="0"/>
        <v>OK</v>
      </c>
      <c r="T36" s="74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s="17" customFormat="1" ht="30" customHeight="1" x14ac:dyDescent="0.35">
      <c r="A37" s="93"/>
      <c r="B37" s="96"/>
      <c r="C37" s="27">
        <v>34</v>
      </c>
      <c r="D37" s="24" t="s">
        <v>76</v>
      </c>
      <c r="E37" s="16" t="s">
        <v>40</v>
      </c>
      <c r="F37" s="15" t="s">
        <v>43</v>
      </c>
      <c r="G37" s="21" t="s">
        <v>91</v>
      </c>
      <c r="H37" s="21" t="s">
        <v>42</v>
      </c>
      <c r="I37" s="49">
        <v>700</v>
      </c>
      <c r="J37" s="43">
        <v>0</v>
      </c>
      <c r="K37" s="33">
        <f t="shared" si="1"/>
        <v>0</v>
      </c>
      <c r="L37" s="34">
        <f t="shared" si="2"/>
        <v>0</v>
      </c>
      <c r="M37" s="35"/>
      <c r="N37" s="36">
        <f t="shared" si="3"/>
        <v>0</v>
      </c>
      <c r="O37" s="35"/>
      <c r="P37" s="35"/>
      <c r="Q37" s="35"/>
      <c r="R37" s="45">
        <f t="shared" si="4"/>
        <v>0</v>
      </c>
      <c r="S37" s="11" t="str">
        <f t="shared" si="0"/>
        <v>OK</v>
      </c>
      <c r="T37" s="74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s="17" customFormat="1" ht="30" customHeight="1" x14ac:dyDescent="0.35">
      <c r="A38" s="93"/>
      <c r="B38" s="96"/>
      <c r="C38" s="27">
        <v>35</v>
      </c>
      <c r="D38" s="24" t="s">
        <v>51</v>
      </c>
      <c r="E38" s="16" t="s">
        <v>40</v>
      </c>
      <c r="F38" s="15" t="s">
        <v>43</v>
      </c>
      <c r="G38" s="21" t="s">
        <v>91</v>
      </c>
      <c r="H38" s="21" t="s">
        <v>42</v>
      </c>
      <c r="I38" s="49">
        <v>755</v>
      </c>
      <c r="J38" s="43">
        <v>5</v>
      </c>
      <c r="K38" s="33">
        <f t="shared" si="1"/>
        <v>0</v>
      </c>
      <c r="L38" s="34">
        <f t="shared" si="2"/>
        <v>0</v>
      </c>
      <c r="M38" s="35"/>
      <c r="N38" s="36">
        <f t="shared" si="3"/>
        <v>1</v>
      </c>
      <c r="O38" s="35"/>
      <c r="P38" s="35"/>
      <c r="Q38" s="35"/>
      <c r="R38" s="45">
        <f t="shared" si="4"/>
        <v>5</v>
      </c>
      <c r="S38" s="11" t="str">
        <f t="shared" si="0"/>
        <v>OK</v>
      </c>
      <c r="T38" s="74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s="17" customFormat="1" ht="30" customHeight="1" x14ac:dyDescent="0.35">
      <c r="A39" s="93"/>
      <c r="B39" s="96"/>
      <c r="C39" s="27">
        <v>36</v>
      </c>
      <c r="D39" s="24" t="s">
        <v>77</v>
      </c>
      <c r="E39" s="16" t="s">
        <v>40</v>
      </c>
      <c r="F39" s="15" t="s">
        <v>43</v>
      </c>
      <c r="G39" s="21" t="s">
        <v>91</v>
      </c>
      <c r="H39" s="21" t="s">
        <v>42</v>
      </c>
      <c r="I39" s="49">
        <v>2800</v>
      </c>
      <c r="J39" s="43">
        <v>5</v>
      </c>
      <c r="K39" s="33">
        <f t="shared" si="1"/>
        <v>2</v>
      </c>
      <c r="L39" s="34">
        <f t="shared" si="2"/>
        <v>2</v>
      </c>
      <c r="M39" s="35"/>
      <c r="N39" s="36">
        <f t="shared" si="3"/>
        <v>1</v>
      </c>
      <c r="O39" s="35"/>
      <c r="P39" s="35"/>
      <c r="Q39" s="35"/>
      <c r="R39" s="45">
        <f t="shared" si="4"/>
        <v>3</v>
      </c>
      <c r="S39" s="11" t="str">
        <f t="shared" si="0"/>
        <v>OK</v>
      </c>
      <c r="T39" s="75">
        <v>2</v>
      </c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s="17" customFormat="1" ht="30" customHeight="1" x14ac:dyDescent="0.35">
      <c r="A40" s="93"/>
      <c r="B40" s="96"/>
      <c r="C40" s="27">
        <v>37</v>
      </c>
      <c r="D40" s="24" t="s">
        <v>78</v>
      </c>
      <c r="E40" s="16" t="s">
        <v>40</v>
      </c>
      <c r="F40" s="15" t="s">
        <v>43</v>
      </c>
      <c r="G40" s="21" t="s">
        <v>91</v>
      </c>
      <c r="H40" s="21" t="s">
        <v>42</v>
      </c>
      <c r="I40" s="49">
        <v>3000</v>
      </c>
      <c r="J40" s="43">
        <v>0</v>
      </c>
      <c r="K40" s="33">
        <f t="shared" si="1"/>
        <v>0</v>
      </c>
      <c r="L40" s="34">
        <f t="shared" si="2"/>
        <v>0</v>
      </c>
      <c r="M40" s="35"/>
      <c r="N40" s="36">
        <f t="shared" si="3"/>
        <v>0</v>
      </c>
      <c r="O40" s="35"/>
      <c r="P40" s="35"/>
      <c r="Q40" s="35"/>
      <c r="R40" s="45">
        <f t="shared" si="4"/>
        <v>0</v>
      </c>
      <c r="S40" s="11" t="str">
        <f t="shared" si="0"/>
        <v>OK</v>
      </c>
      <c r="T40" s="74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s="17" customFormat="1" ht="30" customHeight="1" x14ac:dyDescent="0.35">
      <c r="A41" s="93"/>
      <c r="B41" s="96"/>
      <c r="C41" s="27">
        <v>38</v>
      </c>
      <c r="D41" s="24" t="s">
        <v>54</v>
      </c>
      <c r="E41" s="16" t="s">
        <v>40</v>
      </c>
      <c r="F41" s="15" t="s">
        <v>43</v>
      </c>
      <c r="G41" s="21" t="s">
        <v>91</v>
      </c>
      <c r="H41" s="21" t="s">
        <v>42</v>
      </c>
      <c r="I41" s="49">
        <v>800</v>
      </c>
      <c r="J41" s="43">
        <v>0</v>
      </c>
      <c r="K41" s="33">
        <f t="shared" si="1"/>
        <v>0</v>
      </c>
      <c r="L41" s="34">
        <f t="shared" si="2"/>
        <v>0</v>
      </c>
      <c r="M41" s="35"/>
      <c r="N41" s="36">
        <f t="shared" si="3"/>
        <v>0</v>
      </c>
      <c r="O41" s="35"/>
      <c r="P41" s="35"/>
      <c r="Q41" s="35"/>
      <c r="R41" s="45">
        <f t="shared" si="4"/>
        <v>0</v>
      </c>
      <c r="S41" s="11" t="str">
        <f t="shared" si="0"/>
        <v>OK</v>
      </c>
      <c r="T41" s="74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s="17" customFormat="1" ht="30" customHeight="1" x14ac:dyDescent="0.35">
      <c r="A42" s="93"/>
      <c r="B42" s="96"/>
      <c r="C42" s="27">
        <v>39</v>
      </c>
      <c r="D42" s="24" t="s">
        <v>79</v>
      </c>
      <c r="E42" s="16" t="s">
        <v>40</v>
      </c>
      <c r="F42" s="15" t="s">
        <v>43</v>
      </c>
      <c r="G42" s="21" t="s">
        <v>91</v>
      </c>
      <c r="H42" s="21" t="s">
        <v>42</v>
      </c>
      <c r="I42" s="49">
        <v>700</v>
      </c>
      <c r="J42" s="43">
        <v>0</v>
      </c>
      <c r="K42" s="33">
        <f t="shared" si="1"/>
        <v>0</v>
      </c>
      <c r="L42" s="34">
        <f t="shared" si="2"/>
        <v>0</v>
      </c>
      <c r="M42" s="35"/>
      <c r="N42" s="36">
        <f t="shared" si="3"/>
        <v>0</v>
      </c>
      <c r="O42" s="35"/>
      <c r="P42" s="35"/>
      <c r="Q42" s="35"/>
      <c r="R42" s="45">
        <f t="shared" si="4"/>
        <v>0</v>
      </c>
      <c r="S42" s="11" t="str">
        <f t="shared" si="0"/>
        <v>OK</v>
      </c>
      <c r="T42" s="74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s="17" customFormat="1" ht="30" customHeight="1" x14ac:dyDescent="0.35">
      <c r="A43" s="93"/>
      <c r="B43" s="96"/>
      <c r="C43" s="27">
        <v>40</v>
      </c>
      <c r="D43" s="24" t="s">
        <v>80</v>
      </c>
      <c r="E43" s="16" t="s">
        <v>40</v>
      </c>
      <c r="F43" s="15" t="s">
        <v>43</v>
      </c>
      <c r="G43" s="21" t="s">
        <v>91</v>
      </c>
      <c r="H43" s="21" t="s">
        <v>42</v>
      </c>
      <c r="I43" s="49">
        <v>700</v>
      </c>
      <c r="J43" s="43">
        <v>0</v>
      </c>
      <c r="K43" s="33">
        <f t="shared" si="1"/>
        <v>0</v>
      </c>
      <c r="L43" s="34">
        <f t="shared" si="2"/>
        <v>0</v>
      </c>
      <c r="M43" s="35"/>
      <c r="N43" s="36">
        <f t="shared" si="3"/>
        <v>0</v>
      </c>
      <c r="O43" s="35"/>
      <c r="P43" s="35"/>
      <c r="Q43" s="35"/>
      <c r="R43" s="45">
        <f t="shared" si="4"/>
        <v>0</v>
      </c>
      <c r="S43" s="11" t="str">
        <f t="shared" si="0"/>
        <v>OK</v>
      </c>
      <c r="T43" s="74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s="17" customFormat="1" ht="30" customHeight="1" x14ac:dyDescent="0.35">
      <c r="A44" s="93"/>
      <c r="B44" s="96"/>
      <c r="C44" s="27">
        <v>41</v>
      </c>
      <c r="D44" s="24" t="s">
        <v>81</v>
      </c>
      <c r="E44" s="16" t="s">
        <v>40</v>
      </c>
      <c r="F44" s="15" t="s">
        <v>43</v>
      </c>
      <c r="G44" s="21" t="s">
        <v>91</v>
      </c>
      <c r="H44" s="21" t="s">
        <v>42</v>
      </c>
      <c r="I44" s="49">
        <v>700</v>
      </c>
      <c r="J44" s="43">
        <v>0</v>
      </c>
      <c r="K44" s="33">
        <f t="shared" si="1"/>
        <v>0</v>
      </c>
      <c r="L44" s="34">
        <f t="shared" si="2"/>
        <v>0</v>
      </c>
      <c r="M44" s="35"/>
      <c r="N44" s="36">
        <f t="shared" si="3"/>
        <v>0</v>
      </c>
      <c r="O44" s="35"/>
      <c r="P44" s="35"/>
      <c r="Q44" s="35"/>
      <c r="R44" s="45">
        <f t="shared" si="4"/>
        <v>0</v>
      </c>
      <c r="S44" s="11" t="str">
        <f t="shared" si="0"/>
        <v>OK</v>
      </c>
      <c r="T44" s="74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s="17" customFormat="1" ht="30" customHeight="1" x14ac:dyDescent="0.35">
      <c r="A45" s="93"/>
      <c r="B45" s="96"/>
      <c r="C45" s="27">
        <v>42</v>
      </c>
      <c r="D45" s="24" t="s">
        <v>82</v>
      </c>
      <c r="E45" s="16" t="s">
        <v>40</v>
      </c>
      <c r="F45" s="15" t="s">
        <v>43</v>
      </c>
      <c r="G45" s="21" t="s">
        <v>91</v>
      </c>
      <c r="H45" s="21" t="s">
        <v>42</v>
      </c>
      <c r="I45" s="49">
        <v>700</v>
      </c>
      <c r="J45" s="43">
        <v>0</v>
      </c>
      <c r="K45" s="33">
        <f t="shared" si="1"/>
        <v>0</v>
      </c>
      <c r="L45" s="34">
        <f t="shared" si="2"/>
        <v>0</v>
      </c>
      <c r="M45" s="35"/>
      <c r="N45" s="36">
        <f t="shared" si="3"/>
        <v>0</v>
      </c>
      <c r="O45" s="35"/>
      <c r="P45" s="35"/>
      <c r="Q45" s="35"/>
      <c r="R45" s="45">
        <f t="shared" si="4"/>
        <v>0</v>
      </c>
      <c r="S45" s="11" t="str">
        <f t="shared" si="0"/>
        <v>OK</v>
      </c>
      <c r="T45" s="74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s="17" customFormat="1" ht="30" customHeight="1" x14ac:dyDescent="0.35">
      <c r="A46" s="93"/>
      <c r="B46" s="96"/>
      <c r="C46" s="27">
        <v>43</v>
      </c>
      <c r="D46" s="24" t="s">
        <v>83</v>
      </c>
      <c r="E46" s="16" t="s">
        <v>40</v>
      </c>
      <c r="F46" s="15" t="s">
        <v>43</v>
      </c>
      <c r="G46" s="21" t="s">
        <v>91</v>
      </c>
      <c r="H46" s="21" t="s">
        <v>42</v>
      </c>
      <c r="I46" s="49">
        <v>700</v>
      </c>
      <c r="J46" s="43">
        <v>0</v>
      </c>
      <c r="K46" s="33">
        <f t="shared" si="1"/>
        <v>0</v>
      </c>
      <c r="L46" s="34">
        <f t="shared" si="2"/>
        <v>0</v>
      </c>
      <c r="M46" s="35"/>
      <c r="N46" s="36">
        <f t="shared" si="3"/>
        <v>0</v>
      </c>
      <c r="O46" s="35"/>
      <c r="P46" s="35"/>
      <c r="Q46" s="35"/>
      <c r="R46" s="45">
        <f t="shared" si="4"/>
        <v>0</v>
      </c>
      <c r="S46" s="11" t="str">
        <f t="shared" si="0"/>
        <v>OK</v>
      </c>
      <c r="T46" s="74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s="17" customFormat="1" ht="30" customHeight="1" x14ac:dyDescent="0.35">
      <c r="A47" s="93"/>
      <c r="B47" s="96"/>
      <c r="C47" s="27">
        <v>44</v>
      </c>
      <c r="D47" s="24" t="s">
        <v>84</v>
      </c>
      <c r="E47" s="16" t="s">
        <v>40</v>
      </c>
      <c r="F47" s="15" t="s">
        <v>43</v>
      </c>
      <c r="G47" s="21" t="s">
        <v>91</v>
      </c>
      <c r="H47" s="21" t="s">
        <v>42</v>
      </c>
      <c r="I47" s="49">
        <v>2763.84</v>
      </c>
      <c r="J47" s="43">
        <v>0</v>
      </c>
      <c r="K47" s="33">
        <f t="shared" si="1"/>
        <v>0</v>
      </c>
      <c r="L47" s="34">
        <f t="shared" si="2"/>
        <v>0</v>
      </c>
      <c r="M47" s="35"/>
      <c r="N47" s="36">
        <f t="shared" si="3"/>
        <v>0</v>
      </c>
      <c r="O47" s="35"/>
      <c r="P47" s="35"/>
      <c r="Q47" s="35"/>
      <c r="R47" s="45">
        <f t="shared" si="4"/>
        <v>0</v>
      </c>
      <c r="S47" s="11" t="str">
        <f t="shared" si="0"/>
        <v>OK</v>
      </c>
      <c r="T47" s="74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s="17" customFormat="1" ht="30" customHeight="1" x14ac:dyDescent="0.35">
      <c r="A48" s="93"/>
      <c r="B48" s="96"/>
      <c r="C48" s="27">
        <v>45</v>
      </c>
      <c r="D48" s="24" t="s">
        <v>85</v>
      </c>
      <c r="E48" s="16" t="s">
        <v>40</v>
      </c>
      <c r="F48" s="15" t="s">
        <v>43</v>
      </c>
      <c r="G48" s="21" t="s">
        <v>91</v>
      </c>
      <c r="H48" s="21" t="s">
        <v>42</v>
      </c>
      <c r="I48" s="49">
        <v>700</v>
      </c>
      <c r="J48" s="43">
        <v>0</v>
      </c>
      <c r="K48" s="33">
        <f t="shared" si="1"/>
        <v>0</v>
      </c>
      <c r="L48" s="34">
        <f t="shared" si="2"/>
        <v>0</v>
      </c>
      <c r="M48" s="35"/>
      <c r="N48" s="36">
        <f t="shared" si="3"/>
        <v>0</v>
      </c>
      <c r="O48" s="35"/>
      <c r="P48" s="35"/>
      <c r="Q48" s="35"/>
      <c r="R48" s="45">
        <f t="shared" si="4"/>
        <v>0</v>
      </c>
      <c r="S48" s="11" t="str">
        <f t="shared" si="0"/>
        <v>OK</v>
      </c>
      <c r="T48" s="74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3" s="17" customFormat="1" ht="30" customHeight="1" x14ac:dyDescent="0.35">
      <c r="A49" s="93"/>
      <c r="B49" s="96"/>
      <c r="C49" s="27">
        <v>46</v>
      </c>
      <c r="D49" s="24" t="s">
        <v>86</v>
      </c>
      <c r="E49" s="16" t="s">
        <v>40</v>
      </c>
      <c r="F49" s="15" t="s">
        <v>43</v>
      </c>
      <c r="G49" s="21" t="s">
        <v>91</v>
      </c>
      <c r="H49" s="21" t="s">
        <v>42</v>
      </c>
      <c r="I49" s="49">
        <v>700</v>
      </c>
      <c r="J49" s="43">
        <v>0</v>
      </c>
      <c r="K49" s="33">
        <f t="shared" si="1"/>
        <v>0</v>
      </c>
      <c r="L49" s="34">
        <f t="shared" si="2"/>
        <v>0</v>
      </c>
      <c r="M49" s="35"/>
      <c r="N49" s="36">
        <f t="shared" si="3"/>
        <v>0</v>
      </c>
      <c r="O49" s="35"/>
      <c r="P49" s="35"/>
      <c r="Q49" s="35"/>
      <c r="R49" s="45">
        <f t="shared" si="4"/>
        <v>0</v>
      </c>
      <c r="S49" s="11" t="str">
        <f t="shared" si="0"/>
        <v>OK</v>
      </c>
      <c r="T49" s="74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:33" s="17" customFormat="1" ht="30" customHeight="1" x14ac:dyDescent="0.35">
      <c r="A50" s="93"/>
      <c r="B50" s="96"/>
      <c r="C50" s="27">
        <v>47</v>
      </c>
      <c r="D50" s="24" t="s">
        <v>87</v>
      </c>
      <c r="E50" s="16" t="s">
        <v>40</v>
      </c>
      <c r="F50" s="15" t="s">
        <v>43</v>
      </c>
      <c r="G50" s="21" t="s">
        <v>91</v>
      </c>
      <c r="H50" s="21" t="s">
        <v>42</v>
      </c>
      <c r="I50" s="49">
        <v>700</v>
      </c>
      <c r="J50" s="43">
        <v>0</v>
      </c>
      <c r="K50" s="33">
        <f t="shared" si="1"/>
        <v>0</v>
      </c>
      <c r="L50" s="34">
        <f t="shared" si="2"/>
        <v>0</v>
      </c>
      <c r="M50" s="35"/>
      <c r="N50" s="36">
        <f t="shared" si="3"/>
        <v>0</v>
      </c>
      <c r="O50" s="35"/>
      <c r="P50" s="35"/>
      <c r="Q50" s="35"/>
      <c r="R50" s="45">
        <f t="shared" si="4"/>
        <v>0</v>
      </c>
      <c r="S50" s="11" t="str">
        <f t="shared" si="0"/>
        <v>OK</v>
      </c>
      <c r="T50" s="74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3" s="17" customFormat="1" ht="30" customHeight="1" x14ac:dyDescent="0.35">
      <c r="A51" s="93"/>
      <c r="B51" s="96"/>
      <c r="C51" s="27">
        <v>48</v>
      </c>
      <c r="D51" s="24" t="s">
        <v>88</v>
      </c>
      <c r="E51" s="16" t="s">
        <v>40</v>
      </c>
      <c r="F51" s="15" t="s">
        <v>43</v>
      </c>
      <c r="G51" s="21" t="s">
        <v>91</v>
      </c>
      <c r="H51" s="21" t="s">
        <v>42</v>
      </c>
      <c r="I51" s="49">
        <v>700</v>
      </c>
      <c r="J51" s="43">
        <v>0</v>
      </c>
      <c r="K51" s="33">
        <f t="shared" si="1"/>
        <v>0</v>
      </c>
      <c r="L51" s="34">
        <f t="shared" si="2"/>
        <v>0</v>
      </c>
      <c r="M51" s="35"/>
      <c r="N51" s="36">
        <f t="shared" si="3"/>
        <v>0</v>
      </c>
      <c r="O51" s="35"/>
      <c r="P51" s="35"/>
      <c r="Q51" s="35"/>
      <c r="R51" s="45">
        <f t="shared" si="4"/>
        <v>0</v>
      </c>
      <c r="S51" s="11" t="str">
        <f t="shared" si="0"/>
        <v>OK</v>
      </c>
      <c r="T51" s="74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3" s="17" customFormat="1" ht="30" customHeight="1" x14ac:dyDescent="0.35">
      <c r="A52" s="93"/>
      <c r="B52" s="96"/>
      <c r="C52" s="27">
        <v>49</v>
      </c>
      <c r="D52" s="24" t="s">
        <v>89</v>
      </c>
      <c r="E52" s="16" t="s">
        <v>40</v>
      </c>
      <c r="F52" s="15" t="s">
        <v>43</v>
      </c>
      <c r="G52" s="21" t="s">
        <v>91</v>
      </c>
      <c r="H52" s="21" t="s">
        <v>42</v>
      </c>
      <c r="I52" s="49">
        <v>700</v>
      </c>
      <c r="J52" s="43">
        <v>0</v>
      </c>
      <c r="K52" s="33">
        <f t="shared" si="1"/>
        <v>0</v>
      </c>
      <c r="L52" s="34">
        <f t="shared" si="2"/>
        <v>0</v>
      </c>
      <c r="M52" s="35"/>
      <c r="N52" s="36">
        <f t="shared" si="3"/>
        <v>0</v>
      </c>
      <c r="O52" s="35"/>
      <c r="P52" s="35"/>
      <c r="Q52" s="35"/>
      <c r="R52" s="45">
        <f t="shared" si="4"/>
        <v>0</v>
      </c>
      <c r="S52" s="11" t="str">
        <f t="shared" si="0"/>
        <v>OK</v>
      </c>
      <c r="T52" s="74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:33" s="17" customFormat="1" ht="30" customHeight="1" x14ac:dyDescent="0.35">
      <c r="A53" s="93"/>
      <c r="B53" s="96"/>
      <c r="C53" s="27">
        <v>50</v>
      </c>
      <c r="D53" s="24" t="s">
        <v>90</v>
      </c>
      <c r="E53" s="16" t="s">
        <v>40</v>
      </c>
      <c r="F53" s="15" t="s">
        <v>43</v>
      </c>
      <c r="G53" s="21" t="s">
        <v>91</v>
      </c>
      <c r="H53" s="21" t="s">
        <v>42</v>
      </c>
      <c r="I53" s="49">
        <v>700</v>
      </c>
      <c r="J53" s="43">
        <v>0</v>
      </c>
      <c r="K53" s="33">
        <f t="shared" si="1"/>
        <v>0</v>
      </c>
      <c r="L53" s="34">
        <f t="shared" si="2"/>
        <v>0</v>
      </c>
      <c r="M53" s="35"/>
      <c r="N53" s="36">
        <f t="shared" si="3"/>
        <v>0</v>
      </c>
      <c r="O53" s="35"/>
      <c r="P53" s="35"/>
      <c r="Q53" s="35"/>
      <c r="R53" s="45">
        <f t="shared" si="4"/>
        <v>0</v>
      </c>
      <c r="S53" s="11" t="str">
        <f t="shared" si="0"/>
        <v>OK</v>
      </c>
      <c r="T53" s="74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  <row r="54" spans="1:33" s="17" customFormat="1" ht="30" customHeight="1" x14ac:dyDescent="0.35">
      <c r="A54" s="94"/>
      <c r="B54" s="97"/>
      <c r="C54" s="27">
        <v>51</v>
      </c>
      <c r="D54" s="24" t="s">
        <v>65</v>
      </c>
      <c r="E54" s="16" t="s">
        <v>40</v>
      </c>
      <c r="F54" s="15" t="s">
        <v>43</v>
      </c>
      <c r="G54" s="21" t="s">
        <v>91</v>
      </c>
      <c r="H54" s="21" t="s">
        <v>42</v>
      </c>
      <c r="I54" s="49">
        <v>16600</v>
      </c>
      <c r="J54" s="43">
        <v>0</v>
      </c>
      <c r="K54" s="33">
        <f t="shared" si="1"/>
        <v>0</v>
      </c>
      <c r="L54" s="34">
        <f t="shared" si="2"/>
        <v>0</v>
      </c>
      <c r="M54" s="35"/>
      <c r="N54" s="36">
        <f t="shared" si="3"/>
        <v>0</v>
      </c>
      <c r="O54" s="35"/>
      <c r="P54" s="35"/>
      <c r="Q54" s="35"/>
      <c r="R54" s="45">
        <f t="shared" si="4"/>
        <v>0</v>
      </c>
      <c r="S54" s="11" t="str">
        <f t="shared" si="0"/>
        <v>OK</v>
      </c>
      <c r="T54" s="74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</row>
    <row r="55" spans="1:33" s="17" customFormat="1" ht="90" customHeight="1" x14ac:dyDescent="0.25">
      <c r="A55" s="52" t="s">
        <v>36</v>
      </c>
      <c r="B55" s="51" t="s">
        <v>37</v>
      </c>
      <c r="C55" s="27">
        <v>52</v>
      </c>
      <c r="D55" s="24" t="s">
        <v>39</v>
      </c>
      <c r="E55" s="16" t="s">
        <v>40</v>
      </c>
      <c r="F55" s="15" t="s">
        <v>41</v>
      </c>
      <c r="G55" s="21" t="s">
        <v>91</v>
      </c>
      <c r="H55" s="21" t="s">
        <v>42</v>
      </c>
      <c r="I55" s="50">
        <v>163999.99</v>
      </c>
      <c r="J55" s="43">
        <v>0</v>
      </c>
      <c r="K55" s="33">
        <f t="shared" si="1"/>
        <v>0</v>
      </c>
      <c r="L55" s="34">
        <f t="shared" si="2"/>
        <v>0</v>
      </c>
      <c r="M55" s="35"/>
      <c r="N55" s="36">
        <f t="shared" si="3"/>
        <v>0</v>
      </c>
      <c r="O55" s="35"/>
      <c r="P55" s="35"/>
      <c r="Q55" s="35"/>
      <c r="R55" s="45">
        <f t="shared" si="4"/>
        <v>0</v>
      </c>
      <c r="S55" s="11" t="str">
        <f t="shared" si="0"/>
        <v>OK</v>
      </c>
      <c r="T55" s="74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33" x14ac:dyDescent="0.35">
      <c r="I56" s="20"/>
      <c r="J56" s="37">
        <f>SUMPRODUCT($I$4:$I$55,J4:J55)</f>
        <v>62775</v>
      </c>
      <c r="K56" s="37">
        <f>SUMPRODUCT($I$4:$I$55,K4:K55)</f>
        <v>11600</v>
      </c>
      <c r="L56" s="37">
        <f>SUMPRODUCT($I$4:$I$55,L4:L55)</f>
        <v>11600</v>
      </c>
      <c r="M56" s="29"/>
      <c r="N56" s="29"/>
      <c r="O56" s="29"/>
      <c r="P56" s="29"/>
      <c r="Q56" s="29"/>
      <c r="T56" s="76">
        <f>SUMPRODUCT($I$4:$I$55,T4:T55)</f>
        <v>11600</v>
      </c>
      <c r="U56" s="19">
        <f t="shared" ref="U56:AG56" si="5">SUMPRODUCT($I$4:$I$55,U4:U55)</f>
        <v>0</v>
      </c>
      <c r="V56" s="19">
        <f t="shared" si="5"/>
        <v>0</v>
      </c>
      <c r="W56" s="19">
        <f t="shared" si="5"/>
        <v>0</v>
      </c>
      <c r="X56" s="19">
        <f t="shared" si="5"/>
        <v>0</v>
      </c>
      <c r="Y56" s="19">
        <f t="shared" si="5"/>
        <v>0</v>
      </c>
      <c r="Z56" s="19">
        <f t="shared" si="5"/>
        <v>0</v>
      </c>
      <c r="AA56" s="19">
        <f t="shared" si="5"/>
        <v>0</v>
      </c>
      <c r="AB56" s="19">
        <f t="shared" si="5"/>
        <v>0</v>
      </c>
      <c r="AC56" s="19">
        <f t="shared" si="5"/>
        <v>0</v>
      </c>
      <c r="AD56" s="19">
        <f t="shared" si="5"/>
        <v>0</v>
      </c>
      <c r="AE56" s="19">
        <f t="shared" si="5"/>
        <v>0</v>
      </c>
      <c r="AF56" s="19">
        <f t="shared" si="5"/>
        <v>0</v>
      </c>
      <c r="AG56" s="19">
        <f t="shared" si="5"/>
        <v>0</v>
      </c>
    </row>
    <row r="57" spans="1:33" x14ac:dyDescent="0.35">
      <c r="J57" s="29">
        <f>SUM(J4:J55)</f>
        <v>25</v>
      </c>
      <c r="K57" s="29"/>
      <c r="L57" s="29"/>
      <c r="M57" s="29"/>
      <c r="N57" s="29"/>
      <c r="O57" s="29"/>
      <c r="P57" s="29"/>
      <c r="Q57" s="29"/>
      <c r="R57" s="29">
        <f>SUM(R4:R55)</f>
        <v>21</v>
      </c>
      <c r="T57" s="77"/>
    </row>
    <row r="58" spans="1:33" x14ac:dyDescent="0.35">
      <c r="B58" s="86" t="s">
        <v>104</v>
      </c>
      <c r="C58" s="87"/>
      <c r="D58" s="87"/>
      <c r="E58" s="87"/>
      <c r="F58" s="88"/>
      <c r="T58" s="77"/>
    </row>
  </sheetData>
  <autoFilter ref="A3:AG57" xr:uid="{00000000-0001-0000-0000-000000000000}"/>
  <mergeCells count="23">
    <mergeCell ref="A26:A54"/>
    <mergeCell ref="B26:B54"/>
    <mergeCell ref="B58:F58"/>
    <mergeCell ref="AD1:AD2"/>
    <mergeCell ref="AE1:AE2"/>
    <mergeCell ref="AC1:AC2"/>
    <mergeCell ref="V1:V2"/>
    <mergeCell ref="U1:U2"/>
    <mergeCell ref="A4:A25"/>
    <mergeCell ref="B4:B25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</mergeCells>
  <conditionalFormatting sqref="R4:R55">
    <cfRule type="cellIs" dxfId="13" priority="1" operator="lessThan">
      <formula>0</formula>
    </cfRule>
  </conditionalFormatting>
  <conditionalFormatting sqref="U4:AG55">
    <cfRule type="cellIs" dxfId="12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01FF7-4462-439F-9C08-D531B7F130F8}">
  <dimension ref="A1:AG58"/>
  <sheetViews>
    <sheetView topLeftCell="A46" zoomScale="85" zoomScaleNormal="85" workbookViewId="0">
      <pane xSplit="19" topLeftCell="T1" activePane="topRight" state="frozen"/>
      <selection pane="topRight" activeCell="E80" sqref="E80"/>
    </sheetView>
  </sheetViews>
  <sheetFormatPr defaultColWidth="9.7265625" defaultRowHeight="14.5" x14ac:dyDescent="0.35"/>
  <cols>
    <col min="1" max="1" width="7.1796875" style="1" customWidth="1"/>
    <col min="2" max="2" width="13.7265625" style="1" customWidth="1"/>
    <col min="3" max="3" width="9" style="1" customWidth="1"/>
    <col min="4" max="4" width="33.7265625" style="12" customWidth="1"/>
    <col min="5" max="5" width="10.453125" style="12" customWidth="1"/>
    <col min="6" max="6" width="13.7265625" style="12" customWidth="1"/>
    <col min="7" max="7" width="11.26953125" style="1" customWidth="1"/>
    <col min="8" max="8" width="13.1796875" style="1" customWidth="1"/>
    <col min="9" max="9" width="15.81640625" style="1" customWidth="1"/>
    <col min="10" max="10" width="11" style="6" customWidth="1"/>
    <col min="11" max="12" width="12.54296875" style="6" customWidth="1"/>
    <col min="13" max="13" width="12.453125" style="6" customWidth="1"/>
    <col min="14" max="14" width="12.54296875" style="6" customWidth="1"/>
    <col min="15" max="15" width="7.1796875" style="6" customWidth="1"/>
    <col min="16" max="17" width="6.26953125" style="6" customWidth="1"/>
    <col min="18" max="18" width="10" style="13" customWidth="1"/>
    <col min="19" max="19" width="11.54296875" style="4" customWidth="1"/>
    <col min="20" max="20" width="15" style="5" customWidth="1"/>
    <col min="21" max="33" width="13.26953125" style="5" customWidth="1"/>
    <col min="34" max="16384" width="9.7265625" style="2"/>
  </cols>
  <sheetData>
    <row r="1" spans="1:33" ht="48.75" customHeight="1" x14ac:dyDescent="0.35">
      <c r="A1" s="99" t="s">
        <v>31</v>
      </c>
      <c r="B1" s="100"/>
      <c r="C1" s="101"/>
      <c r="D1" s="99" t="s">
        <v>32</v>
      </c>
      <c r="E1" s="100"/>
      <c r="F1" s="100"/>
      <c r="G1" s="100"/>
      <c r="H1" s="100"/>
      <c r="I1" s="101"/>
      <c r="J1" s="98" t="s">
        <v>33</v>
      </c>
      <c r="K1" s="98"/>
      <c r="L1" s="98"/>
      <c r="M1" s="98"/>
      <c r="N1" s="98"/>
      <c r="O1" s="98"/>
      <c r="P1" s="98"/>
      <c r="Q1" s="98"/>
      <c r="R1" s="98"/>
      <c r="S1" s="98"/>
      <c r="T1" s="89" t="s">
        <v>28</v>
      </c>
      <c r="U1" s="89" t="s">
        <v>28</v>
      </c>
      <c r="V1" s="89" t="s">
        <v>28</v>
      </c>
      <c r="W1" s="89" t="s">
        <v>28</v>
      </c>
      <c r="X1" s="89" t="s">
        <v>28</v>
      </c>
      <c r="Y1" s="89" t="s">
        <v>28</v>
      </c>
      <c r="Z1" s="89" t="s">
        <v>28</v>
      </c>
      <c r="AA1" s="89" t="s">
        <v>28</v>
      </c>
      <c r="AB1" s="89" t="s">
        <v>28</v>
      </c>
      <c r="AC1" s="89" t="s">
        <v>28</v>
      </c>
      <c r="AD1" s="89" t="s">
        <v>28</v>
      </c>
      <c r="AE1" s="89" t="s">
        <v>28</v>
      </c>
      <c r="AF1" s="89" t="s">
        <v>28</v>
      </c>
      <c r="AG1" s="89" t="s">
        <v>28</v>
      </c>
    </row>
    <row r="2" spans="1:33" ht="24.75" customHeight="1" x14ac:dyDescent="0.35">
      <c r="A2" s="98" t="s">
        <v>95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</row>
    <row r="3" spans="1:33" s="3" customFormat="1" ht="48.25" customHeight="1" x14ac:dyDescent="0.25">
      <c r="A3" s="10" t="s">
        <v>5</v>
      </c>
      <c r="B3" s="10" t="s">
        <v>10</v>
      </c>
      <c r="C3" s="10" t="s">
        <v>3</v>
      </c>
      <c r="D3" s="10" t="s">
        <v>13</v>
      </c>
      <c r="E3" s="10" t="s">
        <v>4</v>
      </c>
      <c r="F3" s="10" t="s">
        <v>11</v>
      </c>
      <c r="G3" s="10" t="s">
        <v>29</v>
      </c>
      <c r="H3" s="10" t="s">
        <v>30</v>
      </c>
      <c r="I3" s="10" t="s">
        <v>12</v>
      </c>
      <c r="J3" s="31" t="s">
        <v>15</v>
      </c>
      <c r="K3" s="47" t="s">
        <v>16</v>
      </c>
      <c r="L3" s="47" t="s">
        <v>17</v>
      </c>
      <c r="M3" s="31" t="s">
        <v>18</v>
      </c>
      <c r="N3" s="47" t="s">
        <v>19</v>
      </c>
      <c r="O3" s="47" t="s">
        <v>20</v>
      </c>
      <c r="P3" s="47" t="s">
        <v>21</v>
      </c>
      <c r="Q3" s="47" t="s">
        <v>22</v>
      </c>
      <c r="R3" s="32" t="s">
        <v>0</v>
      </c>
      <c r="S3" s="9" t="s">
        <v>2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  <c r="AG3" s="22" t="s">
        <v>1</v>
      </c>
    </row>
    <row r="4" spans="1:33" s="17" customFormat="1" ht="30" customHeight="1" x14ac:dyDescent="0.35">
      <c r="A4" s="92" t="s">
        <v>34</v>
      </c>
      <c r="B4" s="95" t="s">
        <v>35</v>
      </c>
      <c r="C4" s="27">
        <v>1</v>
      </c>
      <c r="D4" s="44" t="s">
        <v>44</v>
      </c>
      <c r="E4" s="16" t="s">
        <v>40</v>
      </c>
      <c r="F4" s="15" t="s">
        <v>43</v>
      </c>
      <c r="G4" s="21" t="s">
        <v>91</v>
      </c>
      <c r="H4" s="21" t="s">
        <v>42</v>
      </c>
      <c r="I4" s="49">
        <v>2000</v>
      </c>
      <c r="J4" s="43">
        <v>0</v>
      </c>
      <c r="K4" s="33">
        <f>IF(SUM(T4:AK4)&gt;J4+M4,J4+M4,SUM(T4:AK4))</f>
        <v>0</v>
      </c>
      <c r="L4" s="34">
        <f>(SUM(T4:AK4))</f>
        <v>0</v>
      </c>
      <c r="M4" s="35"/>
      <c r="N4" s="36">
        <f>ROUND(IF(J4*0.25-0.5&lt;0,0,J4*0.25-0.5),0)-Q4-O4</f>
        <v>0</v>
      </c>
      <c r="O4" s="35"/>
      <c r="P4" s="35"/>
      <c r="Q4" s="35"/>
      <c r="R4" s="45">
        <f>J4-(SUM(T4:AG4))+M4</f>
        <v>0</v>
      </c>
      <c r="S4" s="11" t="str">
        <f t="shared" ref="S4:S55" si="0">IF(R4&lt;0,"ATENÇÃO","OK")</f>
        <v>OK</v>
      </c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s="17" customFormat="1" ht="30" customHeight="1" x14ac:dyDescent="0.35">
      <c r="A5" s="93"/>
      <c r="B5" s="96"/>
      <c r="C5" s="27">
        <v>2</v>
      </c>
      <c r="D5" s="24" t="s">
        <v>45</v>
      </c>
      <c r="E5" s="16" t="s">
        <v>40</v>
      </c>
      <c r="F5" s="15" t="s">
        <v>43</v>
      </c>
      <c r="G5" s="21" t="s">
        <v>91</v>
      </c>
      <c r="H5" s="21" t="s">
        <v>42</v>
      </c>
      <c r="I5" s="49">
        <v>1400</v>
      </c>
      <c r="J5" s="43">
        <v>0</v>
      </c>
      <c r="K5" s="33">
        <f t="shared" ref="K5:K55" si="1">IF(SUM(T5:AK5)&gt;J5+M5,J5+M5,SUM(T5:AK5))</f>
        <v>0</v>
      </c>
      <c r="L5" s="34">
        <f t="shared" ref="L5:L55" si="2">(SUM(T5:AK5))</f>
        <v>0</v>
      </c>
      <c r="M5" s="35"/>
      <c r="N5" s="36">
        <f t="shared" ref="N5:N55" si="3">ROUND(IF(J5*0.25-0.5&lt;0,0,J5*0.25-0.5),0)-Q5-O5</f>
        <v>0</v>
      </c>
      <c r="O5" s="35"/>
      <c r="P5" s="35"/>
      <c r="Q5" s="35"/>
      <c r="R5" s="45">
        <f t="shared" ref="R5:R55" si="4">J5-(SUM(T5:AG5))+M5</f>
        <v>0</v>
      </c>
      <c r="S5" s="11" t="str">
        <f t="shared" si="0"/>
        <v>OK</v>
      </c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s="17" customFormat="1" ht="30" customHeight="1" x14ac:dyDescent="0.35">
      <c r="A6" s="93"/>
      <c r="B6" s="96"/>
      <c r="C6" s="27">
        <v>3</v>
      </c>
      <c r="D6" s="24" t="s">
        <v>46</v>
      </c>
      <c r="E6" s="16" t="s">
        <v>40</v>
      </c>
      <c r="F6" s="15" t="s">
        <v>43</v>
      </c>
      <c r="G6" s="21" t="s">
        <v>91</v>
      </c>
      <c r="H6" s="21" t="s">
        <v>42</v>
      </c>
      <c r="I6" s="49">
        <v>1400</v>
      </c>
      <c r="J6" s="43">
        <v>0</v>
      </c>
      <c r="K6" s="33">
        <f t="shared" si="1"/>
        <v>0</v>
      </c>
      <c r="L6" s="34">
        <f t="shared" si="2"/>
        <v>0</v>
      </c>
      <c r="M6" s="35"/>
      <c r="N6" s="36">
        <f t="shared" si="3"/>
        <v>0</v>
      </c>
      <c r="O6" s="35"/>
      <c r="P6" s="35"/>
      <c r="Q6" s="35"/>
      <c r="R6" s="45">
        <f t="shared" si="4"/>
        <v>0</v>
      </c>
      <c r="S6" s="11" t="str">
        <f t="shared" si="0"/>
        <v>OK</v>
      </c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s="3" customFormat="1" ht="30" customHeight="1" x14ac:dyDescent="0.35">
      <c r="A7" s="93"/>
      <c r="B7" s="96"/>
      <c r="C7" s="27">
        <v>4</v>
      </c>
      <c r="D7" s="44" t="s">
        <v>47</v>
      </c>
      <c r="E7" s="16" t="s">
        <v>40</v>
      </c>
      <c r="F7" s="15" t="s">
        <v>43</v>
      </c>
      <c r="G7" s="21" t="s">
        <v>91</v>
      </c>
      <c r="H7" s="21" t="s">
        <v>42</v>
      </c>
      <c r="I7" s="49">
        <v>2000</v>
      </c>
      <c r="J7" s="43">
        <v>0</v>
      </c>
      <c r="K7" s="33">
        <f t="shared" si="1"/>
        <v>0</v>
      </c>
      <c r="L7" s="34">
        <f t="shared" si="2"/>
        <v>0</v>
      </c>
      <c r="M7" s="35"/>
      <c r="N7" s="36">
        <f t="shared" si="3"/>
        <v>0</v>
      </c>
      <c r="O7" s="35"/>
      <c r="P7" s="35"/>
      <c r="Q7" s="35"/>
      <c r="R7" s="45">
        <f t="shared" si="4"/>
        <v>0</v>
      </c>
      <c r="S7" s="11" t="str">
        <f t="shared" si="0"/>
        <v>OK</v>
      </c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s="3" customFormat="1" ht="30" customHeight="1" x14ac:dyDescent="0.35">
      <c r="A8" s="93"/>
      <c r="B8" s="96"/>
      <c r="C8" s="27">
        <v>5</v>
      </c>
      <c r="D8" s="25" t="s">
        <v>48</v>
      </c>
      <c r="E8" s="16" t="s">
        <v>40</v>
      </c>
      <c r="F8" s="15" t="s">
        <v>43</v>
      </c>
      <c r="G8" s="21" t="s">
        <v>91</v>
      </c>
      <c r="H8" s="21" t="s">
        <v>42</v>
      </c>
      <c r="I8" s="49">
        <v>1000</v>
      </c>
      <c r="J8" s="43">
        <v>0</v>
      </c>
      <c r="K8" s="33">
        <f t="shared" si="1"/>
        <v>0</v>
      </c>
      <c r="L8" s="34">
        <f t="shared" si="2"/>
        <v>0</v>
      </c>
      <c r="M8" s="35"/>
      <c r="N8" s="36">
        <f t="shared" si="3"/>
        <v>0</v>
      </c>
      <c r="O8" s="35"/>
      <c r="P8" s="35"/>
      <c r="Q8" s="35"/>
      <c r="R8" s="45">
        <f t="shared" si="4"/>
        <v>0</v>
      </c>
      <c r="S8" s="11" t="str">
        <f t="shared" si="0"/>
        <v>OK</v>
      </c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 s="3" customFormat="1" ht="30" customHeight="1" x14ac:dyDescent="0.35">
      <c r="A9" s="93"/>
      <c r="B9" s="96"/>
      <c r="C9" s="27">
        <v>6</v>
      </c>
      <c r="D9" s="44" t="s">
        <v>49</v>
      </c>
      <c r="E9" s="16" t="s">
        <v>40</v>
      </c>
      <c r="F9" s="15" t="s">
        <v>43</v>
      </c>
      <c r="G9" s="21" t="s">
        <v>91</v>
      </c>
      <c r="H9" s="21" t="s">
        <v>42</v>
      </c>
      <c r="I9" s="49">
        <v>3000</v>
      </c>
      <c r="J9" s="43">
        <v>0</v>
      </c>
      <c r="K9" s="33">
        <f t="shared" si="1"/>
        <v>0</v>
      </c>
      <c r="L9" s="34">
        <f t="shared" si="2"/>
        <v>0</v>
      </c>
      <c r="M9" s="35"/>
      <c r="N9" s="36">
        <f t="shared" si="3"/>
        <v>0</v>
      </c>
      <c r="O9" s="35"/>
      <c r="P9" s="35"/>
      <c r="Q9" s="35"/>
      <c r="R9" s="45">
        <f t="shared" si="4"/>
        <v>0</v>
      </c>
      <c r="S9" s="11" t="str">
        <f t="shared" si="0"/>
        <v>OK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33" s="3" customFormat="1" ht="30" customHeight="1" x14ac:dyDescent="0.35">
      <c r="A10" s="93"/>
      <c r="B10" s="96"/>
      <c r="C10" s="27">
        <v>7</v>
      </c>
      <c r="D10" s="44" t="s">
        <v>50</v>
      </c>
      <c r="E10" s="16" t="s">
        <v>40</v>
      </c>
      <c r="F10" s="15" t="s">
        <v>43</v>
      </c>
      <c r="G10" s="21" t="s">
        <v>91</v>
      </c>
      <c r="H10" s="21" t="s">
        <v>42</v>
      </c>
      <c r="I10" s="49">
        <v>500</v>
      </c>
      <c r="J10" s="43">
        <v>0</v>
      </c>
      <c r="K10" s="33">
        <f t="shared" si="1"/>
        <v>0</v>
      </c>
      <c r="L10" s="34">
        <f t="shared" si="2"/>
        <v>0</v>
      </c>
      <c r="M10" s="35"/>
      <c r="N10" s="36">
        <f t="shared" si="3"/>
        <v>0</v>
      </c>
      <c r="O10" s="35"/>
      <c r="P10" s="35"/>
      <c r="Q10" s="35"/>
      <c r="R10" s="45">
        <f t="shared" si="4"/>
        <v>0</v>
      </c>
      <c r="S10" s="11" t="str">
        <f t="shared" si="0"/>
        <v>OK</v>
      </c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s="17" customFormat="1" ht="30" customHeight="1" x14ac:dyDescent="0.35">
      <c r="A11" s="93"/>
      <c r="B11" s="96"/>
      <c r="C11" s="27">
        <v>8</v>
      </c>
      <c r="D11" s="44" t="s">
        <v>51</v>
      </c>
      <c r="E11" s="16" t="s">
        <v>40</v>
      </c>
      <c r="F11" s="15" t="s">
        <v>43</v>
      </c>
      <c r="G11" s="21" t="s">
        <v>91</v>
      </c>
      <c r="H11" s="21" t="s">
        <v>42</v>
      </c>
      <c r="I11" s="49">
        <v>700</v>
      </c>
      <c r="J11" s="43">
        <v>0</v>
      </c>
      <c r="K11" s="33">
        <f t="shared" si="1"/>
        <v>0</v>
      </c>
      <c r="L11" s="34">
        <f t="shared" si="2"/>
        <v>0</v>
      </c>
      <c r="M11" s="35"/>
      <c r="N11" s="36">
        <f t="shared" si="3"/>
        <v>0</v>
      </c>
      <c r="O11" s="35"/>
      <c r="P11" s="35"/>
      <c r="Q11" s="35"/>
      <c r="R11" s="45">
        <f t="shared" si="4"/>
        <v>0</v>
      </c>
      <c r="S11" s="11" t="str">
        <f t="shared" si="0"/>
        <v>OK</v>
      </c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3" s="17" customFormat="1" ht="30" customHeight="1" x14ac:dyDescent="0.35">
      <c r="A12" s="93"/>
      <c r="B12" s="96"/>
      <c r="C12" s="27">
        <v>9</v>
      </c>
      <c r="D12" s="44" t="s">
        <v>52</v>
      </c>
      <c r="E12" s="16" t="s">
        <v>40</v>
      </c>
      <c r="F12" s="15" t="s">
        <v>43</v>
      </c>
      <c r="G12" s="21" t="s">
        <v>91</v>
      </c>
      <c r="H12" s="21" t="s">
        <v>42</v>
      </c>
      <c r="I12" s="49">
        <v>800</v>
      </c>
      <c r="J12" s="43">
        <v>0</v>
      </c>
      <c r="K12" s="33">
        <f t="shared" si="1"/>
        <v>0</v>
      </c>
      <c r="L12" s="34">
        <f t="shared" si="2"/>
        <v>0</v>
      </c>
      <c r="M12" s="35"/>
      <c r="N12" s="36">
        <f t="shared" si="3"/>
        <v>0</v>
      </c>
      <c r="O12" s="35"/>
      <c r="P12" s="35"/>
      <c r="Q12" s="35"/>
      <c r="R12" s="45">
        <f t="shared" si="4"/>
        <v>0</v>
      </c>
      <c r="S12" s="11" t="str">
        <f t="shared" si="0"/>
        <v>OK</v>
      </c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33" s="17" customFormat="1" ht="30" customHeight="1" x14ac:dyDescent="0.35">
      <c r="A13" s="93"/>
      <c r="B13" s="96"/>
      <c r="C13" s="27">
        <v>10</v>
      </c>
      <c r="D13" s="44" t="s">
        <v>53</v>
      </c>
      <c r="E13" s="16" t="s">
        <v>40</v>
      </c>
      <c r="F13" s="15" t="s">
        <v>43</v>
      </c>
      <c r="G13" s="21" t="s">
        <v>91</v>
      </c>
      <c r="H13" s="21" t="s">
        <v>42</v>
      </c>
      <c r="I13" s="49">
        <v>1900</v>
      </c>
      <c r="J13" s="43">
        <v>0</v>
      </c>
      <c r="K13" s="33">
        <f t="shared" si="1"/>
        <v>0</v>
      </c>
      <c r="L13" s="34">
        <f t="shared" si="2"/>
        <v>0</v>
      </c>
      <c r="M13" s="35"/>
      <c r="N13" s="36">
        <f t="shared" si="3"/>
        <v>0</v>
      </c>
      <c r="O13" s="35"/>
      <c r="P13" s="35"/>
      <c r="Q13" s="35"/>
      <c r="R13" s="45">
        <f t="shared" si="4"/>
        <v>0</v>
      </c>
      <c r="S13" s="11" t="str">
        <f t="shared" si="0"/>
        <v>OK</v>
      </c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33" s="17" customFormat="1" ht="30" customHeight="1" x14ac:dyDescent="0.35">
      <c r="A14" s="93"/>
      <c r="B14" s="96"/>
      <c r="C14" s="27">
        <v>11</v>
      </c>
      <c r="D14" s="26" t="s">
        <v>54</v>
      </c>
      <c r="E14" s="16" t="s">
        <v>40</v>
      </c>
      <c r="F14" s="15" t="s">
        <v>43</v>
      </c>
      <c r="G14" s="21" t="s">
        <v>91</v>
      </c>
      <c r="H14" s="21" t="s">
        <v>42</v>
      </c>
      <c r="I14" s="49">
        <v>700</v>
      </c>
      <c r="J14" s="43">
        <v>0</v>
      </c>
      <c r="K14" s="33">
        <f t="shared" si="1"/>
        <v>0</v>
      </c>
      <c r="L14" s="34">
        <f t="shared" si="2"/>
        <v>0</v>
      </c>
      <c r="M14" s="35"/>
      <c r="N14" s="36">
        <f t="shared" si="3"/>
        <v>0</v>
      </c>
      <c r="O14" s="35"/>
      <c r="P14" s="35"/>
      <c r="Q14" s="35"/>
      <c r="R14" s="45">
        <f t="shared" si="4"/>
        <v>0</v>
      </c>
      <c r="S14" s="11" t="str">
        <f t="shared" si="0"/>
        <v>OK</v>
      </c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33" s="17" customFormat="1" ht="30" customHeight="1" x14ac:dyDescent="0.35">
      <c r="A15" s="93"/>
      <c r="B15" s="96"/>
      <c r="C15" s="27">
        <v>12</v>
      </c>
      <c r="D15" s="44" t="s">
        <v>55</v>
      </c>
      <c r="E15" s="16" t="s">
        <v>40</v>
      </c>
      <c r="F15" s="15" t="s">
        <v>43</v>
      </c>
      <c r="G15" s="21" t="s">
        <v>91</v>
      </c>
      <c r="H15" s="21" t="s">
        <v>42</v>
      </c>
      <c r="I15" s="49">
        <v>700</v>
      </c>
      <c r="J15" s="43">
        <v>0</v>
      </c>
      <c r="K15" s="33">
        <f t="shared" si="1"/>
        <v>0</v>
      </c>
      <c r="L15" s="34">
        <f t="shared" si="2"/>
        <v>0</v>
      </c>
      <c r="M15" s="35"/>
      <c r="N15" s="36">
        <f t="shared" si="3"/>
        <v>0</v>
      </c>
      <c r="O15" s="35"/>
      <c r="P15" s="35"/>
      <c r="Q15" s="35"/>
      <c r="R15" s="45">
        <f t="shared" si="4"/>
        <v>0</v>
      </c>
      <c r="S15" s="11" t="str">
        <f t="shared" si="0"/>
        <v>OK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3" s="17" customFormat="1" ht="30" customHeight="1" x14ac:dyDescent="0.35">
      <c r="A16" s="93"/>
      <c r="B16" s="96"/>
      <c r="C16" s="27">
        <v>13</v>
      </c>
      <c r="D16" s="24" t="s">
        <v>56</v>
      </c>
      <c r="E16" s="16" t="s">
        <v>40</v>
      </c>
      <c r="F16" s="15" t="s">
        <v>43</v>
      </c>
      <c r="G16" s="21" t="s">
        <v>91</v>
      </c>
      <c r="H16" s="21" t="s">
        <v>42</v>
      </c>
      <c r="I16" s="49">
        <v>500</v>
      </c>
      <c r="J16" s="43">
        <v>0</v>
      </c>
      <c r="K16" s="33">
        <f t="shared" si="1"/>
        <v>0</v>
      </c>
      <c r="L16" s="34">
        <f t="shared" si="2"/>
        <v>0</v>
      </c>
      <c r="M16" s="35"/>
      <c r="N16" s="36">
        <f t="shared" si="3"/>
        <v>0</v>
      </c>
      <c r="O16" s="35"/>
      <c r="P16" s="35"/>
      <c r="Q16" s="35"/>
      <c r="R16" s="45">
        <f t="shared" si="4"/>
        <v>0</v>
      </c>
      <c r="S16" s="11" t="str">
        <f t="shared" si="0"/>
        <v>OK</v>
      </c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s="17" customFormat="1" ht="30" customHeight="1" x14ac:dyDescent="0.35">
      <c r="A17" s="93"/>
      <c r="B17" s="96"/>
      <c r="C17" s="27">
        <v>14</v>
      </c>
      <c r="D17" s="24" t="s">
        <v>57</v>
      </c>
      <c r="E17" s="16" t="s">
        <v>40</v>
      </c>
      <c r="F17" s="15" t="s">
        <v>43</v>
      </c>
      <c r="G17" s="21" t="s">
        <v>91</v>
      </c>
      <c r="H17" s="21" t="s">
        <v>42</v>
      </c>
      <c r="I17" s="49">
        <v>600</v>
      </c>
      <c r="J17" s="43">
        <v>0</v>
      </c>
      <c r="K17" s="33">
        <f t="shared" si="1"/>
        <v>0</v>
      </c>
      <c r="L17" s="34">
        <f t="shared" si="2"/>
        <v>0</v>
      </c>
      <c r="M17" s="35"/>
      <c r="N17" s="36">
        <f t="shared" si="3"/>
        <v>0</v>
      </c>
      <c r="O17" s="35"/>
      <c r="P17" s="35"/>
      <c r="Q17" s="35"/>
      <c r="R17" s="45">
        <f t="shared" si="4"/>
        <v>0</v>
      </c>
      <c r="S17" s="11" t="str">
        <f t="shared" si="0"/>
        <v>OK</v>
      </c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s="17" customFormat="1" ht="30" customHeight="1" x14ac:dyDescent="0.35">
      <c r="A18" s="93"/>
      <c r="B18" s="96"/>
      <c r="C18" s="27">
        <v>15</v>
      </c>
      <c r="D18" s="26" t="s">
        <v>58</v>
      </c>
      <c r="E18" s="16" t="s">
        <v>40</v>
      </c>
      <c r="F18" s="15" t="s">
        <v>43</v>
      </c>
      <c r="G18" s="21" t="s">
        <v>91</v>
      </c>
      <c r="H18" s="21" t="s">
        <v>42</v>
      </c>
      <c r="I18" s="49">
        <v>2100</v>
      </c>
      <c r="J18" s="43">
        <v>0</v>
      </c>
      <c r="K18" s="33">
        <f t="shared" si="1"/>
        <v>0</v>
      </c>
      <c r="L18" s="34">
        <f t="shared" si="2"/>
        <v>0</v>
      </c>
      <c r="M18" s="35"/>
      <c r="N18" s="36">
        <f t="shared" si="3"/>
        <v>0</v>
      </c>
      <c r="O18" s="35"/>
      <c r="P18" s="35"/>
      <c r="Q18" s="35"/>
      <c r="R18" s="45">
        <f t="shared" si="4"/>
        <v>0</v>
      </c>
      <c r="S18" s="11" t="str">
        <f t="shared" si="0"/>
        <v>OK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s="17" customFormat="1" ht="30" customHeight="1" x14ac:dyDescent="0.35">
      <c r="A19" s="93"/>
      <c r="B19" s="96"/>
      <c r="C19" s="27">
        <v>16</v>
      </c>
      <c r="D19" s="44" t="s">
        <v>59</v>
      </c>
      <c r="E19" s="16" t="s">
        <v>40</v>
      </c>
      <c r="F19" s="15" t="s">
        <v>43</v>
      </c>
      <c r="G19" s="21" t="s">
        <v>91</v>
      </c>
      <c r="H19" s="21" t="s">
        <v>42</v>
      </c>
      <c r="I19" s="49">
        <v>500</v>
      </c>
      <c r="J19" s="43">
        <v>0</v>
      </c>
      <c r="K19" s="33">
        <f t="shared" si="1"/>
        <v>0</v>
      </c>
      <c r="L19" s="34">
        <f t="shared" si="2"/>
        <v>0</v>
      </c>
      <c r="M19" s="35"/>
      <c r="N19" s="36">
        <f t="shared" si="3"/>
        <v>0</v>
      </c>
      <c r="O19" s="35"/>
      <c r="P19" s="35"/>
      <c r="Q19" s="35"/>
      <c r="R19" s="45">
        <f t="shared" si="4"/>
        <v>0</v>
      </c>
      <c r="S19" s="11" t="str">
        <f t="shared" si="0"/>
        <v>OK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s="17" customFormat="1" ht="30" customHeight="1" x14ac:dyDescent="0.35">
      <c r="A20" s="93"/>
      <c r="B20" s="96"/>
      <c r="C20" s="27">
        <v>17</v>
      </c>
      <c r="D20" s="26" t="s">
        <v>60</v>
      </c>
      <c r="E20" s="16" t="s">
        <v>40</v>
      </c>
      <c r="F20" s="15" t="s">
        <v>43</v>
      </c>
      <c r="G20" s="21" t="s">
        <v>91</v>
      </c>
      <c r="H20" s="21" t="s">
        <v>42</v>
      </c>
      <c r="I20" s="49">
        <v>600</v>
      </c>
      <c r="J20" s="43">
        <v>0</v>
      </c>
      <c r="K20" s="33">
        <f t="shared" si="1"/>
        <v>0</v>
      </c>
      <c r="L20" s="34">
        <f t="shared" si="2"/>
        <v>0</v>
      </c>
      <c r="M20" s="35"/>
      <c r="N20" s="36">
        <f t="shared" si="3"/>
        <v>0</v>
      </c>
      <c r="O20" s="35"/>
      <c r="P20" s="35"/>
      <c r="Q20" s="35"/>
      <c r="R20" s="45">
        <f t="shared" si="4"/>
        <v>0</v>
      </c>
      <c r="S20" s="11" t="str">
        <f t="shared" si="0"/>
        <v>OK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s="17" customFormat="1" ht="30" customHeight="1" x14ac:dyDescent="0.35">
      <c r="A21" s="93"/>
      <c r="B21" s="96"/>
      <c r="C21" s="27">
        <v>18</v>
      </c>
      <c r="D21" s="26" t="s">
        <v>61</v>
      </c>
      <c r="E21" s="16" t="s">
        <v>40</v>
      </c>
      <c r="F21" s="15" t="s">
        <v>43</v>
      </c>
      <c r="G21" s="21" t="s">
        <v>91</v>
      </c>
      <c r="H21" s="21" t="s">
        <v>42</v>
      </c>
      <c r="I21" s="49">
        <v>600</v>
      </c>
      <c r="J21" s="43">
        <v>0</v>
      </c>
      <c r="K21" s="33">
        <f t="shared" si="1"/>
        <v>0</v>
      </c>
      <c r="L21" s="34">
        <f t="shared" si="2"/>
        <v>0</v>
      </c>
      <c r="M21" s="35"/>
      <c r="N21" s="36">
        <f t="shared" si="3"/>
        <v>0</v>
      </c>
      <c r="O21" s="35"/>
      <c r="P21" s="35"/>
      <c r="Q21" s="35"/>
      <c r="R21" s="45">
        <f t="shared" si="4"/>
        <v>0</v>
      </c>
      <c r="S21" s="11" t="str">
        <f t="shared" si="0"/>
        <v>OK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s="17" customFormat="1" ht="30" customHeight="1" x14ac:dyDescent="0.35">
      <c r="A22" s="93"/>
      <c r="B22" s="96"/>
      <c r="C22" s="27">
        <v>19</v>
      </c>
      <c r="D22" s="26" t="s">
        <v>62</v>
      </c>
      <c r="E22" s="16" t="s">
        <v>40</v>
      </c>
      <c r="F22" s="15" t="s">
        <v>43</v>
      </c>
      <c r="G22" s="21" t="s">
        <v>91</v>
      </c>
      <c r="H22" s="21" t="s">
        <v>42</v>
      </c>
      <c r="I22" s="49">
        <v>800</v>
      </c>
      <c r="J22" s="43">
        <v>0</v>
      </c>
      <c r="K22" s="33">
        <f t="shared" si="1"/>
        <v>0</v>
      </c>
      <c r="L22" s="34">
        <f t="shared" si="2"/>
        <v>0</v>
      </c>
      <c r="M22" s="35"/>
      <c r="N22" s="36">
        <f t="shared" si="3"/>
        <v>0</v>
      </c>
      <c r="O22" s="35"/>
      <c r="P22" s="35"/>
      <c r="Q22" s="35"/>
      <c r="R22" s="45">
        <f t="shared" si="4"/>
        <v>0</v>
      </c>
      <c r="S22" s="11" t="str">
        <f t="shared" si="0"/>
        <v>OK</v>
      </c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s="17" customFormat="1" ht="30" customHeight="1" x14ac:dyDescent="0.35">
      <c r="A23" s="93"/>
      <c r="B23" s="96"/>
      <c r="C23" s="27">
        <v>20</v>
      </c>
      <c r="D23" s="24" t="s">
        <v>63</v>
      </c>
      <c r="E23" s="16" t="s">
        <v>40</v>
      </c>
      <c r="F23" s="15" t="s">
        <v>43</v>
      </c>
      <c r="G23" s="21" t="s">
        <v>91</v>
      </c>
      <c r="H23" s="21" t="s">
        <v>42</v>
      </c>
      <c r="I23" s="49">
        <v>524.255</v>
      </c>
      <c r="J23" s="43">
        <v>0</v>
      </c>
      <c r="K23" s="33">
        <f t="shared" si="1"/>
        <v>0</v>
      </c>
      <c r="L23" s="34">
        <f>(SUM(T23:AK23))</f>
        <v>0</v>
      </c>
      <c r="M23" s="35"/>
      <c r="N23" s="36">
        <f t="shared" si="3"/>
        <v>0</v>
      </c>
      <c r="O23" s="35"/>
      <c r="P23" s="35"/>
      <c r="Q23" s="35"/>
      <c r="R23" s="45">
        <f t="shared" si="4"/>
        <v>0</v>
      </c>
      <c r="S23" s="11" t="str">
        <f t="shared" si="0"/>
        <v>OK</v>
      </c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s="17" customFormat="1" ht="30" customHeight="1" x14ac:dyDescent="0.35">
      <c r="A24" s="93"/>
      <c r="B24" s="96"/>
      <c r="C24" s="27">
        <v>21</v>
      </c>
      <c r="D24" s="44" t="s">
        <v>64</v>
      </c>
      <c r="E24" s="16" t="s">
        <v>40</v>
      </c>
      <c r="F24" s="15" t="s">
        <v>43</v>
      </c>
      <c r="G24" s="21" t="s">
        <v>91</v>
      </c>
      <c r="H24" s="21" t="s">
        <v>42</v>
      </c>
      <c r="I24" s="49">
        <v>2100</v>
      </c>
      <c r="J24" s="43">
        <v>0</v>
      </c>
      <c r="K24" s="33">
        <f t="shared" si="1"/>
        <v>0</v>
      </c>
      <c r="L24" s="34">
        <f t="shared" si="2"/>
        <v>0</v>
      </c>
      <c r="M24" s="35"/>
      <c r="N24" s="36">
        <f t="shared" si="3"/>
        <v>0</v>
      </c>
      <c r="O24" s="35"/>
      <c r="P24" s="35"/>
      <c r="Q24" s="35"/>
      <c r="R24" s="45">
        <f t="shared" si="4"/>
        <v>0</v>
      </c>
      <c r="S24" s="11" t="str">
        <f t="shared" si="0"/>
        <v>OK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s="17" customFormat="1" ht="30" customHeight="1" x14ac:dyDescent="0.35">
      <c r="A25" s="94"/>
      <c r="B25" s="97"/>
      <c r="C25" s="27">
        <v>22</v>
      </c>
      <c r="D25" s="44" t="s">
        <v>65</v>
      </c>
      <c r="E25" s="16" t="s">
        <v>40</v>
      </c>
      <c r="F25" s="15" t="s">
        <v>43</v>
      </c>
      <c r="G25" s="21" t="s">
        <v>91</v>
      </c>
      <c r="H25" s="21" t="s">
        <v>42</v>
      </c>
      <c r="I25" s="49">
        <v>11650</v>
      </c>
      <c r="J25" s="43">
        <v>0</v>
      </c>
      <c r="K25" s="33">
        <f t="shared" si="1"/>
        <v>0</v>
      </c>
      <c r="L25" s="34">
        <f t="shared" si="2"/>
        <v>0</v>
      </c>
      <c r="M25" s="35"/>
      <c r="N25" s="36">
        <f t="shared" si="3"/>
        <v>0</v>
      </c>
      <c r="O25" s="35"/>
      <c r="P25" s="35"/>
      <c r="Q25" s="35"/>
      <c r="R25" s="45">
        <f t="shared" si="4"/>
        <v>0</v>
      </c>
      <c r="S25" s="11" t="str">
        <f t="shared" si="0"/>
        <v>OK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s="17" customFormat="1" ht="30" customHeight="1" x14ac:dyDescent="0.35">
      <c r="A26" s="92" t="s">
        <v>38</v>
      </c>
      <c r="B26" s="95" t="s">
        <v>35</v>
      </c>
      <c r="C26" s="27">
        <v>23</v>
      </c>
      <c r="D26" s="24" t="s">
        <v>66</v>
      </c>
      <c r="E26" s="16" t="s">
        <v>40</v>
      </c>
      <c r="F26" s="15" t="s">
        <v>43</v>
      </c>
      <c r="G26" s="21" t="s">
        <v>91</v>
      </c>
      <c r="H26" s="21" t="s">
        <v>42</v>
      </c>
      <c r="I26" s="49">
        <v>6000</v>
      </c>
      <c r="J26" s="43">
        <v>0</v>
      </c>
      <c r="K26" s="33">
        <f t="shared" si="1"/>
        <v>0</v>
      </c>
      <c r="L26" s="34">
        <f t="shared" si="2"/>
        <v>0</v>
      </c>
      <c r="M26" s="35"/>
      <c r="N26" s="36">
        <f t="shared" si="3"/>
        <v>0</v>
      </c>
      <c r="O26" s="35"/>
      <c r="P26" s="35"/>
      <c r="Q26" s="35"/>
      <c r="R26" s="45">
        <f t="shared" si="4"/>
        <v>0</v>
      </c>
      <c r="S26" s="11" t="str">
        <f t="shared" si="0"/>
        <v>OK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s="17" customFormat="1" ht="30" customHeight="1" x14ac:dyDescent="0.35">
      <c r="A27" s="93"/>
      <c r="B27" s="96"/>
      <c r="C27" s="27">
        <v>24</v>
      </c>
      <c r="D27" s="24" t="s">
        <v>67</v>
      </c>
      <c r="E27" s="16" t="s">
        <v>40</v>
      </c>
      <c r="F27" s="15" t="s">
        <v>43</v>
      </c>
      <c r="G27" s="21" t="s">
        <v>91</v>
      </c>
      <c r="H27" s="21" t="s">
        <v>42</v>
      </c>
      <c r="I27" s="49">
        <v>1400</v>
      </c>
      <c r="J27" s="43">
        <v>0</v>
      </c>
      <c r="K27" s="33">
        <f t="shared" si="1"/>
        <v>0</v>
      </c>
      <c r="L27" s="34">
        <f t="shared" si="2"/>
        <v>0</v>
      </c>
      <c r="M27" s="35"/>
      <c r="N27" s="36">
        <f t="shared" si="3"/>
        <v>0</v>
      </c>
      <c r="O27" s="35"/>
      <c r="P27" s="35"/>
      <c r="Q27" s="35"/>
      <c r="R27" s="45">
        <f t="shared" si="4"/>
        <v>0</v>
      </c>
      <c r="S27" s="11" t="str">
        <f t="shared" si="0"/>
        <v>OK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s="17" customFormat="1" ht="30" customHeight="1" x14ac:dyDescent="0.35">
      <c r="A28" s="93"/>
      <c r="B28" s="96"/>
      <c r="C28" s="27">
        <v>25</v>
      </c>
      <c r="D28" s="24" t="s">
        <v>68</v>
      </c>
      <c r="E28" s="16" t="s">
        <v>40</v>
      </c>
      <c r="F28" s="15" t="s">
        <v>43</v>
      </c>
      <c r="G28" s="21" t="s">
        <v>91</v>
      </c>
      <c r="H28" s="21" t="s">
        <v>42</v>
      </c>
      <c r="I28" s="49">
        <v>2500</v>
      </c>
      <c r="J28" s="43">
        <v>0</v>
      </c>
      <c r="K28" s="33">
        <f t="shared" si="1"/>
        <v>0</v>
      </c>
      <c r="L28" s="34">
        <f t="shared" si="2"/>
        <v>0</v>
      </c>
      <c r="M28" s="35"/>
      <c r="N28" s="36">
        <f t="shared" si="3"/>
        <v>0</v>
      </c>
      <c r="O28" s="35"/>
      <c r="P28" s="35"/>
      <c r="Q28" s="35"/>
      <c r="R28" s="45">
        <f t="shared" si="4"/>
        <v>0</v>
      </c>
      <c r="S28" s="11" t="str">
        <f t="shared" si="0"/>
        <v>OK</v>
      </c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s="17" customFormat="1" ht="30" customHeight="1" x14ac:dyDescent="0.35">
      <c r="A29" s="93"/>
      <c r="B29" s="96"/>
      <c r="C29" s="27">
        <v>26</v>
      </c>
      <c r="D29" s="24" t="s">
        <v>69</v>
      </c>
      <c r="E29" s="16" t="s">
        <v>40</v>
      </c>
      <c r="F29" s="15" t="s">
        <v>43</v>
      </c>
      <c r="G29" s="21" t="s">
        <v>91</v>
      </c>
      <c r="H29" s="21" t="s">
        <v>42</v>
      </c>
      <c r="I29" s="49">
        <v>2600</v>
      </c>
      <c r="J29" s="43">
        <v>10</v>
      </c>
      <c r="K29" s="33">
        <f t="shared" si="1"/>
        <v>0</v>
      </c>
      <c r="L29" s="34">
        <f t="shared" si="2"/>
        <v>0</v>
      </c>
      <c r="M29" s="35"/>
      <c r="N29" s="36">
        <f t="shared" si="3"/>
        <v>2</v>
      </c>
      <c r="O29" s="35"/>
      <c r="P29" s="35"/>
      <c r="Q29" s="35"/>
      <c r="R29" s="45">
        <f t="shared" si="4"/>
        <v>10</v>
      </c>
      <c r="S29" s="11" t="str">
        <f t="shared" si="0"/>
        <v>OK</v>
      </c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s="17" customFormat="1" ht="30" customHeight="1" x14ac:dyDescent="0.35">
      <c r="A30" s="93"/>
      <c r="B30" s="96"/>
      <c r="C30" s="27">
        <v>27</v>
      </c>
      <c r="D30" s="24" t="s">
        <v>70</v>
      </c>
      <c r="E30" s="16" t="s">
        <v>40</v>
      </c>
      <c r="F30" s="15" t="s">
        <v>43</v>
      </c>
      <c r="G30" s="21" t="s">
        <v>91</v>
      </c>
      <c r="H30" s="21" t="s">
        <v>42</v>
      </c>
      <c r="I30" s="49">
        <v>3000</v>
      </c>
      <c r="J30" s="43">
        <v>10</v>
      </c>
      <c r="K30" s="33">
        <f t="shared" si="1"/>
        <v>0</v>
      </c>
      <c r="L30" s="34">
        <f t="shared" si="2"/>
        <v>0</v>
      </c>
      <c r="M30" s="35"/>
      <c r="N30" s="36">
        <f t="shared" si="3"/>
        <v>2</v>
      </c>
      <c r="O30" s="35"/>
      <c r="P30" s="35"/>
      <c r="Q30" s="35"/>
      <c r="R30" s="45">
        <f t="shared" si="4"/>
        <v>10</v>
      </c>
      <c r="S30" s="11" t="str">
        <f t="shared" si="0"/>
        <v>OK</v>
      </c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s="17" customFormat="1" ht="30" customHeight="1" x14ac:dyDescent="0.35">
      <c r="A31" s="93"/>
      <c r="B31" s="96"/>
      <c r="C31" s="27">
        <v>28</v>
      </c>
      <c r="D31" s="24" t="s">
        <v>71</v>
      </c>
      <c r="E31" s="16" t="s">
        <v>40</v>
      </c>
      <c r="F31" s="15" t="s">
        <v>43</v>
      </c>
      <c r="G31" s="21" t="s">
        <v>91</v>
      </c>
      <c r="H31" s="21" t="s">
        <v>42</v>
      </c>
      <c r="I31" s="49">
        <v>2400</v>
      </c>
      <c r="J31" s="43">
        <v>0</v>
      </c>
      <c r="K31" s="33">
        <f t="shared" si="1"/>
        <v>0</v>
      </c>
      <c r="L31" s="34">
        <f t="shared" si="2"/>
        <v>0</v>
      </c>
      <c r="M31" s="35"/>
      <c r="N31" s="36">
        <f t="shared" si="3"/>
        <v>0</v>
      </c>
      <c r="O31" s="35"/>
      <c r="P31" s="35"/>
      <c r="Q31" s="35"/>
      <c r="R31" s="45">
        <f t="shared" si="4"/>
        <v>0</v>
      </c>
      <c r="S31" s="11" t="str">
        <f t="shared" si="0"/>
        <v>OK</v>
      </c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s="17" customFormat="1" ht="30" customHeight="1" x14ac:dyDescent="0.35">
      <c r="A32" s="93"/>
      <c r="B32" s="96"/>
      <c r="C32" s="27">
        <v>29</v>
      </c>
      <c r="D32" s="24" t="s">
        <v>72</v>
      </c>
      <c r="E32" s="16" t="s">
        <v>40</v>
      </c>
      <c r="F32" s="15" t="s">
        <v>43</v>
      </c>
      <c r="G32" s="21" t="s">
        <v>91</v>
      </c>
      <c r="H32" s="21" t="s">
        <v>42</v>
      </c>
      <c r="I32" s="49">
        <v>3000</v>
      </c>
      <c r="J32" s="43">
        <v>10</v>
      </c>
      <c r="K32" s="33">
        <f t="shared" si="1"/>
        <v>0</v>
      </c>
      <c r="L32" s="34">
        <f t="shared" si="2"/>
        <v>0</v>
      </c>
      <c r="M32" s="35"/>
      <c r="N32" s="36">
        <f t="shared" si="3"/>
        <v>2</v>
      </c>
      <c r="O32" s="35"/>
      <c r="P32" s="35"/>
      <c r="Q32" s="35"/>
      <c r="R32" s="45">
        <f t="shared" si="4"/>
        <v>10</v>
      </c>
      <c r="S32" s="11" t="str">
        <f t="shared" si="0"/>
        <v>OK</v>
      </c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s="17" customFormat="1" ht="30" customHeight="1" x14ac:dyDescent="0.35">
      <c r="A33" s="93"/>
      <c r="B33" s="96"/>
      <c r="C33" s="27">
        <v>30</v>
      </c>
      <c r="D33" s="24" t="s">
        <v>58</v>
      </c>
      <c r="E33" s="16" t="s">
        <v>40</v>
      </c>
      <c r="F33" s="15" t="s">
        <v>43</v>
      </c>
      <c r="G33" s="21" t="s">
        <v>91</v>
      </c>
      <c r="H33" s="21" t="s">
        <v>42</v>
      </c>
      <c r="I33" s="49">
        <v>3500</v>
      </c>
      <c r="J33" s="43">
        <v>0</v>
      </c>
      <c r="K33" s="33">
        <f t="shared" si="1"/>
        <v>0</v>
      </c>
      <c r="L33" s="34">
        <f t="shared" si="2"/>
        <v>0</v>
      </c>
      <c r="M33" s="35"/>
      <c r="N33" s="36">
        <f t="shared" si="3"/>
        <v>0</v>
      </c>
      <c r="O33" s="35"/>
      <c r="P33" s="35"/>
      <c r="Q33" s="35"/>
      <c r="R33" s="45">
        <f t="shared" si="4"/>
        <v>0</v>
      </c>
      <c r="S33" s="11" t="str">
        <f t="shared" si="0"/>
        <v>OK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s="17" customFormat="1" ht="30" customHeight="1" x14ac:dyDescent="0.35">
      <c r="A34" s="93"/>
      <c r="B34" s="96"/>
      <c r="C34" s="27">
        <v>31</v>
      </c>
      <c r="D34" s="24" t="s">
        <v>73</v>
      </c>
      <c r="E34" s="16" t="s">
        <v>40</v>
      </c>
      <c r="F34" s="15" t="s">
        <v>43</v>
      </c>
      <c r="G34" s="21" t="s">
        <v>91</v>
      </c>
      <c r="H34" s="21" t="s">
        <v>42</v>
      </c>
      <c r="I34" s="49">
        <v>3500</v>
      </c>
      <c r="J34" s="43">
        <v>10</v>
      </c>
      <c r="K34" s="33">
        <f t="shared" si="1"/>
        <v>0</v>
      </c>
      <c r="L34" s="34">
        <f t="shared" si="2"/>
        <v>0</v>
      </c>
      <c r="M34" s="35"/>
      <c r="N34" s="36">
        <f t="shared" si="3"/>
        <v>2</v>
      </c>
      <c r="O34" s="35"/>
      <c r="P34" s="35"/>
      <c r="Q34" s="35"/>
      <c r="R34" s="45">
        <f t="shared" si="4"/>
        <v>10</v>
      </c>
      <c r="S34" s="11" t="str">
        <f t="shared" si="0"/>
        <v>OK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s="17" customFormat="1" ht="30" customHeight="1" x14ac:dyDescent="0.35">
      <c r="A35" s="93"/>
      <c r="B35" s="96"/>
      <c r="C35" s="27">
        <v>32</v>
      </c>
      <c r="D35" s="24" t="s">
        <v>74</v>
      </c>
      <c r="E35" s="16" t="s">
        <v>40</v>
      </c>
      <c r="F35" s="15" t="s">
        <v>43</v>
      </c>
      <c r="G35" s="21" t="s">
        <v>91</v>
      </c>
      <c r="H35" s="21" t="s">
        <v>42</v>
      </c>
      <c r="I35" s="49">
        <v>1250</v>
      </c>
      <c r="J35" s="43">
        <v>0</v>
      </c>
      <c r="K35" s="33">
        <f t="shared" si="1"/>
        <v>0</v>
      </c>
      <c r="L35" s="34">
        <f t="shared" si="2"/>
        <v>0</v>
      </c>
      <c r="M35" s="35"/>
      <c r="N35" s="36">
        <f t="shared" si="3"/>
        <v>0</v>
      </c>
      <c r="O35" s="35"/>
      <c r="P35" s="35"/>
      <c r="Q35" s="35"/>
      <c r="R35" s="45">
        <f t="shared" si="4"/>
        <v>0</v>
      </c>
      <c r="S35" s="11" t="str">
        <f t="shared" si="0"/>
        <v>OK</v>
      </c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s="17" customFormat="1" ht="30" customHeight="1" x14ac:dyDescent="0.35">
      <c r="A36" s="93"/>
      <c r="B36" s="96"/>
      <c r="C36" s="27">
        <v>33</v>
      </c>
      <c r="D36" s="24" t="s">
        <v>75</v>
      </c>
      <c r="E36" s="16" t="s">
        <v>40</v>
      </c>
      <c r="F36" s="15" t="s">
        <v>43</v>
      </c>
      <c r="G36" s="21" t="s">
        <v>91</v>
      </c>
      <c r="H36" s="21" t="s">
        <v>42</v>
      </c>
      <c r="I36" s="49">
        <v>6000</v>
      </c>
      <c r="J36" s="43">
        <v>0</v>
      </c>
      <c r="K36" s="33">
        <f t="shared" si="1"/>
        <v>0</v>
      </c>
      <c r="L36" s="34">
        <f t="shared" si="2"/>
        <v>0</v>
      </c>
      <c r="M36" s="35"/>
      <c r="N36" s="36">
        <f t="shared" si="3"/>
        <v>0</v>
      </c>
      <c r="O36" s="35"/>
      <c r="P36" s="35"/>
      <c r="Q36" s="35"/>
      <c r="R36" s="45">
        <f t="shared" si="4"/>
        <v>0</v>
      </c>
      <c r="S36" s="11" t="str">
        <f t="shared" si="0"/>
        <v>OK</v>
      </c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s="17" customFormat="1" ht="30" customHeight="1" x14ac:dyDescent="0.35">
      <c r="A37" s="93"/>
      <c r="B37" s="96"/>
      <c r="C37" s="27">
        <v>34</v>
      </c>
      <c r="D37" s="24" t="s">
        <v>76</v>
      </c>
      <c r="E37" s="16" t="s">
        <v>40</v>
      </c>
      <c r="F37" s="15" t="s">
        <v>43</v>
      </c>
      <c r="G37" s="21" t="s">
        <v>91</v>
      </c>
      <c r="H37" s="21" t="s">
        <v>42</v>
      </c>
      <c r="I37" s="49">
        <v>700</v>
      </c>
      <c r="J37" s="43">
        <v>0</v>
      </c>
      <c r="K37" s="33">
        <f t="shared" si="1"/>
        <v>0</v>
      </c>
      <c r="L37" s="34">
        <f t="shared" si="2"/>
        <v>0</v>
      </c>
      <c r="M37" s="35"/>
      <c r="N37" s="36">
        <f t="shared" si="3"/>
        <v>0</v>
      </c>
      <c r="O37" s="35"/>
      <c r="P37" s="35"/>
      <c r="Q37" s="35"/>
      <c r="R37" s="45">
        <f t="shared" si="4"/>
        <v>0</v>
      </c>
      <c r="S37" s="11" t="str">
        <f t="shared" si="0"/>
        <v>OK</v>
      </c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s="17" customFormat="1" ht="30" customHeight="1" x14ac:dyDescent="0.35">
      <c r="A38" s="93"/>
      <c r="B38" s="96"/>
      <c r="C38" s="27">
        <v>35</v>
      </c>
      <c r="D38" s="24" t="s">
        <v>51</v>
      </c>
      <c r="E38" s="16" t="s">
        <v>40</v>
      </c>
      <c r="F38" s="15" t="s">
        <v>43</v>
      </c>
      <c r="G38" s="21" t="s">
        <v>91</v>
      </c>
      <c r="H38" s="21" t="s">
        <v>42</v>
      </c>
      <c r="I38" s="49">
        <v>755</v>
      </c>
      <c r="J38" s="43">
        <v>0</v>
      </c>
      <c r="K38" s="33">
        <f t="shared" si="1"/>
        <v>0</v>
      </c>
      <c r="L38" s="34">
        <f t="shared" si="2"/>
        <v>0</v>
      </c>
      <c r="M38" s="35"/>
      <c r="N38" s="36">
        <f t="shared" si="3"/>
        <v>0</v>
      </c>
      <c r="O38" s="35"/>
      <c r="P38" s="35"/>
      <c r="Q38" s="35"/>
      <c r="R38" s="45">
        <f t="shared" si="4"/>
        <v>0</v>
      </c>
      <c r="S38" s="11" t="str">
        <f t="shared" si="0"/>
        <v>OK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s="17" customFormat="1" ht="30" customHeight="1" x14ac:dyDescent="0.35">
      <c r="A39" s="93"/>
      <c r="B39" s="96"/>
      <c r="C39" s="27">
        <v>36</v>
      </c>
      <c r="D39" s="24" t="s">
        <v>77</v>
      </c>
      <c r="E39" s="16" t="s">
        <v>40</v>
      </c>
      <c r="F39" s="15" t="s">
        <v>43</v>
      </c>
      <c r="G39" s="21" t="s">
        <v>91</v>
      </c>
      <c r="H39" s="21" t="s">
        <v>42</v>
      </c>
      <c r="I39" s="49">
        <v>2800</v>
      </c>
      <c r="J39" s="43">
        <v>10</v>
      </c>
      <c r="K39" s="33">
        <f t="shared" si="1"/>
        <v>0</v>
      </c>
      <c r="L39" s="34">
        <f t="shared" si="2"/>
        <v>0</v>
      </c>
      <c r="M39" s="35"/>
      <c r="N39" s="36">
        <f t="shared" si="3"/>
        <v>2</v>
      </c>
      <c r="O39" s="35"/>
      <c r="P39" s="35"/>
      <c r="Q39" s="35"/>
      <c r="R39" s="45">
        <f t="shared" si="4"/>
        <v>10</v>
      </c>
      <c r="S39" s="11" t="str">
        <f t="shared" si="0"/>
        <v>OK</v>
      </c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s="17" customFormat="1" ht="30" customHeight="1" x14ac:dyDescent="0.35">
      <c r="A40" s="93"/>
      <c r="B40" s="96"/>
      <c r="C40" s="27">
        <v>37</v>
      </c>
      <c r="D40" s="24" t="s">
        <v>78</v>
      </c>
      <c r="E40" s="16" t="s">
        <v>40</v>
      </c>
      <c r="F40" s="15" t="s">
        <v>43</v>
      </c>
      <c r="G40" s="21" t="s">
        <v>91</v>
      </c>
      <c r="H40" s="21" t="s">
        <v>42</v>
      </c>
      <c r="I40" s="49">
        <v>3000</v>
      </c>
      <c r="J40" s="43">
        <v>0</v>
      </c>
      <c r="K40" s="33">
        <f t="shared" si="1"/>
        <v>0</v>
      </c>
      <c r="L40" s="34">
        <f t="shared" si="2"/>
        <v>0</v>
      </c>
      <c r="M40" s="35"/>
      <c r="N40" s="36">
        <f t="shared" si="3"/>
        <v>0</v>
      </c>
      <c r="O40" s="35"/>
      <c r="P40" s="35"/>
      <c r="Q40" s="35"/>
      <c r="R40" s="45">
        <f t="shared" si="4"/>
        <v>0</v>
      </c>
      <c r="S40" s="11" t="str">
        <f t="shared" si="0"/>
        <v>OK</v>
      </c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s="17" customFormat="1" ht="30" customHeight="1" x14ac:dyDescent="0.35">
      <c r="A41" s="93"/>
      <c r="B41" s="96"/>
      <c r="C41" s="27">
        <v>38</v>
      </c>
      <c r="D41" s="24" t="s">
        <v>54</v>
      </c>
      <c r="E41" s="16" t="s">
        <v>40</v>
      </c>
      <c r="F41" s="15" t="s">
        <v>43</v>
      </c>
      <c r="G41" s="21" t="s">
        <v>91</v>
      </c>
      <c r="H41" s="21" t="s">
        <v>42</v>
      </c>
      <c r="I41" s="49">
        <v>800</v>
      </c>
      <c r="J41" s="43">
        <v>0</v>
      </c>
      <c r="K41" s="33">
        <f t="shared" si="1"/>
        <v>0</v>
      </c>
      <c r="L41" s="34">
        <f t="shared" si="2"/>
        <v>0</v>
      </c>
      <c r="M41" s="35"/>
      <c r="N41" s="36">
        <f t="shared" si="3"/>
        <v>0</v>
      </c>
      <c r="O41" s="35"/>
      <c r="P41" s="35"/>
      <c r="Q41" s="35"/>
      <c r="R41" s="45">
        <f t="shared" si="4"/>
        <v>0</v>
      </c>
      <c r="S41" s="11" t="str">
        <f t="shared" si="0"/>
        <v>OK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s="17" customFormat="1" ht="30" customHeight="1" x14ac:dyDescent="0.35">
      <c r="A42" s="93"/>
      <c r="B42" s="96"/>
      <c r="C42" s="27">
        <v>39</v>
      </c>
      <c r="D42" s="24" t="s">
        <v>79</v>
      </c>
      <c r="E42" s="16" t="s">
        <v>40</v>
      </c>
      <c r="F42" s="15" t="s">
        <v>43</v>
      </c>
      <c r="G42" s="21" t="s">
        <v>91</v>
      </c>
      <c r="H42" s="21" t="s">
        <v>42</v>
      </c>
      <c r="I42" s="49">
        <v>700</v>
      </c>
      <c r="J42" s="43">
        <v>0</v>
      </c>
      <c r="K42" s="33">
        <f t="shared" si="1"/>
        <v>0</v>
      </c>
      <c r="L42" s="34">
        <f t="shared" si="2"/>
        <v>0</v>
      </c>
      <c r="M42" s="35"/>
      <c r="N42" s="36">
        <f t="shared" si="3"/>
        <v>0</v>
      </c>
      <c r="O42" s="35"/>
      <c r="P42" s="35"/>
      <c r="Q42" s="35"/>
      <c r="R42" s="45">
        <f t="shared" si="4"/>
        <v>0</v>
      </c>
      <c r="S42" s="11" t="str">
        <f t="shared" si="0"/>
        <v>OK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s="17" customFormat="1" ht="30" customHeight="1" x14ac:dyDescent="0.35">
      <c r="A43" s="93"/>
      <c r="B43" s="96"/>
      <c r="C43" s="27">
        <v>40</v>
      </c>
      <c r="D43" s="24" t="s">
        <v>80</v>
      </c>
      <c r="E43" s="16" t="s">
        <v>40</v>
      </c>
      <c r="F43" s="15" t="s">
        <v>43</v>
      </c>
      <c r="G43" s="21" t="s">
        <v>91</v>
      </c>
      <c r="H43" s="21" t="s">
        <v>42</v>
      </c>
      <c r="I43" s="49">
        <v>700</v>
      </c>
      <c r="J43" s="43">
        <v>0</v>
      </c>
      <c r="K43" s="33">
        <f t="shared" si="1"/>
        <v>0</v>
      </c>
      <c r="L43" s="34">
        <f t="shared" si="2"/>
        <v>0</v>
      </c>
      <c r="M43" s="35"/>
      <c r="N43" s="36">
        <f t="shared" si="3"/>
        <v>0</v>
      </c>
      <c r="O43" s="35"/>
      <c r="P43" s="35"/>
      <c r="Q43" s="35"/>
      <c r="R43" s="45">
        <f t="shared" si="4"/>
        <v>0</v>
      </c>
      <c r="S43" s="11" t="str">
        <f t="shared" si="0"/>
        <v>OK</v>
      </c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s="17" customFormat="1" ht="30" customHeight="1" x14ac:dyDescent="0.35">
      <c r="A44" s="93"/>
      <c r="B44" s="96"/>
      <c r="C44" s="27">
        <v>41</v>
      </c>
      <c r="D44" s="24" t="s">
        <v>81</v>
      </c>
      <c r="E44" s="16" t="s">
        <v>40</v>
      </c>
      <c r="F44" s="15" t="s">
        <v>43</v>
      </c>
      <c r="G44" s="21" t="s">
        <v>91</v>
      </c>
      <c r="H44" s="21" t="s">
        <v>42</v>
      </c>
      <c r="I44" s="49">
        <v>700</v>
      </c>
      <c r="J44" s="43">
        <v>0</v>
      </c>
      <c r="K44" s="33">
        <f t="shared" si="1"/>
        <v>0</v>
      </c>
      <c r="L44" s="34">
        <f t="shared" si="2"/>
        <v>0</v>
      </c>
      <c r="M44" s="35"/>
      <c r="N44" s="36">
        <f t="shared" si="3"/>
        <v>0</v>
      </c>
      <c r="O44" s="35"/>
      <c r="P44" s="35"/>
      <c r="Q44" s="35"/>
      <c r="R44" s="45">
        <f t="shared" si="4"/>
        <v>0</v>
      </c>
      <c r="S44" s="11" t="str">
        <f t="shared" si="0"/>
        <v>OK</v>
      </c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s="17" customFormat="1" ht="30" customHeight="1" x14ac:dyDescent="0.35">
      <c r="A45" s="93"/>
      <c r="B45" s="96"/>
      <c r="C45" s="27">
        <v>42</v>
      </c>
      <c r="D45" s="24" t="s">
        <v>82</v>
      </c>
      <c r="E45" s="16" t="s">
        <v>40</v>
      </c>
      <c r="F45" s="15" t="s">
        <v>43</v>
      </c>
      <c r="G45" s="21" t="s">
        <v>91</v>
      </c>
      <c r="H45" s="21" t="s">
        <v>42</v>
      </c>
      <c r="I45" s="49">
        <v>700</v>
      </c>
      <c r="J45" s="43">
        <v>0</v>
      </c>
      <c r="K45" s="33">
        <f t="shared" si="1"/>
        <v>0</v>
      </c>
      <c r="L45" s="34">
        <f t="shared" si="2"/>
        <v>0</v>
      </c>
      <c r="M45" s="35"/>
      <c r="N45" s="36">
        <f t="shared" si="3"/>
        <v>0</v>
      </c>
      <c r="O45" s="35"/>
      <c r="P45" s="35"/>
      <c r="Q45" s="35"/>
      <c r="R45" s="45">
        <f t="shared" si="4"/>
        <v>0</v>
      </c>
      <c r="S45" s="11" t="str">
        <f t="shared" si="0"/>
        <v>OK</v>
      </c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s="17" customFormat="1" ht="30" customHeight="1" x14ac:dyDescent="0.35">
      <c r="A46" s="93"/>
      <c r="B46" s="96"/>
      <c r="C46" s="27">
        <v>43</v>
      </c>
      <c r="D46" s="24" t="s">
        <v>83</v>
      </c>
      <c r="E46" s="16" t="s">
        <v>40</v>
      </c>
      <c r="F46" s="15" t="s">
        <v>43</v>
      </c>
      <c r="G46" s="21" t="s">
        <v>91</v>
      </c>
      <c r="H46" s="21" t="s">
        <v>42</v>
      </c>
      <c r="I46" s="49">
        <v>700</v>
      </c>
      <c r="J46" s="43">
        <v>0</v>
      </c>
      <c r="K46" s="33">
        <f t="shared" si="1"/>
        <v>0</v>
      </c>
      <c r="L46" s="34">
        <f t="shared" si="2"/>
        <v>0</v>
      </c>
      <c r="M46" s="35"/>
      <c r="N46" s="36">
        <f t="shared" si="3"/>
        <v>0</v>
      </c>
      <c r="O46" s="35"/>
      <c r="P46" s="35"/>
      <c r="Q46" s="35"/>
      <c r="R46" s="45">
        <f t="shared" si="4"/>
        <v>0</v>
      </c>
      <c r="S46" s="11" t="str">
        <f t="shared" si="0"/>
        <v>OK</v>
      </c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s="17" customFormat="1" ht="30" customHeight="1" x14ac:dyDescent="0.35">
      <c r="A47" s="93"/>
      <c r="B47" s="96"/>
      <c r="C47" s="27">
        <v>44</v>
      </c>
      <c r="D47" s="24" t="s">
        <v>84</v>
      </c>
      <c r="E47" s="16" t="s">
        <v>40</v>
      </c>
      <c r="F47" s="15" t="s">
        <v>43</v>
      </c>
      <c r="G47" s="21" t="s">
        <v>91</v>
      </c>
      <c r="H47" s="21" t="s">
        <v>42</v>
      </c>
      <c r="I47" s="49">
        <v>2763.84</v>
      </c>
      <c r="J47" s="43">
        <v>0</v>
      </c>
      <c r="K47" s="33">
        <f t="shared" si="1"/>
        <v>0</v>
      </c>
      <c r="L47" s="34">
        <f t="shared" si="2"/>
        <v>0</v>
      </c>
      <c r="M47" s="35"/>
      <c r="N47" s="36">
        <f t="shared" si="3"/>
        <v>0</v>
      </c>
      <c r="O47" s="35"/>
      <c r="P47" s="35"/>
      <c r="Q47" s="35"/>
      <c r="R47" s="45">
        <f t="shared" si="4"/>
        <v>0</v>
      </c>
      <c r="S47" s="11" t="str">
        <f t="shared" si="0"/>
        <v>OK</v>
      </c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s="17" customFormat="1" ht="30" customHeight="1" x14ac:dyDescent="0.35">
      <c r="A48" s="93"/>
      <c r="B48" s="96"/>
      <c r="C48" s="27">
        <v>45</v>
      </c>
      <c r="D48" s="24" t="s">
        <v>85</v>
      </c>
      <c r="E48" s="16" t="s">
        <v>40</v>
      </c>
      <c r="F48" s="15" t="s">
        <v>43</v>
      </c>
      <c r="G48" s="21" t="s">
        <v>91</v>
      </c>
      <c r="H48" s="21" t="s">
        <v>42</v>
      </c>
      <c r="I48" s="49">
        <v>700</v>
      </c>
      <c r="J48" s="43">
        <v>0</v>
      </c>
      <c r="K48" s="33">
        <f t="shared" si="1"/>
        <v>0</v>
      </c>
      <c r="L48" s="34">
        <f t="shared" si="2"/>
        <v>0</v>
      </c>
      <c r="M48" s="35"/>
      <c r="N48" s="36">
        <f t="shared" si="3"/>
        <v>0</v>
      </c>
      <c r="O48" s="35"/>
      <c r="P48" s="35"/>
      <c r="Q48" s="35"/>
      <c r="R48" s="45">
        <f t="shared" si="4"/>
        <v>0</v>
      </c>
      <c r="S48" s="11" t="str">
        <f t="shared" si="0"/>
        <v>OK</v>
      </c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3" s="17" customFormat="1" ht="30" customHeight="1" x14ac:dyDescent="0.35">
      <c r="A49" s="93"/>
      <c r="B49" s="96"/>
      <c r="C49" s="27">
        <v>46</v>
      </c>
      <c r="D49" s="24" t="s">
        <v>86</v>
      </c>
      <c r="E49" s="16" t="s">
        <v>40</v>
      </c>
      <c r="F49" s="15" t="s">
        <v>43</v>
      </c>
      <c r="G49" s="21" t="s">
        <v>91</v>
      </c>
      <c r="H49" s="21" t="s">
        <v>42</v>
      </c>
      <c r="I49" s="49">
        <v>700</v>
      </c>
      <c r="J49" s="43">
        <v>0</v>
      </c>
      <c r="K49" s="33">
        <f t="shared" si="1"/>
        <v>0</v>
      </c>
      <c r="L49" s="34">
        <f t="shared" si="2"/>
        <v>0</v>
      </c>
      <c r="M49" s="35"/>
      <c r="N49" s="36">
        <f t="shared" si="3"/>
        <v>0</v>
      </c>
      <c r="O49" s="35"/>
      <c r="P49" s="35"/>
      <c r="Q49" s="35"/>
      <c r="R49" s="45">
        <f t="shared" si="4"/>
        <v>0</v>
      </c>
      <c r="S49" s="11" t="str">
        <f t="shared" si="0"/>
        <v>OK</v>
      </c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:33" s="17" customFormat="1" ht="30" customHeight="1" x14ac:dyDescent="0.35">
      <c r="A50" s="93"/>
      <c r="B50" s="96"/>
      <c r="C50" s="27">
        <v>47</v>
      </c>
      <c r="D50" s="24" t="s">
        <v>87</v>
      </c>
      <c r="E50" s="16" t="s">
        <v>40</v>
      </c>
      <c r="F50" s="15" t="s">
        <v>43</v>
      </c>
      <c r="G50" s="21" t="s">
        <v>91</v>
      </c>
      <c r="H50" s="21" t="s">
        <v>42</v>
      </c>
      <c r="I50" s="49">
        <v>700</v>
      </c>
      <c r="J50" s="43">
        <v>0</v>
      </c>
      <c r="K50" s="33">
        <f t="shared" si="1"/>
        <v>0</v>
      </c>
      <c r="L50" s="34">
        <f t="shared" si="2"/>
        <v>0</v>
      </c>
      <c r="M50" s="35"/>
      <c r="N50" s="36">
        <f t="shared" si="3"/>
        <v>0</v>
      </c>
      <c r="O50" s="35"/>
      <c r="P50" s="35"/>
      <c r="Q50" s="35"/>
      <c r="R50" s="45">
        <f t="shared" si="4"/>
        <v>0</v>
      </c>
      <c r="S50" s="11" t="str">
        <f t="shared" si="0"/>
        <v>OK</v>
      </c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3" s="17" customFormat="1" ht="30" customHeight="1" x14ac:dyDescent="0.35">
      <c r="A51" s="93"/>
      <c r="B51" s="96"/>
      <c r="C51" s="27">
        <v>48</v>
      </c>
      <c r="D51" s="24" t="s">
        <v>88</v>
      </c>
      <c r="E51" s="16" t="s">
        <v>40</v>
      </c>
      <c r="F51" s="15" t="s">
        <v>43</v>
      </c>
      <c r="G51" s="21" t="s">
        <v>91</v>
      </c>
      <c r="H51" s="21" t="s">
        <v>42</v>
      </c>
      <c r="I51" s="49">
        <v>700</v>
      </c>
      <c r="J51" s="43">
        <v>0</v>
      </c>
      <c r="K51" s="33">
        <f t="shared" si="1"/>
        <v>0</v>
      </c>
      <c r="L51" s="34">
        <f t="shared" si="2"/>
        <v>0</v>
      </c>
      <c r="M51" s="35"/>
      <c r="N51" s="36">
        <f t="shared" si="3"/>
        <v>0</v>
      </c>
      <c r="O51" s="35"/>
      <c r="P51" s="35"/>
      <c r="Q51" s="35"/>
      <c r="R51" s="45">
        <f t="shared" si="4"/>
        <v>0</v>
      </c>
      <c r="S51" s="11" t="str">
        <f t="shared" si="0"/>
        <v>OK</v>
      </c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3" s="17" customFormat="1" ht="30" customHeight="1" x14ac:dyDescent="0.35">
      <c r="A52" s="93"/>
      <c r="B52" s="96"/>
      <c r="C52" s="27">
        <v>49</v>
      </c>
      <c r="D52" s="24" t="s">
        <v>89</v>
      </c>
      <c r="E52" s="16" t="s">
        <v>40</v>
      </c>
      <c r="F52" s="15" t="s">
        <v>43</v>
      </c>
      <c r="G52" s="21" t="s">
        <v>91</v>
      </c>
      <c r="H52" s="21" t="s">
        <v>42</v>
      </c>
      <c r="I52" s="49">
        <v>700</v>
      </c>
      <c r="J52" s="43">
        <v>0</v>
      </c>
      <c r="K52" s="33">
        <f t="shared" si="1"/>
        <v>0</v>
      </c>
      <c r="L52" s="34">
        <f t="shared" si="2"/>
        <v>0</v>
      </c>
      <c r="M52" s="35"/>
      <c r="N52" s="36">
        <f t="shared" si="3"/>
        <v>0</v>
      </c>
      <c r="O52" s="35"/>
      <c r="P52" s="35"/>
      <c r="Q52" s="35"/>
      <c r="R52" s="45">
        <f t="shared" si="4"/>
        <v>0</v>
      </c>
      <c r="S52" s="11" t="str">
        <f t="shared" si="0"/>
        <v>OK</v>
      </c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:33" s="17" customFormat="1" ht="30" customHeight="1" x14ac:dyDescent="0.35">
      <c r="A53" s="93"/>
      <c r="B53" s="96"/>
      <c r="C53" s="27">
        <v>50</v>
      </c>
      <c r="D53" s="24" t="s">
        <v>90</v>
      </c>
      <c r="E53" s="16" t="s">
        <v>40</v>
      </c>
      <c r="F53" s="15" t="s">
        <v>43</v>
      </c>
      <c r="G53" s="21" t="s">
        <v>91</v>
      </c>
      <c r="H53" s="21" t="s">
        <v>42</v>
      </c>
      <c r="I53" s="49">
        <v>700</v>
      </c>
      <c r="J53" s="43">
        <v>0</v>
      </c>
      <c r="K53" s="33">
        <f t="shared" si="1"/>
        <v>0</v>
      </c>
      <c r="L53" s="34">
        <f t="shared" si="2"/>
        <v>0</v>
      </c>
      <c r="M53" s="35"/>
      <c r="N53" s="36">
        <f t="shared" si="3"/>
        <v>0</v>
      </c>
      <c r="O53" s="35"/>
      <c r="P53" s="35"/>
      <c r="Q53" s="35"/>
      <c r="R53" s="45">
        <f t="shared" si="4"/>
        <v>0</v>
      </c>
      <c r="S53" s="11" t="str">
        <f t="shared" si="0"/>
        <v>OK</v>
      </c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  <row r="54" spans="1:33" s="17" customFormat="1" ht="30" customHeight="1" x14ac:dyDescent="0.35">
      <c r="A54" s="94"/>
      <c r="B54" s="97"/>
      <c r="C54" s="27">
        <v>51</v>
      </c>
      <c r="D54" s="24" t="s">
        <v>65</v>
      </c>
      <c r="E54" s="16" t="s">
        <v>40</v>
      </c>
      <c r="F54" s="15" t="s">
        <v>43</v>
      </c>
      <c r="G54" s="21" t="s">
        <v>91</v>
      </c>
      <c r="H54" s="21" t="s">
        <v>42</v>
      </c>
      <c r="I54" s="49">
        <v>16600</v>
      </c>
      <c r="J54" s="43">
        <v>0</v>
      </c>
      <c r="K54" s="33">
        <f t="shared" si="1"/>
        <v>0</v>
      </c>
      <c r="L54" s="34">
        <f t="shared" si="2"/>
        <v>0</v>
      </c>
      <c r="M54" s="35"/>
      <c r="N54" s="36">
        <f t="shared" si="3"/>
        <v>0</v>
      </c>
      <c r="O54" s="35"/>
      <c r="P54" s="35"/>
      <c r="Q54" s="35"/>
      <c r="R54" s="45">
        <f t="shared" si="4"/>
        <v>0</v>
      </c>
      <c r="S54" s="11" t="str">
        <f t="shared" si="0"/>
        <v>OK</v>
      </c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</row>
    <row r="55" spans="1:33" s="17" customFormat="1" ht="90" customHeight="1" x14ac:dyDescent="0.25">
      <c r="A55" s="52" t="s">
        <v>36</v>
      </c>
      <c r="B55" s="51" t="s">
        <v>37</v>
      </c>
      <c r="C55" s="27">
        <v>52</v>
      </c>
      <c r="D55" s="24" t="s">
        <v>39</v>
      </c>
      <c r="E55" s="16" t="s">
        <v>40</v>
      </c>
      <c r="F55" s="15" t="s">
        <v>41</v>
      </c>
      <c r="G55" s="21" t="s">
        <v>91</v>
      </c>
      <c r="H55" s="21" t="s">
        <v>42</v>
      </c>
      <c r="I55" s="50">
        <v>163999.99</v>
      </c>
      <c r="J55" s="43">
        <v>0</v>
      </c>
      <c r="K55" s="33">
        <f t="shared" si="1"/>
        <v>0</v>
      </c>
      <c r="L55" s="34">
        <f t="shared" si="2"/>
        <v>0</v>
      </c>
      <c r="M55" s="35"/>
      <c r="N55" s="36">
        <f t="shared" si="3"/>
        <v>0</v>
      </c>
      <c r="O55" s="35"/>
      <c r="P55" s="35"/>
      <c r="Q55" s="35"/>
      <c r="R55" s="45">
        <f t="shared" si="4"/>
        <v>0</v>
      </c>
      <c r="S55" s="11" t="str">
        <f t="shared" si="0"/>
        <v>OK</v>
      </c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33" x14ac:dyDescent="0.35">
      <c r="I56" s="20"/>
      <c r="J56" s="37">
        <f>SUMPRODUCT($I$4:$I$55,J4:J55)</f>
        <v>149000</v>
      </c>
      <c r="K56" s="37">
        <f>SUMPRODUCT($I$4:$I$55,K4:K55)</f>
        <v>0</v>
      </c>
      <c r="L56" s="37">
        <f>SUMPRODUCT($I$4:$I$55,L4:L55)</f>
        <v>0</v>
      </c>
      <c r="M56" s="29"/>
      <c r="N56" s="29"/>
      <c r="O56" s="29"/>
      <c r="P56" s="29"/>
      <c r="Q56" s="29"/>
      <c r="T56" s="19">
        <f t="shared" ref="T56:AG56" si="5">SUMPRODUCT($I$4:$I$55,T4:T55)</f>
        <v>0</v>
      </c>
      <c r="U56" s="19">
        <f t="shared" si="5"/>
        <v>0</v>
      </c>
      <c r="V56" s="19">
        <f t="shared" si="5"/>
        <v>0</v>
      </c>
      <c r="W56" s="19">
        <f t="shared" si="5"/>
        <v>0</v>
      </c>
      <c r="X56" s="19">
        <f t="shared" si="5"/>
        <v>0</v>
      </c>
      <c r="Y56" s="19">
        <f t="shared" si="5"/>
        <v>0</v>
      </c>
      <c r="Z56" s="19">
        <f t="shared" si="5"/>
        <v>0</v>
      </c>
      <c r="AA56" s="19">
        <f t="shared" si="5"/>
        <v>0</v>
      </c>
      <c r="AB56" s="19">
        <f t="shared" si="5"/>
        <v>0</v>
      </c>
      <c r="AC56" s="19">
        <f t="shared" si="5"/>
        <v>0</v>
      </c>
      <c r="AD56" s="19">
        <f t="shared" si="5"/>
        <v>0</v>
      </c>
      <c r="AE56" s="19">
        <f t="shared" si="5"/>
        <v>0</v>
      </c>
      <c r="AF56" s="19">
        <f t="shared" si="5"/>
        <v>0</v>
      </c>
      <c r="AG56" s="19">
        <f t="shared" si="5"/>
        <v>0</v>
      </c>
    </row>
    <row r="57" spans="1:33" x14ac:dyDescent="0.35">
      <c r="J57" s="29">
        <f>SUM(J4:J55)</f>
        <v>50</v>
      </c>
      <c r="K57" s="29"/>
      <c r="L57" s="29"/>
      <c r="M57" s="29"/>
      <c r="N57" s="29"/>
      <c r="O57" s="29"/>
      <c r="P57" s="29"/>
      <c r="Q57" s="29"/>
      <c r="R57" s="29">
        <f>SUM(R4:R55)</f>
        <v>50</v>
      </c>
    </row>
    <row r="58" spans="1:33" x14ac:dyDescent="0.35">
      <c r="B58" s="86" t="s">
        <v>104</v>
      </c>
      <c r="C58" s="87"/>
      <c r="D58" s="87"/>
      <c r="E58" s="87"/>
      <c r="F58" s="88"/>
    </row>
  </sheetData>
  <autoFilter ref="A3:AG57" xr:uid="{00000000-0001-0000-0000-000000000000}"/>
  <mergeCells count="23">
    <mergeCell ref="A26:A54"/>
    <mergeCell ref="B26:B54"/>
    <mergeCell ref="B58:F58"/>
    <mergeCell ref="AD1:AD2"/>
    <mergeCell ref="AE1:AE2"/>
    <mergeCell ref="AC1:AC2"/>
    <mergeCell ref="V1:V2"/>
    <mergeCell ref="U1:U2"/>
    <mergeCell ref="A4:A25"/>
    <mergeCell ref="B4:B25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</mergeCells>
  <conditionalFormatting sqref="R4:R55">
    <cfRule type="cellIs" dxfId="11" priority="1" operator="lessThan">
      <formula>0</formula>
    </cfRule>
  </conditionalFormatting>
  <conditionalFormatting sqref="T4:AG55">
    <cfRule type="cellIs" dxfId="10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8D4D3-F8B6-42FA-B83F-8C94AB9DA30B}">
  <dimension ref="A1:AG58"/>
  <sheetViews>
    <sheetView topLeftCell="A43" zoomScale="85" zoomScaleNormal="85" workbookViewId="0">
      <pane xSplit="19" topLeftCell="T1" activePane="topRight" state="frozen"/>
      <selection pane="topRight" activeCell="B58" sqref="B58:F58"/>
    </sheetView>
  </sheetViews>
  <sheetFormatPr defaultColWidth="9.7265625" defaultRowHeight="14.5" x14ac:dyDescent="0.35"/>
  <cols>
    <col min="1" max="1" width="7.1796875" style="1" customWidth="1"/>
    <col min="2" max="2" width="13.7265625" style="1" customWidth="1"/>
    <col min="3" max="3" width="9" style="1" customWidth="1"/>
    <col min="4" max="4" width="33.7265625" style="12" customWidth="1"/>
    <col min="5" max="5" width="10.453125" style="12" customWidth="1"/>
    <col min="6" max="6" width="13.7265625" style="12" customWidth="1"/>
    <col min="7" max="7" width="11.26953125" style="1" customWidth="1"/>
    <col min="8" max="8" width="13.1796875" style="1" customWidth="1"/>
    <col min="9" max="9" width="15.81640625" style="1" customWidth="1"/>
    <col min="10" max="10" width="11" style="6" customWidth="1"/>
    <col min="11" max="12" width="12.54296875" style="6" customWidth="1"/>
    <col min="13" max="13" width="12.453125" style="6" customWidth="1"/>
    <col min="14" max="14" width="12.54296875" style="6" customWidth="1"/>
    <col min="15" max="15" width="7.1796875" style="6" customWidth="1"/>
    <col min="16" max="17" width="6.26953125" style="6" customWidth="1"/>
    <col min="18" max="18" width="10" style="13" customWidth="1"/>
    <col min="19" max="19" width="11.54296875" style="4" customWidth="1"/>
    <col min="20" max="20" width="15" style="5" customWidth="1"/>
    <col min="21" max="33" width="13.26953125" style="5" customWidth="1"/>
    <col min="34" max="16384" width="9.7265625" style="2"/>
  </cols>
  <sheetData>
    <row r="1" spans="1:33" ht="48.75" customHeight="1" x14ac:dyDescent="0.35">
      <c r="A1" s="99" t="s">
        <v>31</v>
      </c>
      <c r="B1" s="100"/>
      <c r="C1" s="101"/>
      <c r="D1" s="99" t="s">
        <v>32</v>
      </c>
      <c r="E1" s="100"/>
      <c r="F1" s="100"/>
      <c r="G1" s="100"/>
      <c r="H1" s="100"/>
      <c r="I1" s="101"/>
      <c r="J1" s="98" t="s">
        <v>33</v>
      </c>
      <c r="K1" s="98"/>
      <c r="L1" s="98"/>
      <c r="M1" s="98"/>
      <c r="N1" s="98"/>
      <c r="O1" s="98"/>
      <c r="P1" s="98"/>
      <c r="Q1" s="98"/>
      <c r="R1" s="98"/>
      <c r="S1" s="98"/>
      <c r="T1" s="89" t="s">
        <v>28</v>
      </c>
      <c r="U1" s="89" t="s">
        <v>28</v>
      </c>
      <c r="V1" s="89" t="s">
        <v>28</v>
      </c>
      <c r="W1" s="89" t="s">
        <v>28</v>
      </c>
      <c r="X1" s="89" t="s">
        <v>28</v>
      </c>
      <c r="Y1" s="89" t="s">
        <v>28</v>
      </c>
      <c r="Z1" s="89" t="s">
        <v>28</v>
      </c>
      <c r="AA1" s="89" t="s">
        <v>28</v>
      </c>
      <c r="AB1" s="89" t="s">
        <v>28</v>
      </c>
      <c r="AC1" s="89" t="s">
        <v>28</v>
      </c>
      <c r="AD1" s="89" t="s">
        <v>28</v>
      </c>
      <c r="AE1" s="89" t="s">
        <v>28</v>
      </c>
      <c r="AF1" s="89" t="s">
        <v>28</v>
      </c>
      <c r="AG1" s="89" t="s">
        <v>28</v>
      </c>
    </row>
    <row r="2" spans="1:33" ht="24.75" customHeight="1" x14ac:dyDescent="0.35">
      <c r="A2" s="98" t="s">
        <v>96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</row>
    <row r="3" spans="1:33" s="3" customFormat="1" ht="48.25" customHeight="1" x14ac:dyDescent="0.25">
      <c r="A3" s="10" t="s">
        <v>5</v>
      </c>
      <c r="B3" s="10" t="s">
        <v>10</v>
      </c>
      <c r="C3" s="10" t="s">
        <v>3</v>
      </c>
      <c r="D3" s="10" t="s">
        <v>13</v>
      </c>
      <c r="E3" s="10" t="s">
        <v>4</v>
      </c>
      <c r="F3" s="10" t="s">
        <v>11</v>
      </c>
      <c r="G3" s="10" t="s">
        <v>29</v>
      </c>
      <c r="H3" s="10" t="s">
        <v>30</v>
      </c>
      <c r="I3" s="10" t="s">
        <v>12</v>
      </c>
      <c r="J3" s="31" t="s">
        <v>15</v>
      </c>
      <c r="K3" s="47" t="s">
        <v>16</v>
      </c>
      <c r="L3" s="47" t="s">
        <v>17</v>
      </c>
      <c r="M3" s="31" t="s">
        <v>18</v>
      </c>
      <c r="N3" s="47" t="s">
        <v>19</v>
      </c>
      <c r="O3" s="47" t="s">
        <v>20</v>
      </c>
      <c r="P3" s="47" t="s">
        <v>21</v>
      </c>
      <c r="Q3" s="47" t="s">
        <v>22</v>
      </c>
      <c r="R3" s="32" t="s">
        <v>0</v>
      </c>
      <c r="S3" s="9" t="s">
        <v>2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  <c r="AG3" s="22" t="s">
        <v>1</v>
      </c>
    </row>
    <row r="4" spans="1:33" s="17" customFormat="1" ht="30" customHeight="1" x14ac:dyDescent="0.35">
      <c r="A4" s="92" t="s">
        <v>34</v>
      </c>
      <c r="B4" s="95" t="s">
        <v>35</v>
      </c>
      <c r="C4" s="27">
        <v>1</v>
      </c>
      <c r="D4" s="44" t="s">
        <v>44</v>
      </c>
      <c r="E4" s="16" t="s">
        <v>40</v>
      </c>
      <c r="F4" s="15" t="s">
        <v>43</v>
      </c>
      <c r="G4" s="21" t="s">
        <v>91</v>
      </c>
      <c r="H4" s="21" t="s">
        <v>42</v>
      </c>
      <c r="I4" s="49">
        <v>2000</v>
      </c>
      <c r="J4" s="43">
        <v>0</v>
      </c>
      <c r="K4" s="33">
        <f>IF(SUM(T4:AK4)&gt;J4+M4,J4+M4,SUM(T4:AK4))</f>
        <v>0</v>
      </c>
      <c r="L4" s="34">
        <f>(SUM(T4:AK4))</f>
        <v>0</v>
      </c>
      <c r="M4" s="35"/>
      <c r="N4" s="36">
        <f>ROUND(IF(J4*0.25-0.5&lt;0,0,J4*0.25-0.5),0)-Q4-O4</f>
        <v>0</v>
      </c>
      <c r="O4" s="35"/>
      <c r="P4" s="35"/>
      <c r="Q4" s="35"/>
      <c r="R4" s="45">
        <f>J4-(SUM(T4:AG4))+M4</f>
        <v>0</v>
      </c>
      <c r="S4" s="11" t="str">
        <f t="shared" ref="S4:S55" si="0">IF(R4&lt;0,"ATENÇÃO","OK")</f>
        <v>OK</v>
      </c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s="17" customFormat="1" ht="30" customHeight="1" x14ac:dyDescent="0.35">
      <c r="A5" s="93"/>
      <c r="B5" s="96"/>
      <c r="C5" s="27">
        <v>2</v>
      </c>
      <c r="D5" s="24" t="s">
        <v>45</v>
      </c>
      <c r="E5" s="16" t="s">
        <v>40</v>
      </c>
      <c r="F5" s="15" t="s">
        <v>43</v>
      </c>
      <c r="G5" s="21" t="s">
        <v>91</v>
      </c>
      <c r="H5" s="21" t="s">
        <v>42</v>
      </c>
      <c r="I5" s="49">
        <v>1400</v>
      </c>
      <c r="J5" s="43">
        <v>0</v>
      </c>
      <c r="K5" s="33">
        <f t="shared" ref="K5:K55" si="1">IF(SUM(T5:AK5)&gt;J5+M5,J5+M5,SUM(T5:AK5))</f>
        <v>0</v>
      </c>
      <c r="L5" s="34">
        <f t="shared" ref="L5:L55" si="2">(SUM(T5:AK5))</f>
        <v>0</v>
      </c>
      <c r="M5" s="35"/>
      <c r="N5" s="36">
        <f t="shared" ref="N5:N55" si="3">ROUND(IF(J5*0.25-0.5&lt;0,0,J5*0.25-0.5),0)-Q5-O5</f>
        <v>0</v>
      </c>
      <c r="O5" s="35"/>
      <c r="P5" s="35"/>
      <c r="Q5" s="35"/>
      <c r="R5" s="45">
        <f t="shared" ref="R5:R55" si="4">J5-(SUM(T5:AG5))+M5</f>
        <v>0</v>
      </c>
      <c r="S5" s="11" t="str">
        <f t="shared" si="0"/>
        <v>OK</v>
      </c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s="17" customFormat="1" ht="30" customHeight="1" x14ac:dyDescent="0.35">
      <c r="A6" s="93"/>
      <c r="B6" s="96"/>
      <c r="C6" s="27">
        <v>3</v>
      </c>
      <c r="D6" s="24" t="s">
        <v>46</v>
      </c>
      <c r="E6" s="16" t="s">
        <v>40</v>
      </c>
      <c r="F6" s="15" t="s">
        <v>43</v>
      </c>
      <c r="G6" s="21" t="s">
        <v>91</v>
      </c>
      <c r="H6" s="21" t="s">
        <v>42</v>
      </c>
      <c r="I6" s="49">
        <v>1400</v>
      </c>
      <c r="J6" s="43">
        <v>0</v>
      </c>
      <c r="K6" s="33">
        <f t="shared" si="1"/>
        <v>0</v>
      </c>
      <c r="L6" s="34">
        <f t="shared" si="2"/>
        <v>0</v>
      </c>
      <c r="M6" s="35"/>
      <c r="N6" s="36">
        <f t="shared" si="3"/>
        <v>0</v>
      </c>
      <c r="O6" s="35"/>
      <c r="P6" s="35"/>
      <c r="Q6" s="35"/>
      <c r="R6" s="45">
        <f t="shared" si="4"/>
        <v>0</v>
      </c>
      <c r="S6" s="11" t="str">
        <f t="shared" si="0"/>
        <v>OK</v>
      </c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s="3" customFormat="1" ht="30" customHeight="1" x14ac:dyDescent="0.35">
      <c r="A7" s="93"/>
      <c r="B7" s="96"/>
      <c r="C7" s="27">
        <v>4</v>
      </c>
      <c r="D7" s="44" t="s">
        <v>47</v>
      </c>
      <c r="E7" s="16" t="s">
        <v>40</v>
      </c>
      <c r="F7" s="15" t="s">
        <v>43</v>
      </c>
      <c r="G7" s="21" t="s">
        <v>91</v>
      </c>
      <c r="H7" s="21" t="s">
        <v>42</v>
      </c>
      <c r="I7" s="49">
        <v>2000</v>
      </c>
      <c r="J7" s="43">
        <v>2</v>
      </c>
      <c r="K7" s="33">
        <f t="shared" si="1"/>
        <v>0</v>
      </c>
      <c r="L7" s="34">
        <f t="shared" si="2"/>
        <v>0</v>
      </c>
      <c r="M7" s="35"/>
      <c r="N7" s="36">
        <f t="shared" si="3"/>
        <v>0</v>
      </c>
      <c r="O7" s="35"/>
      <c r="P7" s="35"/>
      <c r="Q7" s="35"/>
      <c r="R7" s="45">
        <f t="shared" si="4"/>
        <v>2</v>
      </c>
      <c r="S7" s="11" t="str">
        <f t="shared" si="0"/>
        <v>OK</v>
      </c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s="3" customFormat="1" ht="30" customHeight="1" x14ac:dyDescent="0.35">
      <c r="A8" s="93"/>
      <c r="B8" s="96"/>
      <c r="C8" s="27">
        <v>5</v>
      </c>
      <c r="D8" s="25" t="s">
        <v>48</v>
      </c>
      <c r="E8" s="16" t="s">
        <v>40</v>
      </c>
      <c r="F8" s="15" t="s">
        <v>43</v>
      </c>
      <c r="G8" s="21" t="s">
        <v>91</v>
      </c>
      <c r="H8" s="21" t="s">
        <v>42</v>
      </c>
      <c r="I8" s="49">
        <v>1000</v>
      </c>
      <c r="J8" s="43">
        <v>0</v>
      </c>
      <c r="K8" s="33">
        <f t="shared" si="1"/>
        <v>0</v>
      </c>
      <c r="L8" s="34">
        <f t="shared" si="2"/>
        <v>0</v>
      </c>
      <c r="M8" s="35"/>
      <c r="N8" s="36">
        <f t="shared" si="3"/>
        <v>0</v>
      </c>
      <c r="O8" s="35"/>
      <c r="P8" s="35"/>
      <c r="Q8" s="35"/>
      <c r="R8" s="45">
        <f t="shared" si="4"/>
        <v>0</v>
      </c>
      <c r="S8" s="11" t="str">
        <f t="shared" si="0"/>
        <v>OK</v>
      </c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 s="3" customFormat="1" ht="30" customHeight="1" x14ac:dyDescent="0.35">
      <c r="A9" s="93"/>
      <c r="B9" s="96"/>
      <c r="C9" s="27">
        <v>6</v>
      </c>
      <c r="D9" s="44" t="s">
        <v>49</v>
      </c>
      <c r="E9" s="16" t="s">
        <v>40</v>
      </c>
      <c r="F9" s="15" t="s">
        <v>43</v>
      </c>
      <c r="G9" s="21" t="s">
        <v>91</v>
      </c>
      <c r="H9" s="21" t="s">
        <v>42</v>
      </c>
      <c r="I9" s="49">
        <v>3000</v>
      </c>
      <c r="J9" s="43">
        <v>0</v>
      </c>
      <c r="K9" s="33">
        <f t="shared" si="1"/>
        <v>0</v>
      </c>
      <c r="L9" s="34">
        <f t="shared" si="2"/>
        <v>0</v>
      </c>
      <c r="M9" s="35"/>
      <c r="N9" s="36">
        <f t="shared" si="3"/>
        <v>0</v>
      </c>
      <c r="O9" s="35"/>
      <c r="P9" s="35"/>
      <c r="Q9" s="35"/>
      <c r="R9" s="45">
        <f t="shared" si="4"/>
        <v>0</v>
      </c>
      <c r="S9" s="11" t="str">
        <f t="shared" si="0"/>
        <v>OK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33" s="3" customFormat="1" ht="30" customHeight="1" x14ac:dyDescent="0.35">
      <c r="A10" s="93"/>
      <c r="B10" s="96"/>
      <c r="C10" s="27">
        <v>7</v>
      </c>
      <c r="D10" s="44" t="s">
        <v>50</v>
      </c>
      <c r="E10" s="16" t="s">
        <v>40</v>
      </c>
      <c r="F10" s="15" t="s">
        <v>43</v>
      </c>
      <c r="G10" s="21" t="s">
        <v>91</v>
      </c>
      <c r="H10" s="21" t="s">
        <v>42</v>
      </c>
      <c r="I10" s="49">
        <v>500</v>
      </c>
      <c r="J10" s="43">
        <v>0</v>
      </c>
      <c r="K10" s="33">
        <f t="shared" si="1"/>
        <v>0</v>
      </c>
      <c r="L10" s="34">
        <f t="shared" si="2"/>
        <v>0</v>
      </c>
      <c r="M10" s="35"/>
      <c r="N10" s="36">
        <f t="shared" si="3"/>
        <v>0</v>
      </c>
      <c r="O10" s="35"/>
      <c r="P10" s="35"/>
      <c r="Q10" s="35"/>
      <c r="R10" s="45">
        <f t="shared" si="4"/>
        <v>0</v>
      </c>
      <c r="S10" s="11" t="str">
        <f t="shared" si="0"/>
        <v>OK</v>
      </c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s="17" customFormat="1" ht="30" customHeight="1" x14ac:dyDescent="0.35">
      <c r="A11" s="93"/>
      <c r="B11" s="96"/>
      <c r="C11" s="27">
        <v>8</v>
      </c>
      <c r="D11" s="44" t="s">
        <v>51</v>
      </c>
      <c r="E11" s="16" t="s">
        <v>40</v>
      </c>
      <c r="F11" s="15" t="s">
        <v>43</v>
      </c>
      <c r="G11" s="21" t="s">
        <v>91</v>
      </c>
      <c r="H11" s="21" t="s">
        <v>42</v>
      </c>
      <c r="I11" s="49">
        <v>700</v>
      </c>
      <c r="J11" s="43">
        <v>0</v>
      </c>
      <c r="K11" s="33">
        <f t="shared" si="1"/>
        <v>0</v>
      </c>
      <c r="L11" s="34">
        <f t="shared" si="2"/>
        <v>0</v>
      </c>
      <c r="M11" s="35"/>
      <c r="N11" s="36">
        <f t="shared" si="3"/>
        <v>0</v>
      </c>
      <c r="O11" s="35"/>
      <c r="P11" s="35"/>
      <c r="Q11" s="35"/>
      <c r="R11" s="45">
        <f t="shared" si="4"/>
        <v>0</v>
      </c>
      <c r="S11" s="11" t="str">
        <f t="shared" si="0"/>
        <v>OK</v>
      </c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3" s="17" customFormat="1" ht="30" customHeight="1" x14ac:dyDescent="0.35">
      <c r="A12" s="93"/>
      <c r="B12" s="96"/>
      <c r="C12" s="27">
        <v>9</v>
      </c>
      <c r="D12" s="44" t="s">
        <v>52</v>
      </c>
      <c r="E12" s="16" t="s">
        <v>40</v>
      </c>
      <c r="F12" s="15" t="s">
        <v>43</v>
      </c>
      <c r="G12" s="21" t="s">
        <v>91</v>
      </c>
      <c r="H12" s="21" t="s">
        <v>42</v>
      </c>
      <c r="I12" s="49">
        <v>800</v>
      </c>
      <c r="J12" s="43">
        <v>0</v>
      </c>
      <c r="K12" s="33">
        <f t="shared" si="1"/>
        <v>0</v>
      </c>
      <c r="L12" s="34">
        <f t="shared" si="2"/>
        <v>0</v>
      </c>
      <c r="M12" s="35"/>
      <c r="N12" s="36">
        <f t="shared" si="3"/>
        <v>0</v>
      </c>
      <c r="O12" s="35"/>
      <c r="P12" s="35"/>
      <c r="Q12" s="35"/>
      <c r="R12" s="45">
        <f t="shared" si="4"/>
        <v>0</v>
      </c>
      <c r="S12" s="11" t="str">
        <f t="shared" si="0"/>
        <v>OK</v>
      </c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33" s="17" customFormat="1" ht="30" customHeight="1" x14ac:dyDescent="0.35">
      <c r="A13" s="93"/>
      <c r="B13" s="96"/>
      <c r="C13" s="27">
        <v>10</v>
      </c>
      <c r="D13" s="44" t="s">
        <v>53</v>
      </c>
      <c r="E13" s="16" t="s">
        <v>40</v>
      </c>
      <c r="F13" s="15" t="s">
        <v>43</v>
      </c>
      <c r="G13" s="21" t="s">
        <v>91</v>
      </c>
      <c r="H13" s="21" t="s">
        <v>42</v>
      </c>
      <c r="I13" s="49">
        <v>1900</v>
      </c>
      <c r="J13" s="43">
        <v>1</v>
      </c>
      <c r="K13" s="33">
        <f t="shared" si="1"/>
        <v>0</v>
      </c>
      <c r="L13" s="34">
        <f t="shared" si="2"/>
        <v>0</v>
      </c>
      <c r="M13" s="35"/>
      <c r="N13" s="36">
        <f t="shared" si="3"/>
        <v>0</v>
      </c>
      <c r="O13" s="35"/>
      <c r="P13" s="35"/>
      <c r="Q13" s="35"/>
      <c r="R13" s="45">
        <f t="shared" si="4"/>
        <v>1</v>
      </c>
      <c r="S13" s="11" t="str">
        <f t="shared" si="0"/>
        <v>OK</v>
      </c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33" s="17" customFormat="1" ht="30" customHeight="1" x14ac:dyDescent="0.35">
      <c r="A14" s="93"/>
      <c r="B14" s="96"/>
      <c r="C14" s="27">
        <v>11</v>
      </c>
      <c r="D14" s="26" t="s">
        <v>54</v>
      </c>
      <c r="E14" s="16" t="s">
        <v>40</v>
      </c>
      <c r="F14" s="15" t="s">
        <v>43</v>
      </c>
      <c r="G14" s="21" t="s">
        <v>91</v>
      </c>
      <c r="H14" s="21" t="s">
        <v>42</v>
      </c>
      <c r="I14" s="49">
        <v>700</v>
      </c>
      <c r="J14" s="43">
        <v>0</v>
      </c>
      <c r="K14" s="33">
        <f t="shared" si="1"/>
        <v>0</v>
      </c>
      <c r="L14" s="34">
        <f t="shared" si="2"/>
        <v>0</v>
      </c>
      <c r="M14" s="35"/>
      <c r="N14" s="36">
        <f t="shared" si="3"/>
        <v>0</v>
      </c>
      <c r="O14" s="35"/>
      <c r="P14" s="35"/>
      <c r="Q14" s="35"/>
      <c r="R14" s="45">
        <f t="shared" si="4"/>
        <v>0</v>
      </c>
      <c r="S14" s="11" t="str">
        <f t="shared" si="0"/>
        <v>OK</v>
      </c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33" s="17" customFormat="1" ht="30" customHeight="1" x14ac:dyDescent="0.35">
      <c r="A15" s="93"/>
      <c r="B15" s="96"/>
      <c r="C15" s="27">
        <v>12</v>
      </c>
      <c r="D15" s="44" t="s">
        <v>55</v>
      </c>
      <c r="E15" s="16" t="s">
        <v>40</v>
      </c>
      <c r="F15" s="15" t="s">
        <v>43</v>
      </c>
      <c r="G15" s="21" t="s">
        <v>91</v>
      </c>
      <c r="H15" s="21" t="s">
        <v>42</v>
      </c>
      <c r="I15" s="49">
        <v>700</v>
      </c>
      <c r="J15" s="43">
        <v>0</v>
      </c>
      <c r="K15" s="33">
        <f t="shared" si="1"/>
        <v>0</v>
      </c>
      <c r="L15" s="34">
        <f t="shared" si="2"/>
        <v>0</v>
      </c>
      <c r="M15" s="35"/>
      <c r="N15" s="36">
        <f t="shared" si="3"/>
        <v>0</v>
      </c>
      <c r="O15" s="35"/>
      <c r="P15" s="35"/>
      <c r="Q15" s="35"/>
      <c r="R15" s="45">
        <f t="shared" si="4"/>
        <v>0</v>
      </c>
      <c r="S15" s="11" t="str">
        <f t="shared" si="0"/>
        <v>OK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3" s="17" customFormat="1" ht="30" customHeight="1" x14ac:dyDescent="0.35">
      <c r="A16" s="93"/>
      <c r="B16" s="96"/>
      <c r="C16" s="27">
        <v>13</v>
      </c>
      <c r="D16" s="24" t="s">
        <v>56</v>
      </c>
      <c r="E16" s="16" t="s">
        <v>40</v>
      </c>
      <c r="F16" s="15" t="s">
        <v>43</v>
      </c>
      <c r="G16" s="21" t="s">
        <v>91</v>
      </c>
      <c r="H16" s="21" t="s">
        <v>42</v>
      </c>
      <c r="I16" s="49">
        <v>500</v>
      </c>
      <c r="J16" s="43">
        <v>0</v>
      </c>
      <c r="K16" s="33">
        <f t="shared" si="1"/>
        <v>0</v>
      </c>
      <c r="L16" s="34">
        <f t="shared" si="2"/>
        <v>0</v>
      </c>
      <c r="M16" s="35"/>
      <c r="N16" s="36">
        <f t="shared" si="3"/>
        <v>0</v>
      </c>
      <c r="O16" s="35"/>
      <c r="P16" s="35"/>
      <c r="Q16" s="35"/>
      <c r="R16" s="45">
        <f t="shared" si="4"/>
        <v>0</v>
      </c>
      <c r="S16" s="11" t="str">
        <f t="shared" si="0"/>
        <v>OK</v>
      </c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s="17" customFormat="1" ht="30" customHeight="1" x14ac:dyDescent="0.35">
      <c r="A17" s="93"/>
      <c r="B17" s="96"/>
      <c r="C17" s="27">
        <v>14</v>
      </c>
      <c r="D17" s="24" t="s">
        <v>57</v>
      </c>
      <c r="E17" s="16" t="s">
        <v>40</v>
      </c>
      <c r="F17" s="15" t="s">
        <v>43</v>
      </c>
      <c r="G17" s="21" t="s">
        <v>91</v>
      </c>
      <c r="H17" s="21" t="s">
        <v>42</v>
      </c>
      <c r="I17" s="49">
        <v>600</v>
      </c>
      <c r="J17" s="43">
        <v>0</v>
      </c>
      <c r="K17" s="33">
        <f t="shared" si="1"/>
        <v>0</v>
      </c>
      <c r="L17" s="34">
        <f t="shared" si="2"/>
        <v>0</v>
      </c>
      <c r="M17" s="35"/>
      <c r="N17" s="36">
        <f t="shared" si="3"/>
        <v>0</v>
      </c>
      <c r="O17" s="35"/>
      <c r="P17" s="35"/>
      <c r="Q17" s="35"/>
      <c r="R17" s="45">
        <f t="shared" si="4"/>
        <v>0</v>
      </c>
      <c r="S17" s="11" t="str">
        <f t="shared" si="0"/>
        <v>OK</v>
      </c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s="17" customFormat="1" ht="30" customHeight="1" x14ac:dyDescent="0.35">
      <c r="A18" s="93"/>
      <c r="B18" s="96"/>
      <c r="C18" s="27">
        <v>15</v>
      </c>
      <c r="D18" s="26" t="s">
        <v>58</v>
      </c>
      <c r="E18" s="16" t="s">
        <v>40</v>
      </c>
      <c r="F18" s="15" t="s">
        <v>43</v>
      </c>
      <c r="G18" s="21" t="s">
        <v>91</v>
      </c>
      <c r="H18" s="21" t="s">
        <v>42</v>
      </c>
      <c r="I18" s="49">
        <v>2100</v>
      </c>
      <c r="J18" s="43">
        <v>1</v>
      </c>
      <c r="K18" s="33">
        <f t="shared" si="1"/>
        <v>0</v>
      </c>
      <c r="L18" s="34">
        <f t="shared" si="2"/>
        <v>0</v>
      </c>
      <c r="M18" s="35"/>
      <c r="N18" s="36">
        <f t="shared" si="3"/>
        <v>0</v>
      </c>
      <c r="O18" s="35"/>
      <c r="P18" s="35"/>
      <c r="Q18" s="35"/>
      <c r="R18" s="45">
        <f t="shared" si="4"/>
        <v>1</v>
      </c>
      <c r="S18" s="11" t="str">
        <f t="shared" si="0"/>
        <v>OK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s="17" customFormat="1" ht="30" customHeight="1" x14ac:dyDescent="0.35">
      <c r="A19" s="93"/>
      <c r="B19" s="96"/>
      <c r="C19" s="27">
        <v>16</v>
      </c>
      <c r="D19" s="44" t="s">
        <v>59</v>
      </c>
      <c r="E19" s="16" t="s">
        <v>40</v>
      </c>
      <c r="F19" s="15" t="s">
        <v>43</v>
      </c>
      <c r="G19" s="21" t="s">
        <v>91</v>
      </c>
      <c r="H19" s="21" t="s">
        <v>42</v>
      </c>
      <c r="I19" s="49">
        <v>500</v>
      </c>
      <c r="J19" s="43">
        <v>0</v>
      </c>
      <c r="K19" s="33">
        <f t="shared" si="1"/>
        <v>0</v>
      </c>
      <c r="L19" s="34">
        <f t="shared" si="2"/>
        <v>0</v>
      </c>
      <c r="M19" s="35"/>
      <c r="N19" s="36">
        <f t="shared" si="3"/>
        <v>0</v>
      </c>
      <c r="O19" s="35"/>
      <c r="P19" s="35"/>
      <c r="Q19" s="35"/>
      <c r="R19" s="45">
        <f t="shared" si="4"/>
        <v>0</v>
      </c>
      <c r="S19" s="11" t="str">
        <f t="shared" si="0"/>
        <v>OK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s="17" customFormat="1" ht="30" customHeight="1" x14ac:dyDescent="0.35">
      <c r="A20" s="93"/>
      <c r="B20" s="96"/>
      <c r="C20" s="27">
        <v>17</v>
      </c>
      <c r="D20" s="26" t="s">
        <v>60</v>
      </c>
      <c r="E20" s="16" t="s">
        <v>40</v>
      </c>
      <c r="F20" s="15" t="s">
        <v>43</v>
      </c>
      <c r="G20" s="21" t="s">
        <v>91</v>
      </c>
      <c r="H20" s="21" t="s">
        <v>42</v>
      </c>
      <c r="I20" s="49">
        <v>600</v>
      </c>
      <c r="J20" s="43">
        <v>0</v>
      </c>
      <c r="K20" s="33">
        <f t="shared" si="1"/>
        <v>0</v>
      </c>
      <c r="L20" s="34">
        <f t="shared" si="2"/>
        <v>0</v>
      </c>
      <c r="M20" s="35"/>
      <c r="N20" s="36">
        <f t="shared" si="3"/>
        <v>0</v>
      </c>
      <c r="O20" s="35"/>
      <c r="P20" s="35"/>
      <c r="Q20" s="35"/>
      <c r="R20" s="45">
        <f t="shared" si="4"/>
        <v>0</v>
      </c>
      <c r="S20" s="11" t="str">
        <f t="shared" si="0"/>
        <v>OK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s="17" customFormat="1" ht="30" customHeight="1" x14ac:dyDescent="0.35">
      <c r="A21" s="93"/>
      <c r="B21" s="96"/>
      <c r="C21" s="27">
        <v>18</v>
      </c>
      <c r="D21" s="26" t="s">
        <v>61</v>
      </c>
      <c r="E21" s="16" t="s">
        <v>40</v>
      </c>
      <c r="F21" s="15" t="s">
        <v>43</v>
      </c>
      <c r="G21" s="21" t="s">
        <v>91</v>
      </c>
      <c r="H21" s="21" t="s">
        <v>42</v>
      </c>
      <c r="I21" s="49">
        <v>600</v>
      </c>
      <c r="J21" s="43">
        <v>0</v>
      </c>
      <c r="K21" s="33">
        <f t="shared" si="1"/>
        <v>0</v>
      </c>
      <c r="L21" s="34">
        <f t="shared" si="2"/>
        <v>0</v>
      </c>
      <c r="M21" s="35"/>
      <c r="N21" s="36">
        <f t="shared" si="3"/>
        <v>0</v>
      </c>
      <c r="O21" s="35"/>
      <c r="P21" s="35"/>
      <c r="Q21" s="35"/>
      <c r="R21" s="45">
        <f t="shared" si="4"/>
        <v>0</v>
      </c>
      <c r="S21" s="11" t="str">
        <f t="shared" si="0"/>
        <v>OK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s="17" customFormat="1" ht="30" customHeight="1" x14ac:dyDescent="0.35">
      <c r="A22" s="93"/>
      <c r="B22" s="96"/>
      <c r="C22" s="27">
        <v>19</v>
      </c>
      <c r="D22" s="26" t="s">
        <v>62</v>
      </c>
      <c r="E22" s="16" t="s">
        <v>40</v>
      </c>
      <c r="F22" s="15" t="s">
        <v>43</v>
      </c>
      <c r="G22" s="21" t="s">
        <v>91</v>
      </c>
      <c r="H22" s="21" t="s">
        <v>42</v>
      </c>
      <c r="I22" s="49">
        <v>800</v>
      </c>
      <c r="J22" s="43">
        <v>0</v>
      </c>
      <c r="K22" s="33">
        <f t="shared" si="1"/>
        <v>0</v>
      </c>
      <c r="L22" s="34">
        <f t="shared" si="2"/>
        <v>0</v>
      </c>
      <c r="M22" s="35"/>
      <c r="N22" s="36">
        <f t="shared" si="3"/>
        <v>0</v>
      </c>
      <c r="O22" s="35"/>
      <c r="P22" s="35"/>
      <c r="Q22" s="35"/>
      <c r="R22" s="45">
        <f t="shared" si="4"/>
        <v>0</v>
      </c>
      <c r="S22" s="11" t="str">
        <f t="shared" si="0"/>
        <v>OK</v>
      </c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s="17" customFormat="1" ht="30" customHeight="1" x14ac:dyDescent="0.35">
      <c r="A23" s="93"/>
      <c r="B23" s="96"/>
      <c r="C23" s="27">
        <v>20</v>
      </c>
      <c r="D23" s="24" t="s">
        <v>63</v>
      </c>
      <c r="E23" s="16" t="s">
        <v>40</v>
      </c>
      <c r="F23" s="15" t="s">
        <v>43</v>
      </c>
      <c r="G23" s="21" t="s">
        <v>91</v>
      </c>
      <c r="H23" s="21" t="s">
        <v>42</v>
      </c>
      <c r="I23" s="49">
        <v>524.255</v>
      </c>
      <c r="J23" s="43">
        <v>0</v>
      </c>
      <c r="K23" s="33">
        <f t="shared" si="1"/>
        <v>0</v>
      </c>
      <c r="L23" s="34">
        <f>(SUM(T23:AK23))</f>
        <v>0</v>
      </c>
      <c r="M23" s="35"/>
      <c r="N23" s="36">
        <f t="shared" si="3"/>
        <v>0</v>
      </c>
      <c r="O23" s="35"/>
      <c r="P23" s="35"/>
      <c r="Q23" s="35"/>
      <c r="R23" s="45">
        <f t="shared" si="4"/>
        <v>0</v>
      </c>
      <c r="S23" s="11" t="str">
        <f t="shared" si="0"/>
        <v>OK</v>
      </c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s="17" customFormat="1" ht="30" customHeight="1" x14ac:dyDescent="0.35">
      <c r="A24" s="93"/>
      <c r="B24" s="96"/>
      <c r="C24" s="27">
        <v>21</v>
      </c>
      <c r="D24" s="44" t="s">
        <v>64</v>
      </c>
      <c r="E24" s="16" t="s">
        <v>40</v>
      </c>
      <c r="F24" s="15" t="s">
        <v>43</v>
      </c>
      <c r="G24" s="21" t="s">
        <v>91</v>
      </c>
      <c r="H24" s="21" t="s">
        <v>42</v>
      </c>
      <c r="I24" s="49">
        <v>2100</v>
      </c>
      <c r="J24" s="43">
        <v>1</v>
      </c>
      <c r="K24" s="33">
        <f t="shared" si="1"/>
        <v>0</v>
      </c>
      <c r="L24" s="34">
        <f t="shared" si="2"/>
        <v>0</v>
      </c>
      <c r="M24" s="35"/>
      <c r="N24" s="36">
        <f t="shared" si="3"/>
        <v>0</v>
      </c>
      <c r="O24" s="35"/>
      <c r="P24" s="35"/>
      <c r="Q24" s="35"/>
      <c r="R24" s="45">
        <f t="shared" si="4"/>
        <v>1</v>
      </c>
      <c r="S24" s="11" t="str">
        <f t="shared" si="0"/>
        <v>OK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s="17" customFormat="1" ht="30" customHeight="1" x14ac:dyDescent="0.35">
      <c r="A25" s="94"/>
      <c r="B25" s="97"/>
      <c r="C25" s="27">
        <v>22</v>
      </c>
      <c r="D25" s="44" t="s">
        <v>65</v>
      </c>
      <c r="E25" s="16" t="s">
        <v>40</v>
      </c>
      <c r="F25" s="15" t="s">
        <v>43</v>
      </c>
      <c r="G25" s="21" t="s">
        <v>91</v>
      </c>
      <c r="H25" s="21" t="s">
        <v>42</v>
      </c>
      <c r="I25" s="49">
        <v>11650</v>
      </c>
      <c r="J25" s="43">
        <v>0</v>
      </c>
      <c r="K25" s="33">
        <f t="shared" si="1"/>
        <v>0</v>
      </c>
      <c r="L25" s="34">
        <f t="shared" si="2"/>
        <v>0</v>
      </c>
      <c r="M25" s="35"/>
      <c r="N25" s="36">
        <f t="shared" si="3"/>
        <v>0</v>
      </c>
      <c r="O25" s="35"/>
      <c r="P25" s="35"/>
      <c r="Q25" s="35"/>
      <c r="R25" s="45">
        <f t="shared" si="4"/>
        <v>0</v>
      </c>
      <c r="S25" s="11" t="str">
        <f t="shared" si="0"/>
        <v>OK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s="17" customFormat="1" ht="30" customHeight="1" x14ac:dyDescent="0.35">
      <c r="A26" s="92" t="s">
        <v>38</v>
      </c>
      <c r="B26" s="95" t="s">
        <v>35</v>
      </c>
      <c r="C26" s="27">
        <v>23</v>
      </c>
      <c r="D26" s="24" t="s">
        <v>66</v>
      </c>
      <c r="E26" s="16" t="s">
        <v>40</v>
      </c>
      <c r="F26" s="15" t="s">
        <v>43</v>
      </c>
      <c r="G26" s="21" t="s">
        <v>91</v>
      </c>
      <c r="H26" s="21" t="s">
        <v>42</v>
      </c>
      <c r="I26" s="49">
        <v>6000</v>
      </c>
      <c r="J26" s="43">
        <v>0</v>
      </c>
      <c r="K26" s="33">
        <f t="shared" si="1"/>
        <v>0</v>
      </c>
      <c r="L26" s="34">
        <f t="shared" si="2"/>
        <v>0</v>
      </c>
      <c r="M26" s="35"/>
      <c r="N26" s="36">
        <f t="shared" si="3"/>
        <v>0</v>
      </c>
      <c r="O26" s="35"/>
      <c r="P26" s="35"/>
      <c r="Q26" s="35"/>
      <c r="R26" s="45">
        <f t="shared" si="4"/>
        <v>0</v>
      </c>
      <c r="S26" s="11" t="str">
        <f t="shared" si="0"/>
        <v>OK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s="17" customFormat="1" ht="30" customHeight="1" x14ac:dyDescent="0.35">
      <c r="A27" s="93"/>
      <c r="B27" s="96"/>
      <c r="C27" s="27">
        <v>24</v>
      </c>
      <c r="D27" s="24" t="s">
        <v>67</v>
      </c>
      <c r="E27" s="16" t="s">
        <v>40</v>
      </c>
      <c r="F27" s="15" t="s">
        <v>43</v>
      </c>
      <c r="G27" s="21" t="s">
        <v>91</v>
      </c>
      <c r="H27" s="21" t="s">
        <v>42</v>
      </c>
      <c r="I27" s="49">
        <v>1400</v>
      </c>
      <c r="J27" s="43">
        <v>0</v>
      </c>
      <c r="K27" s="33">
        <f t="shared" si="1"/>
        <v>0</v>
      </c>
      <c r="L27" s="34">
        <f t="shared" si="2"/>
        <v>0</v>
      </c>
      <c r="M27" s="35"/>
      <c r="N27" s="36">
        <f t="shared" si="3"/>
        <v>0</v>
      </c>
      <c r="O27" s="35"/>
      <c r="P27" s="35"/>
      <c r="Q27" s="35"/>
      <c r="R27" s="45">
        <f t="shared" si="4"/>
        <v>0</v>
      </c>
      <c r="S27" s="11" t="str">
        <f t="shared" si="0"/>
        <v>OK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s="17" customFormat="1" ht="30" customHeight="1" x14ac:dyDescent="0.35">
      <c r="A28" s="93"/>
      <c r="B28" s="96"/>
      <c r="C28" s="27">
        <v>25</v>
      </c>
      <c r="D28" s="24" t="s">
        <v>68</v>
      </c>
      <c r="E28" s="16" t="s">
        <v>40</v>
      </c>
      <c r="F28" s="15" t="s">
        <v>43</v>
      </c>
      <c r="G28" s="21" t="s">
        <v>91</v>
      </c>
      <c r="H28" s="21" t="s">
        <v>42</v>
      </c>
      <c r="I28" s="49">
        <v>2500</v>
      </c>
      <c r="J28" s="43">
        <v>0</v>
      </c>
      <c r="K28" s="33">
        <f t="shared" si="1"/>
        <v>0</v>
      </c>
      <c r="L28" s="34">
        <f t="shared" si="2"/>
        <v>0</v>
      </c>
      <c r="M28" s="35"/>
      <c r="N28" s="36">
        <f t="shared" si="3"/>
        <v>0</v>
      </c>
      <c r="O28" s="35"/>
      <c r="P28" s="35"/>
      <c r="Q28" s="35"/>
      <c r="R28" s="45">
        <f t="shared" si="4"/>
        <v>0</v>
      </c>
      <c r="S28" s="11" t="str">
        <f t="shared" si="0"/>
        <v>OK</v>
      </c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s="17" customFormat="1" ht="30" customHeight="1" x14ac:dyDescent="0.35">
      <c r="A29" s="93"/>
      <c r="B29" s="96"/>
      <c r="C29" s="27">
        <v>26</v>
      </c>
      <c r="D29" s="24" t="s">
        <v>69</v>
      </c>
      <c r="E29" s="16" t="s">
        <v>40</v>
      </c>
      <c r="F29" s="15" t="s">
        <v>43</v>
      </c>
      <c r="G29" s="21" t="s">
        <v>91</v>
      </c>
      <c r="H29" s="21" t="s">
        <v>42</v>
      </c>
      <c r="I29" s="49">
        <v>2600</v>
      </c>
      <c r="J29" s="43">
        <v>0</v>
      </c>
      <c r="K29" s="33">
        <f t="shared" si="1"/>
        <v>0</v>
      </c>
      <c r="L29" s="34">
        <f t="shared" si="2"/>
        <v>0</v>
      </c>
      <c r="M29" s="35"/>
      <c r="N29" s="36">
        <f t="shared" si="3"/>
        <v>0</v>
      </c>
      <c r="O29" s="35"/>
      <c r="P29" s="35"/>
      <c r="Q29" s="35"/>
      <c r="R29" s="45">
        <f t="shared" si="4"/>
        <v>0</v>
      </c>
      <c r="S29" s="11" t="str">
        <f t="shared" si="0"/>
        <v>OK</v>
      </c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s="17" customFormat="1" ht="30" customHeight="1" x14ac:dyDescent="0.35">
      <c r="A30" s="93"/>
      <c r="B30" s="96"/>
      <c r="C30" s="27">
        <v>27</v>
      </c>
      <c r="D30" s="24" t="s">
        <v>70</v>
      </c>
      <c r="E30" s="16" t="s">
        <v>40</v>
      </c>
      <c r="F30" s="15" t="s">
        <v>43</v>
      </c>
      <c r="G30" s="21" t="s">
        <v>91</v>
      </c>
      <c r="H30" s="21" t="s">
        <v>42</v>
      </c>
      <c r="I30" s="49">
        <v>3000</v>
      </c>
      <c r="J30" s="43">
        <v>0</v>
      </c>
      <c r="K30" s="33">
        <f t="shared" si="1"/>
        <v>0</v>
      </c>
      <c r="L30" s="34">
        <f t="shared" si="2"/>
        <v>0</v>
      </c>
      <c r="M30" s="35"/>
      <c r="N30" s="36">
        <f t="shared" si="3"/>
        <v>0</v>
      </c>
      <c r="O30" s="35"/>
      <c r="P30" s="35"/>
      <c r="Q30" s="35"/>
      <c r="R30" s="45">
        <f t="shared" si="4"/>
        <v>0</v>
      </c>
      <c r="S30" s="11" t="str">
        <f t="shared" si="0"/>
        <v>OK</v>
      </c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s="17" customFormat="1" ht="30" customHeight="1" x14ac:dyDescent="0.35">
      <c r="A31" s="93"/>
      <c r="B31" s="96"/>
      <c r="C31" s="27">
        <v>28</v>
      </c>
      <c r="D31" s="24" t="s">
        <v>71</v>
      </c>
      <c r="E31" s="16" t="s">
        <v>40</v>
      </c>
      <c r="F31" s="15" t="s">
        <v>43</v>
      </c>
      <c r="G31" s="21" t="s">
        <v>91</v>
      </c>
      <c r="H31" s="21" t="s">
        <v>42</v>
      </c>
      <c r="I31" s="49">
        <v>2400</v>
      </c>
      <c r="J31" s="43">
        <v>0</v>
      </c>
      <c r="K31" s="33">
        <f t="shared" si="1"/>
        <v>0</v>
      </c>
      <c r="L31" s="34">
        <f t="shared" si="2"/>
        <v>0</v>
      </c>
      <c r="M31" s="35"/>
      <c r="N31" s="36">
        <f t="shared" si="3"/>
        <v>0</v>
      </c>
      <c r="O31" s="35"/>
      <c r="P31" s="35"/>
      <c r="Q31" s="35"/>
      <c r="R31" s="45">
        <f t="shared" si="4"/>
        <v>0</v>
      </c>
      <c r="S31" s="11" t="str">
        <f t="shared" si="0"/>
        <v>OK</v>
      </c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s="17" customFormat="1" ht="30" customHeight="1" x14ac:dyDescent="0.35">
      <c r="A32" s="93"/>
      <c r="B32" s="96"/>
      <c r="C32" s="27">
        <v>29</v>
      </c>
      <c r="D32" s="24" t="s">
        <v>72</v>
      </c>
      <c r="E32" s="16" t="s">
        <v>40</v>
      </c>
      <c r="F32" s="15" t="s">
        <v>43</v>
      </c>
      <c r="G32" s="21" t="s">
        <v>91</v>
      </c>
      <c r="H32" s="21" t="s">
        <v>42</v>
      </c>
      <c r="I32" s="49">
        <v>3000</v>
      </c>
      <c r="J32" s="43">
        <v>0</v>
      </c>
      <c r="K32" s="33">
        <f t="shared" si="1"/>
        <v>0</v>
      </c>
      <c r="L32" s="34">
        <f t="shared" si="2"/>
        <v>0</v>
      </c>
      <c r="M32" s="35"/>
      <c r="N32" s="36">
        <f t="shared" si="3"/>
        <v>0</v>
      </c>
      <c r="O32" s="35"/>
      <c r="P32" s="35"/>
      <c r="Q32" s="35"/>
      <c r="R32" s="45">
        <f t="shared" si="4"/>
        <v>0</v>
      </c>
      <c r="S32" s="11" t="str">
        <f t="shared" si="0"/>
        <v>OK</v>
      </c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s="17" customFormat="1" ht="30" customHeight="1" x14ac:dyDescent="0.35">
      <c r="A33" s="93"/>
      <c r="B33" s="96"/>
      <c r="C33" s="27">
        <v>30</v>
      </c>
      <c r="D33" s="24" t="s">
        <v>58</v>
      </c>
      <c r="E33" s="16" t="s">
        <v>40</v>
      </c>
      <c r="F33" s="15" t="s">
        <v>43</v>
      </c>
      <c r="G33" s="21" t="s">
        <v>91</v>
      </c>
      <c r="H33" s="21" t="s">
        <v>42</v>
      </c>
      <c r="I33" s="49">
        <v>3500</v>
      </c>
      <c r="J33" s="43">
        <v>0</v>
      </c>
      <c r="K33" s="33">
        <f t="shared" si="1"/>
        <v>0</v>
      </c>
      <c r="L33" s="34">
        <f t="shared" si="2"/>
        <v>0</v>
      </c>
      <c r="M33" s="35"/>
      <c r="N33" s="36">
        <f t="shared" si="3"/>
        <v>0</v>
      </c>
      <c r="O33" s="35"/>
      <c r="P33" s="35"/>
      <c r="Q33" s="35"/>
      <c r="R33" s="45">
        <f t="shared" si="4"/>
        <v>0</v>
      </c>
      <c r="S33" s="11" t="str">
        <f t="shared" si="0"/>
        <v>OK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s="17" customFormat="1" ht="30" customHeight="1" x14ac:dyDescent="0.35">
      <c r="A34" s="93"/>
      <c r="B34" s="96"/>
      <c r="C34" s="27">
        <v>31</v>
      </c>
      <c r="D34" s="24" t="s">
        <v>73</v>
      </c>
      <c r="E34" s="16" t="s">
        <v>40</v>
      </c>
      <c r="F34" s="15" t="s">
        <v>43</v>
      </c>
      <c r="G34" s="21" t="s">
        <v>91</v>
      </c>
      <c r="H34" s="21" t="s">
        <v>42</v>
      </c>
      <c r="I34" s="49">
        <v>3500</v>
      </c>
      <c r="J34" s="43">
        <v>0</v>
      </c>
      <c r="K34" s="33">
        <f t="shared" si="1"/>
        <v>0</v>
      </c>
      <c r="L34" s="34">
        <f t="shared" si="2"/>
        <v>0</v>
      </c>
      <c r="M34" s="35"/>
      <c r="N34" s="36">
        <f t="shared" si="3"/>
        <v>0</v>
      </c>
      <c r="O34" s="35"/>
      <c r="P34" s="35"/>
      <c r="Q34" s="35"/>
      <c r="R34" s="45">
        <f t="shared" si="4"/>
        <v>0</v>
      </c>
      <c r="S34" s="11" t="str">
        <f t="shared" si="0"/>
        <v>OK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s="17" customFormat="1" ht="30" customHeight="1" x14ac:dyDescent="0.35">
      <c r="A35" s="93"/>
      <c r="B35" s="96"/>
      <c r="C35" s="27">
        <v>32</v>
      </c>
      <c r="D35" s="24" t="s">
        <v>74</v>
      </c>
      <c r="E35" s="16" t="s">
        <v>40</v>
      </c>
      <c r="F35" s="15" t="s">
        <v>43</v>
      </c>
      <c r="G35" s="21" t="s">
        <v>91</v>
      </c>
      <c r="H35" s="21" t="s">
        <v>42</v>
      </c>
      <c r="I35" s="49">
        <v>1250</v>
      </c>
      <c r="J35" s="43">
        <v>0</v>
      </c>
      <c r="K35" s="33">
        <f t="shared" si="1"/>
        <v>0</v>
      </c>
      <c r="L35" s="34">
        <f t="shared" si="2"/>
        <v>0</v>
      </c>
      <c r="M35" s="35"/>
      <c r="N35" s="36">
        <f t="shared" si="3"/>
        <v>0</v>
      </c>
      <c r="O35" s="35"/>
      <c r="P35" s="35"/>
      <c r="Q35" s="35"/>
      <c r="R35" s="45">
        <f t="shared" si="4"/>
        <v>0</v>
      </c>
      <c r="S35" s="11" t="str">
        <f t="shared" si="0"/>
        <v>OK</v>
      </c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s="17" customFormat="1" ht="30" customHeight="1" x14ac:dyDescent="0.35">
      <c r="A36" s="93"/>
      <c r="B36" s="96"/>
      <c r="C36" s="27">
        <v>33</v>
      </c>
      <c r="D36" s="24" t="s">
        <v>75</v>
      </c>
      <c r="E36" s="16" t="s">
        <v>40</v>
      </c>
      <c r="F36" s="15" t="s">
        <v>43</v>
      </c>
      <c r="G36" s="21" t="s">
        <v>91</v>
      </c>
      <c r="H36" s="21" t="s">
        <v>42</v>
      </c>
      <c r="I36" s="49">
        <v>6000</v>
      </c>
      <c r="J36" s="43">
        <v>0</v>
      </c>
      <c r="K36" s="33">
        <f t="shared" si="1"/>
        <v>0</v>
      </c>
      <c r="L36" s="34">
        <f t="shared" si="2"/>
        <v>0</v>
      </c>
      <c r="M36" s="35"/>
      <c r="N36" s="36">
        <f t="shared" si="3"/>
        <v>0</v>
      </c>
      <c r="O36" s="35"/>
      <c r="P36" s="35"/>
      <c r="Q36" s="35"/>
      <c r="R36" s="45">
        <f t="shared" si="4"/>
        <v>0</v>
      </c>
      <c r="S36" s="11" t="str">
        <f t="shared" si="0"/>
        <v>OK</v>
      </c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s="17" customFormat="1" ht="30" customHeight="1" x14ac:dyDescent="0.35">
      <c r="A37" s="93"/>
      <c r="B37" s="96"/>
      <c r="C37" s="27">
        <v>34</v>
      </c>
      <c r="D37" s="24" t="s">
        <v>76</v>
      </c>
      <c r="E37" s="16" t="s">
        <v>40</v>
      </c>
      <c r="F37" s="15" t="s">
        <v>43</v>
      </c>
      <c r="G37" s="21" t="s">
        <v>91</v>
      </c>
      <c r="H37" s="21" t="s">
        <v>42</v>
      </c>
      <c r="I37" s="49">
        <v>700</v>
      </c>
      <c r="J37" s="43">
        <v>0</v>
      </c>
      <c r="K37" s="33">
        <f t="shared" si="1"/>
        <v>0</v>
      </c>
      <c r="L37" s="34">
        <f t="shared" si="2"/>
        <v>0</v>
      </c>
      <c r="M37" s="35"/>
      <c r="N37" s="36">
        <f t="shared" si="3"/>
        <v>0</v>
      </c>
      <c r="O37" s="35"/>
      <c r="P37" s="35"/>
      <c r="Q37" s="35"/>
      <c r="R37" s="45">
        <f t="shared" si="4"/>
        <v>0</v>
      </c>
      <c r="S37" s="11" t="str">
        <f t="shared" si="0"/>
        <v>OK</v>
      </c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s="17" customFormat="1" ht="30" customHeight="1" x14ac:dyDescent="0.35">
      <c r="A38" s="93"/>
      <c r="B38" s="96"/>
      <c r="C38" s="27">
        <v>35</v>
      </c>
      <c r="D38" s="24" t="s">
        <v>51</v>
      </c>
      <c r="E38" s="16" t="s">
        <v>40</v>
      </c>
      <c r="F38" s="15" t="s">
        <v>43</v>
      </c>
      <c r="G38" s="21" t="s">
        <v>91</v>
      </c>
      <c r="H38" s="21" t="s">
        <v>42</v>
      </c>
      <c r="I38" s="49">
        <v>755</v>
      </c>
      <c r="J38" s="43">
        <v>0</v>
      </c>
      <c r="K38" s="33">
        <f t="shared" si="1"/>
        <v>0</v>
      </c>
      <c r="L38" s="34">
        <f t="shared" si="2"/>
        <v>0</v>
      </c>
      <c r="M38" s="35"/>
      <c r="N38" s="36">
        <f t="shared" si="3"/>
        <v>0</v>
      </c>
      <c r="O38" s="35"/>
      <c r="P38" s="35"/>
      <c r="Q38" s="35"/>
      <c r="R38" s="45">
        <f t="shared" si="4"/>
        <v>0</v>
      </c>
      <c r="S38" s="11" t="str">
        <f t="shared" si="0"/>
        <v>OK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s="17" customFormat="1" ht="30" customHeight="1" x14ac:dyDescent="0.35">
      <c r="A39" s="93"/>
      <c r="B39" s="96"/>
      <c r="C39" s="27">
        <v>36</v>
      </c>
      <c r="D39" s="24" t="s">
        <v>77</v>
      </c>
      <c r="E39" s="16" t="s">
        <v>40</v>
      </c>
      <c r="F39" s="15" t="s">
        <v>43</v>
      </c>
      <c r="G39" s="21" t="s">
        <v>91</v>
      </c>
      <c r="H39" s="21" t="s">
        <v>42</v>
      </c>
      <c r="I39" s="49">
        <v>2800</v>
      </c>
      <c r="J39" s="43">
        <v>0</v>
      </c>
      <c r="K39" s="33">
        <f t="shared" si="1"/>
        <v>0</v>
      </c>
      <c r="L39" s="34">
        <f t="shared" si="2"/>
        <v>0</v>
      </c>
      <c r="M39" s="35"/>
      <c r="N39" s="36">
        <f t="shared" si="3"/>
        <v>0</v>
      </c>
      <c r="O39" s="35"/>
      <c r="P39" s="35"/>
      <c r="Q39" s="35"/>
      <c r="R39" s="45">
        <f t="shared" si="4"/>
        <v>0</v>
      </c>
      <c r="S39" s="11" t="str">
        <f t="shared" si="0"/>
        <v>OK</v>
      </c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s="17" customFormat="1" ht="30" customHeight="1" x14ac:dyDescent="0.35">
      <c r="A40" s="93"/>
      <c r="B40" s="96"/>
      <c r="C40" s="27">
        <v>37</v>
      </c>
      <c r="D40" s="24" t="s">
        <v>78</v>
      </c>
      <c r="E40" s="16" t="s">
        <v>40</v>
      </c>
      <c r="F40" s="15" t="s">
        <v>43</v>
      </c>
      <c r="G40" s="21" t="s">
        <v>91</v>
      </c>
      <c r="H40" s="21" t="s">
        <v>42</v>
      </c>
      <c r="I40" s="49">
        <v>3000</v>
      </c>
      <c r="J40" s="43">
        <v>0</v>
      </c>
      <c r="K40" s="33">
        <f t="shared" si="1"/>
        <v>0</v>
      </c>
      <c r="L40" s="34">
        <f t="shared" si="2"/>
        <v>0</v>
      </c>
      <c r="M40" s="35"/>
      <c r="N40" s="36">
        <f t="shared" si="3"/>
        <v>0</v>
      </c>
      <c r="O40" s="35"/>
      <c r="P40" s="35"/>
      <c r="Q40" s="35"/>
      <c r="R40" s="45">
        <f t="shared" si="4"/>
        <v>0</v>
      </c>
      <c r="S40" s="11" t="str">
        <f t="shared" si="0"/>
        <v>OK</v>
      </c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s="17" customFormat="1" ht="30" customHeight="1" x14ac:dyDescent="0.35">
      <c r="A41" s="93"/>
      <c r="B41" s="96"/>
      <c r="C41" s="27">
        <v>38</v>
      </c>
      <c r="D41" s="24" t="s">
        <v>54</v>
      </c>
      <c r="E41" s="16" t="s">
        <v>40</v>
      </c>
      <c r="F41" s="15" t="s">
        <v>43</v>
      </c>
      <c r="G41" s="21" t="s">
        <v>91</v>
      </c>
      <c r="H41" s="21" t="s">
        <v>42</v>
      </c>
      <c r="I41" s="49">
        <v>800</v>
      </c>
      <c r="J41" s="43">
        <v>0</v>
      </c>
      <c r="K41" s="33">
        <f t="shared" si="1"/>
        <v>0</v>
      </c>
      <c r="L41" s="34">
        <f t="shared" si="2"/>
        <v>0</v>
      </c>
      <c r="M41" s="35"/>
      <c r="N41" s="36">
        <f t="shared" si="3"/>
        <v>0</v>
      </c>
      <c r="O41" s="35"/>
      <c r="P41" s="35"/>
      <c r="Q41" s="35"/>
      <c r="R41" s="45">
        <f t="shared" si="4"/>
        <v>0</v>
      </c>
      <c r="S41" s="11" t="str">
        <f t="shared" si="0"/>
        <v>OK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s="17" customFormat="1" ht="30" customHeight="1" x14ac:dyDescent="0.35">
      <c r="A42" s="93"/>
      <c r="B42" s="96"/>
      <c r="C42" s="27">
        <v>39</v>
      </c>
      <c r="D42" s="24" t="s">
        <v>79</v>
      </c>
      <c r="E42" s="16" t="s">
        <v>40</v>
      </c>
      <c r="F42" s="15" t="s">
        <v>43</v>
      </c>
      <c r="G42" s="21" t="s">
        <v>91</v>
      </c>
      <c r="H42" s="21" t="s">
        <v>42</v>
      </c>
      <c r="I42" s="49">
        <v>700</v>
      </c>
      <c r="J42" s="43">
        <v>0</v>
      </c>
      <c r="K42" s="33">
        <f t="shared" si="1"/>
        <v>0</v>
      </c>
      <c r="L42" s="34">
        <f t="shared" si="2"/>
        <v>0</v>
      </c>
      <c r="M42" s="35"/>
      <c r="N42" s="36">
        <f t="shared" si="3"/>
        <v>0</v>
      </c>
      <c r="O42" s="35"/>
      <c r="P42" s="35"/>
      <c r="Q42" s="35"/>
      <c r="R42" s="45">
        <f t="shared" si="4"/>
        <v>0</v>
      </c>
      <c r="S42" s="11" t="str">
        <f t="shared" si="0"/>
        <v>OK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s="17" customFormat="1" ht="30" customHeight="1" x14ac:dyDescent="0.35">
      <c r="A43" s="93"/>
      <c r="B43" s="96"/>
      <c r="C43" s="27">
        <v>40</v>
      </c>
      <c r="D43" s="24" t="s">
        <v>80</v>
      </c>
      <c r="E43" s="16" t="s">
        <v>40</v>
      </c>
      <c r="F43" s="15" t="s">
        <v>43</v>
      </c>
      <c r="G43" s="21" t="s">
        <v>91</v>
      </c>
      <c r="H43" s="21" t="s">
        <v>42</v>
      </c>
      <c r="I43" s="49">
        <v>700</v>
      </c>
      <c r="J43" s="43">
        <v>0</v>
      </c>
      <c r="K43" s="33">
        <f t="shared" si="1"/>
        <v>0</v>
      </c>
      <c r="L43" s="34">
        <f t="shared" si="2"/>
        <v>0</v>
      </c>
      <c r="M43" s="35"/>
      <c r="N43" s="36">
        <f t="shared" si="3"/>
        <v>0</v>
      </c>
      <c r="O43" s="35"/>
      <c r="P43" s="35"/>
      <c r="Q43" s="35"/>
      <c r="R43" s="45">
        <f t="shared" si="4"/>
        <v>0</v>
      </c>
      <c r="S43" s="11" t="str">
        <f t="shared" si="0"/>
        <v>OK</v>
      </c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s="17" customFormat="1" ht="30" customHeight="1" x14ac:dyDescent="0.35">
      <c r="A44" s="93"/>
      <c r="B44" s="96"/>
      <c r="C44" s="27">
        <v>41</v>
      </c>
      <c r="D44" s="24" t="s">
        <v>81</v>
      </c>
      <c r="E44" s="16" t="s">
        <v>40</v>
      </c>
      <c r="F44" s="15" t="s">
        <v>43</v>
      </c>
      <c r="G44" s="21" t="s">
        <v>91</v>
      </c>
      <c r="H44" s="21" t="s">
        <v>42</v>
      </c>
      <c r="I44" s="49">
        <v>700</v>
      </c>
      <c r="J44" s="43">
        <v>0</v>
      </c>
      <c r="K44" s="33">
        <f t="shared" si="1"/>
        <v>0</v>
      </c>
      <c r="L44" s="34">
        <f t="shared" si="2"/>
        <v>0</v>
      </c>
      <c r="M44" s="35"/>
      <c r="N44" s="36">
        <f t="shared" si="3"/>
        <v>0</v>
      </c>
      <c r="O44" s="35"/>
      <c r="P44" s="35"/>
      <c r="Q44" s="35"/>
      <c r="R44" s="45">
        <f t="shared" si="4"/>
        <v>0</v>
      </c>
      <c r="S44" s="11" t="str">
        <f t="shared" si="0"/>
        <v>OK</v>
      </c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s="17" customFormat="1" ht="30" customHeight="1" x14ac:dyDescent="0.35">
      <c r="A45" s="93"/>
      <c r="B45" s="96"/>
      <c r="C45" s="27">
        <v>42</v>
      </c>
      <c r="D45" s="24" t="s">
        <v>82</v>
      </c>
      <c r="E45" s="16" t="s">
        <v>40</v>
      </c>
      <c r="F45" s="15" t="s">
        <v>43</v>
      </c>
      <c r="G45" s="21" t="s">
        <v>91</v>
      </c>
      <c r="H45" s="21" t="s">
        <v>42</v>
      </c>
      <c r="I45" s="49">
        <v>700</v>
      </c>
      <c r="J45" s="43">
        <v>0</v>
      </c>
      <c r="K45" s="33">
        <f t="shared" si="1"/>
        <v>0</v>
      </c>
      <c r="L45" s="34">
        <f t="shared" si="2"/>
        <v>0</v>
      </c>
      <c r="M45" s="35"/>
      <c r="N45" s="36">
        <f t="shared" si="3"/>
        <v>0</v>
      </c>
      <c r="O45" s="35"/>
      <c r="P45" s="35"/>
      <c r="Q45" s="35"/>
      <c r="R45" s="45">
        <f t="shared" si="4"/>
        <v>0</v>
      </c>
      <c r="S45" s="11" t="str">
        <f t="shared" si="0"/>
        <v>OK</v>
      </c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s="17" customFormat="1" ht="30" customHeight="1" x14ac:dyDescent="0.35">
      <c r="A46" s="93"/>
      <c r="B46" s="96"/>
      <c r="C46" s="27">
        <v>43</v>
      </c>
      <c r="D46" s="24" t="s">
        <v>83</v>
      </c>
      <c r="E46" s="16" t="s">
        <v>40</v>
      </c>
      <c r="F46" s="15" t="s">
        <v>43</v>
      </c>
      <c r="G46" s="21" t="s">
        <v>91</v>
      </c>
      <c r="H46" s="21" t="s">
        <v>42</v>
      </c>
      <c r="I46" s="49">
        <v>700</v>
      </c>
      <c r="J46" s="43">
        <v>0</v>
      </c>
      <c r="K46" s="33">
        <f t="shared" si="1"/>
        <v>0</v>
      </c>
      <c r="L46" s="34">
        <f t="shared" si="2"/>
        <v>0</v>
      </c>
      <c r="M46" s="35"/>
      <c r="N46" s="36">
        <f t="shared" si="3"/>
        <v>0</v>
      </c>
      <c r="O46" s="35"/>
      <c r="P46" s="35"/>
      <c r="Q46" s="35"/>
      <c r="R46" s="45">
        <f t="shared" si="4"/>
        <v>0</v>
      </c>
      <c r="S46" s="11" t="str">
        <f t="shared" si="0"/>
        <v>OK</v>
      </c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s="17" customFormat="1" ht="30" customHeight="1" x14ac:dyDescent="0.35">
      <c r="A47" s="93"/>
      <c r="B47" s="96"/>
      <c r="C47" s="27">
        <v>44</v>
      </c>
      <c r="D47" s="24" t="s">
        <v>84</v>
      </c>
      <c r="E47" s="16" t="s">
        <v>40</v>
      </c>
      <c r="F47" s="15" t="s">
        <v>43</v>
      </c>
      <c r="G47" s="21" t="s">
        <v>91</v>
      </c>
      <c r="H47" s="21" t="s">
        <v>42</v>
      </c>
      <c r="I47" s="49">
        <v>2763.84</v>
      </c>
      <c r="J47" s="43">
        <v>0</v>
      </c>
      <c r="K47" s="33">
        <f t="shared" si="1"/>
        <v>0</v>
      </c>
      <c r="L47" s="34">
        <f t="shared" si="2"/>
        <v>0</v>
      </c>
      <c r="M47" s="35"/>
      <c r="N47" s="36">
        <f t="shared" si="3"/>
        <v>0</v>
      </c>
      <c r="O47" s="35"/>
      <c r="P47" s="35"/>
      <c r="Q47" s="35"/>
      <c r="R47" s="45">
        <f t="shared" si="4"/>
        <v>0</v>
      </c>
      <c r="S47" s="11" t="str">
        <f t="shared" si="0"/>
        <v>OK</v>
      </c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s="17" customFormat="1" ht="30" customHeight="1" x14ac:dyDescent="0.35">
      <c r="A48" s="93"/>
      <c r="B48" s="96"/>
      <c r="C48" s="27">
        <v>45</v>
      </c>
      <c r="D48" s="24" t="s">
        <v>85</v>
      </c>
      <c r="E48" s="16" t="s">
        <v>40</v>
      </c>
      <c r="F48" s="15" t="s">
        <v>43</v>
      </c>
      <c r="G48" s="21" t="s">
        <v>91</v>
      </c>
      <c r="H48" s="21" t="s">
        <v>42</v>
      </c>
      <c r="I48" s="49">
        <v>700</v>
      </c>
      <c r="J48" s="43">
        <v>0</v>
      </c>
      <c r="K48" s="33">
        <f t="shared" si="1"/>
        <v>0</v>
      </c>
      <c r="L48" s="34">
        <f t="shared" si="2"/>
        <v>0</v>
      </c>
      <c r="M48" s="35"/>
      <c r="N48" s="36">
        <f t="shared" si="3"/>
        <v>0</v>
      </c>
      <c r="O48" s="35"/>
      <c r="P48" s="35"/>
      <c r="Q48" s="35"/>
      <c r="R48" s="45">
        <f t="shared" si="4"/>
        <v>0</v>
      </c>
      <c r="S48" s="11" t="str">
        <f t="shared" si="0"/>
        <v>OK</v>
      </c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3" s="17" customFormat="1" ht="30" customHeight="1" x14ac:dyDescent="0.35">
      <c r="A49" s="93"/>
      <c r="B49" s="96"/>
      <c r="C49" s="27">
        <v>46</v>
      </c>
      <c r="D49" s="24" t="s">
        <v>86</v>
      </c>
      <c r="E49" s="16" t="s">
        <v>40</v>
      </c>
      <c r="F49" s="15" t="s">
        <v>43</v>
      </c>
      <c r="G49" s="21" t="s">
        <v>91</v>
      </c>
      <c r="H49" s="21" t="s">
        <v>42</v>
      </c>
      <c r="I49" s="49">
        <v>700</v>
      </c>
      <c r="J49" s="43">
        <v>0</v>
      </c>
      <c r="K49" s="33">
        <f t="shared" si="1"/>
        <v>0</v>
      </c>
      <c r="L49" s="34">
        <f t="shared" si="2"/>
        <v>0</v>
      </c>
      <c r="M49" s="35"/>
      <c r="N49" s="36">
        <f t="shared" si="3"/>
        <v>0</v>
      </c>
      <c r="O49" s="35"/>
      <c r="P49" s="35"/>
      <c r="Q49" s="35"/>
      <c r="R49" s="45">
        <f t="shared" si="4"/>
        <v>0</v>
      </c>
      <c r="S49" s="11" t="str">
        <f t="shared" si="0"/>
        <v>OK</v>
      </c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:33" s="17" customFormat="1" ht="30" customHeight="1" x14ac:dyDescent="0.35">
      <c r="A50" s="93"/>
      <c r="B50" s="96"/>
      <c r="C50" s="27">
        <v>47</v>
      </c>
      <c r="D50" s="24" t="s">
        <v>87</v>
      </c>
      <c r="E50" s="16" t="s">
        <v>40</v>
      </c>
      <c r="F50" s="15" t="s">
        <v>43</v>
      </c>
      <c r="G50" s="21" t="s">
        <v>91</v>
      </c>
      <c r="H50" s="21" t="s">
        <v>42</v>
      </c>
      <c r="I50" s="49">
        <v>700</v>
      </c>
      <c r="J50" s="43">
        <v>0</v>
      </c>
      <c r="K50" s="33">
        <f t="shared" si="1"/>
        <v>0</v>
      </c>
      <c r="L50" s="34">
        <f t="shared" si="2"/>
        <v>0</v>
      </c>
      <c r="M50" s="35"/>
      <c r="N50" s="36">
        <f t="shared" si="3"/>
        <v>0</v>
      </c>
      <c r="O50" s="35"/>
      <c r="P50" s="35"/>
      <c r="Q50" s="35"/>
      <c r="R50" s="45">
        <f t="shared" si="4"/>
        <v>0</v>
      </c>
      <c r="S50" s="11" t="str">
        <f t="shared" si="0"/>
        <v>OK</v>
      </c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3" s="17" customFormat="1" ht="30" customHeight="1" x14ac:dyDescent="0.35">
      <c r="A51" s="93"/>
      <c r="B51" s="96"/>
      <c r="C51" s="27">
        <v>48</v>
      </c>
      <c r="D51" s="24" t="s">
        <v>88</v>
      </c>
      <c r="E51" s="16" t="s">
        <v>40</v>
      </c>
      <c r="F51" s="15" t="s">
        <v>43</v>
      </c>
      <c r="G51" s="21" t="s">
        <v>91</v>
      </c>
      <c r="H51" s="21" t="s">
        <v>42</v>
      </c>
      <c r="I51" s="49">
        <v>700</v>
      </c>
      <c r="J51" s="43">
        <v>0</v>
      </c>
      <c r="K51" s="33">
        <f t="shared" si="1"/>
        <v>0</v>
      </c>
      <c r="L51" s="34">
        <f t="shared" si="2"/>
        <v>0</v>
      </c>
      <c r="M51" s="35"/>
      <c r="N51" s="36">
        <f t="shared" si="3"/>
        <v>0</v>
      </c>
      <c r="O51" s="35"/>
      <c r="P51" s="35"/>
      <c r="Q51" s="35"/>
      <c r="R51" s="45">
        <f t="shared" si="4"/>
        <v>0</v>
      </c>
      <c r="S51" s="11" t="str">
        <f t="shared" si="0"/>
        <v>OK</v>
      </c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3" s="17" customFormat="1" ht="30" customHeight="1" x14ac:dyDescent="0.35">
      <c r="A52" s="93"/>
      <c r="B52" s="96"/>
      <c r="C52" s="27">
        <v>49</v>
      </c>
      <c r="D52" s="24" t="s">
        <v>89</v>
      </c>
      <c r="E52" s="16" t="s">
        <v>40</v>
      </c>
      <c r="F52" s="15" t="s">
        <v>43</v>
      </c>
      <c r="G52" s="21" t="s">
        <v>91</v>
      </c>
      <c r="H52" s="21" t="s">
        <v>42</v>
      </c>
      <c r="I52" s="49">
        <v>700</v>
      </c>
      <c r="J52" s="43">
        <v>0</v>
      </c>
      <c r="K52" s="33">
        <f t="shared" si="1"/>
        <v>0</v>
      </c>
      <c r="L52" s="34">
        <f t="shared" si="2"/>
        <v>0</v>
      </c>
      <c r="M52" s="35"/>
      <c r="N52" s="36">
        <f t="shared" si="3"/>
        <v>0</v>
      </c>
      <c r="O52" s="35"/>
      <c r="P52" s="35"/>
      <c r="Q52" s="35"/>
      <c r="R52" s="45">
        <f t="shared" si="4"/>
        <v>0</v>
      </c>
      <c r="S52" s="11" t="str">
        <f t="shared" si="0"/>
        <v>OK</v>
      </c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:33" s="17" customFormat="1" ht="30" customHeight="1" x14ac:dyDescent="0.35">
      <c r="A53" s="93"/>
      <c r="B53" s="96"/>
      <c r="C53" s="27">
        <v>50</v>
      </c>
      <c r="D53" s="24" t="s">
        <v>90</v>
      </c>
      <c r="E53" s="16" t="s">
        <v>40</v>
      </c>
      <c r="F53" s="15" t="s">
        <v>43</v>
      </c>
      <c r="G53" s="21" t="s">
        <v>91</v>
      </c>
      <c r="H53" s="21" t="s">
        <v>42</v>
      </c>
      <c r="I53" s="49">
        <v>700</v>
      </c>
      <c r="J53" s="43">
        <v>0</v>
      </c>
      <c r="K53" s="33">
        <f t="shared" si="1"/>
        <v>0</v>
      </c>
      <c r="L53" s="34">
        <f t="shared" si="2"/>
        <v>0</v>
      </c>
      <c r="M53" s="35"/>
      <c r="N53" s="36">
        <f t="shared" si="3"/>
        <v>0</v>
      </c>
      <c r="O53" s="35"/>
      <c r="P53" s="35"/>
      <c r="Q53" s="35"/>
      <c r="R53" s="45">
        <f t="shared" si="4"/>
        <v>0</v>
      </c>
      <c r="S53" s="11" t="str">
        <f t="shared" si="0"/>
        <v>OK</v>
      </c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  <row r="54" spans="1:33" s="17" customFormat="1" ht="30" customHeight="1" x14ac:dyDescent="0.35">
      <c r="A54" s="94"/>
      <c r="B54" s="97"/>
      <c r="C54" s="27">
        <v>51</v>
      </c>
      <c r="D54" s="24" t="s">
        <v>65</v>
      </c>
      <c r="E54" s="16" t="s">
        <v>40</v>
      </c>
      <c r="F54" s="15" t="s">
        <v>43</v>
      </c>
      <c r="G54" s="21" t="s">
        <v>91</v>
      </c>
      <c r="H54" s="21" t="s">
        <v>42</v>
      </c>
      <c r="I54" s="49">
        <v>16600</v>
      </c>
      <c r="J54" s="43">
        <v>0</v>
      </c>
      <c r="K54" s="33">
        <f t="shared" si="1"/>
        <v>0</v>
      </c>
      <c r="L54" s="34">
        <f t="shared" si="2"/>
        <v>0</v>
      </c>
      <c r="M54" s="35"/>
      <c r="N54" s="36">
        <f t="shared" si="3"/>
        <v>0</v>
      </c>
      <c r="O54" s="35"/>
      <c r="P54" s="35"/>
      <c r="Q54" s="35"/>
      <c r="R54" s="45">
        <f t="shared" si="4"/>
        <v>0</v>
      </c>
      <c r="S54" s="11" t="str">
        <f t="shared" si="0"/>
        <v>OK</v>
      </c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</row>
    <row r="55" spans="1:33" s="17" customFormat="1" ht="90" customHeight="1" x14ac:dyDescent="0.25">
      <c r="A55" s="52" t="s">
        <v>36</v>
      </c>
      <c r="B55" s="51" t="s">
        <v>37</v>
      </c>
      <c r="C55" s="27">
        <v>52</v>
      </c>
      <c r="D55" s="24" t="s">
        <v>39</v>
      </c>
      <c r="E55" s="16" t="s">
        <v>40</v>
      </c>
      <c r="F55" s="15" t="s">
        <v>41</v>
      </c>
      <c r="G55" s="21" t="s">
        <v>91</v>
      </c>
      <c r="H55" s="21" t="s">
        <v>42</v>
      </c>
      <c r="I55" s="50">
        <v>163999.99</v>
      </c>
      <c r="J55" s="43">
        <v>0</v>
      </c>
      <c r="K55" s="33">
        <f t="shared" si="1"/>
        <v>0</v>
      </c>
      <c r="L55" s="34">
        <f t="shared" si="2"/>
        <v>0</v>
      </c>
      <c r="M55" s="35"/>
      <c r="N55" s="36">
        <f t="shared" si="3"/>
        <v>0</v>
      </c>
      <c r="O55" s="35"/>
      <c r="P55" s="35"/>
      <c r="Q55" s="35"/>
      <c r="R55" s="45">
        <f t="shared" si="4"/>
        <v>0</v>
      </c>
      <c r="S55" s="11" t="str">
        <f t="shared" si="0"/>
        <v>OK</v>
      </c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33" x14ac:dyDescent="0.35">
      <c r="I56" s="20"/>
      <c r="J56" s="37">
        <f>SUMPRODUCT($I$4:$I$55,J4:J55)</f>
        <v>10100</v>
      </c>
      <c r="K56" s="37">
        <f>SUMPRODUCT($I$4:$I$55,K4:K55)</f>
        <v>0</v>
      </c>
      <c r="L56" s="37">
        <f>SUMPRODUCT($I$4:$I$55,L4:L55)</f>
        <v>0</v>
      </c>
      <c r="M56" s="29"/>
      <c r="N56" s="29"/>
      <c r="O56" s="29"/>
      <c r="P56" s="29"/>
      <c r="Q56" s="29"/>
      <c r="T56" s="19">
        <f t="shared" ref="T56:AG56" si="5">SUMPRODUCT($I$4:$I$55,T4:T55)</f>
        <v>0</v>
      </c>
      <c r="U56" s="19">
        <f t="shared" si="5"/>
        <v>0</v>
      </c>
      <c r="V56" s="19">
        <f t="shared" si="5"/>
        <v>0</v>
      </c>
      <c r="W56" s="19">
        <f t="shared" si="5"/>
        <v>0</v>
      </c>
      <c r="X56" s="19">
        <f t="shared" si="5"/>
        <v>0</v>
      </c>
      <c r="Y56" s="19">
        <f t="shared" si="5"/>
        <v>0</v>
      </c>
      <c r="Z56" s="19">
        <f t="shared" si="5"/>
        <v>0</v>
      </c>
      <c r="AA56" s="19">
        <f t="shared" si="5"/>
        <v>0</v>
      </c>
      <c r="AB56" s="19">
        <f t="shared" si="5"/>
        <v>0</v>
      </c>
      <c r="AC56" s="19">
        <f t="shared" si="5"/>
        <v>0</v>
      </c>
      <c r="AD56" s="19">
        <f t="shared" si="5"/>
        <v>0</v>
      </c>
      <c r="AE56" s="19">
        <f t="shared" si="5"/>
        <v>0</v>
      </c>
      <c r="AF56" s="19">
        <f t="shared" si="5"/>
        <v>0</v>
      </c>
      <c r="AG56" s="19">
        <f t="shared" si="5"/>
        <v>0</v>
      </c>
    </row>
    <row r="57" spans="1:33" x14ac:dyDescent="0.35">
      <c r="J57" s="29">
        <f>SUM(J4:J55)</f>
        <v>5</v>
      </c>
      <c r="K57" s="29"/>
      <c r="L57" s="29"/>
      <c r="M57" s="29"/>
      <c r="N57" s="29"/>
      <c r="O57" s="29"/>
      <c r="P57" s="29"/>
      <c r="Q57" s="29"/>
      <c r="R57" s="29">
        <f>SUM(R4:R55)</f>
        <v>5</v>
      </c>
    </row>
    <row r="58" spans="1:33" x14ac:dyDescent="0.35">
      <c r="B58" s="86" t="s">
        <v>104</v>
      </c>
      <c r="C58" s="87"/>
      <c r="D58" s="87"/>
      <c r="E58" s="87"/>
      <c r="F58" s="88"/>
    </row>
  </sheetData>
  <autoFilter ref="A3:AG57" xr:uid="{00000000-0001-0000-0000-000000000000}"/>
  <mergeCells count="23">
    <mergeCell ref="A26:A54"/>
    <mergeCell ref="B26:B54"/>
    <mergeCell ref="B58:F58"/>
    <mergeCell ref="AD1:AD2"/>
    <mergeCell ref="AE1:AE2"/>
    <mergeCell ref="AC1:AC2"/>
    <mergeCell ref="V1:V2"/>
    <mergeCell ref="U1:U2"/>
    <mergeCell ref="A4:A25"/>
    <mergeCell ref="B4:B25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</mergeCells>
  <conditionalFormatting sqref="R4:R55">
    <cfRule type="cellIs" dxfId="9" priority="1" operator="lessThan">
      <formula>0</formula>
    </cfRule>
  </conditionalFormatting>
  <conditionalFormatting sqref="T4:AG55">
    <cfRule type="cellIs" dxfId="8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85663-2C4B-4D44-B7EC-637CD75A7137}">
  <dimension ref="A1:AG58"/>
  <sheetViews>
    <sheetView topLeftCell="A40" zoomScale="85" zoomScaleNormal="85" workbookViewId="0">
      <pane xSplit="19" topLeftCell="T1" activePane="topRight" state="frozen"/>
      <selection pane="topRight" activeCell="T57" sqref="T57"/>
    </sheetView>
  </sheetViews>
  <sheetFormatPr defaultColWidth="9.7265625" defaultRowHeight="14.5" x14ac:dyDescent="0.35"/>
  <cols>
    <col min="1" max="1" width="7.1796875" style="1" customWidth="1"/>
    <col min="2" max="2" width="13.7265625" style="1" customWidth="1"/>
    <col min="3" max="3" width="9" style="1" customWidth="1"/>
    <col min="4" max="4" width="33.7265625" style="12" customWidth="1"/>
    <col min="5" max="5" width="10.453125" style="12" customWidth="1"/>
    <col min="6" max="6" width="13.7265625" style="12" customWidth="1"/>
    <col min="7" max="7" width="11.26953125" style="1" customWidth="1"/>
    <col min="8" max="8" width="13.1796875" style="1" customWidth="1"/>
    <col min="9" max="9" width="15.81640625" style="1" customWidth="1"/>
    <col min="10" max="10" width="11" style="6" customWidth="1"/>
    <col min="11" max="12" width="12.54296875" style="6" customWidth="1"/>
    <col min="13" max="13" width="12.453125" style="6" customWidth="1"/>
    <col min="14" max="14" width="12.54296875" style="6" customWidth="1"/>
    <col min="15" max="15" width="7.1796875" style="6" customWidth="1"/>
    <col min="16" max="17" width="6.26953125" style="6" customWidth="1"/>
    <col min="18" max="18" width="10" style="13" customWidth="1"/>
    <col min="19" max="19" width="11.54296875" style="4" customWidth="1"/>
    <col min="20" max="20" width="15" style="5" customWidth="1"/>
    <col min="21" max="33" width="13.26953125" style="5" customWidth="1"/>
    <col min="34" max="16384" width="9.7265625" style="2"/>
  </cols>
  <sheetData>
    <row r="1" spans="1:33" ht="48.75" customHeight="1" x14ac:dyDescent="0.35">
      <c r="A1" s="99" t="s">
        <v>31</v>
      </c>
      <c r="B1" s="100"/>
      <c r="C1" s="101"/>
      <c r="D1" s="99" t="s">
        <v>32</v>
      </c>
      <c r="E1" s="100"/>
      <c r="F1" s="100"/>
      <c r="G1" s="100"/>
      <c r="H1" s="100"/>
      <c r="I1" s="101"/>
      <c r="J1" s="98" t="s">
        <v>33</v>
      </c>
      <c r="K1" s="98"/>
      <c r="L1" s="98"/>
      <c r="M1" s="98"/>
      <c r="N1" s="98"/>
      <c r="O1" s="98"/>
      <c r="P1" s="98"/>
      <c r="Q1" s="98"/>
      <c r="R1" s="98"/>
      <c r="S1" s="98"/>
      <c r="T1" s="102" t="s">
        <v>117</v>
      </c>
      <c r="U1" s="89" t="s">
        <v>28</v>
      </c>
      <c r="V1" s="89" t="s">
        <v>28</v>
      </c>
      <c r="W1" s="89" t="s">
        <v>28</v>
      </c>
      <c r="X1" s="89" t="s">
        <v>28</v>
      </c>
      <c r="Y1" s="89" t="s">
        <v>28</v>
      </c>
      <c r="Z1" s="89" t="s">
        <v>28</v>
      </c>
      <c r="AA1" s="89" t="s">
        <v>28</v>
      </c>
      <c r="AB1" s="89" t="s">
        <v>28</v>
      </c>
      <c r="AC1" s="89" t="s">
        <v>28</v>
      </c>
      <c r="AD1" s="89" t="s">
        <v>28</v>
      </c>
      <c r="AE1" s="89" t="s">
        <v>28</v>
      </c>
      <c r="AF1" s="89" t="s">
        <v>28</v>
      </c>
      <c r="AG1" s="89" t="s">
        <v>28</v>
      </c>
    </row>
    <row r="2" spans="1:33" ht="24.75" customHeight="1" x14ac:dyDescent="0.35">
      <c r="A2" s="98" t="s">
        <v>98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103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</row>
    <row r="3" spans="1:33" s="3" customFormat="1" ht="48.25" customHeight="1" x14ac:dyDescent="0.25">
      <c r="A3" s="10" t="s">
        <v>5</v>
      </c>
      <c r="B3" s="10" t="s">
        <v>10</v>
      </c>
      <c r="C3" s="10" t="s">
        <v>3</v>
      </c>
      <c r="D3" s="10" t="s">
        <v>13</v>
      </c>
      <c r="E3" s="10" t="s">
        <v>4</v>
      </c>
      <c r="F3" s="10" t="s">
        <v>11</v>
      </c>
      <c r="G3" s="10" t="s">
        <v>29</v>
      </c>
      <c r="H3" s="10" t="s">
        <v>30</v>
      </c>
      <c r="I3" s="10" t="s">
        <v>12</v>
      </c>
      <c r="J3" s="31" t="s">
        <v>15</v>
      </c>
      <c r="K3" s="47" t="s">
        <v>16</v>
      </c>
      <c r="L3" s="47" t="s">
        <v>17</v>
      </c>
      <c r="M3" s="31" t="s">
        <v>18</v>
      </c>
      <c r="N3" s="47" t="s">
        <v>19</v>
      </c>
      <c r="O3" s="47" t="s">
        <v>20</v>
      </c>
      <c r="P3" s="47" t="s">
        <v>21</v>
      </c>
      <c r="Q3" s="47" t="s">
        <v>22</v>
      </c>
      <c r="R3" s="32" t="s">
        <v>0</v>
      </c>
      <c r="S3" s="9" t="s">
        <v>2</v>
      </c>
      <c r="T3" s="73">
        <v>45729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  <c r="AG3" s="22" t="s">
        <v>1</v>
      </c>
    </row>
    <row r="4" spans="1:33" s="17" customFormat="1" ht="30" customHeight="1" x14ac:dyDescent="0.35">
      <c r="A4" s="92" t="s">
        <v>34</v>
      </c>
      <c r="B4" s="95" t="s">
        <v>35</v>
      </c>
      <c r="C4" s="27">
        <v>1</v>
      </c>
      <c r="D4" s="44" t="s">
        <v>44</v>
      </c>
      <c r="E4" s="16" t="s">
        <v>40</v>
      </c>
      <c r="F4" s="15" t="s">
        <v>43</v>
      </c>
      <c r="G4" s="21" t="s">
        <v>91</v>
      </c>
      <c r="H4" s="21" t="s">
        <v>42</v>
      </c>
      <c r="I4" s="49">
        <v>2000</v>
      </c>
      <c r="J4" s="43">
        <v>0</v>
      </c>
      <c r="K4" s="33">
        <f>IF(SUM(T4:AK4)&gt;J4+M4,J4+M4,SUM(T4:AK4))</f>
        <v>0</v>
      </c>
      <c r="L4" s="34">
        <f>(SUM(T4:AK4))</f>
        <v>0</v>
      </c>
      <c r="M4" s="35"/>
      <c r="N4" s="36">
        <f>ROUND(IF(J4*0.25-0.5&lt;0,0,J4*0.25-0.5),0)-Q4-O4</f>
        <v>0</v>
      </c>
      <c r="O4" s="35"/>
      <c r="P4" s="35"/>
      <c r="Q4" s="35"/>
      <c r="R4" s="45">
        <f>J4-(SUM(T4:AG4))+M4</f>
        <v>0</v>
      </c>
      <c r="S4" s="11" t="str">
        <f t="shared" ref="S4:S55" si="0">IF(R4&lt;0,"ATENÇÃO","OK")</f>
        <v>OK</v>
      </c>
      <c r="T4" s="74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s="17" customFormat="1" ht="30" customHeight="1" x14ac:dyDescent="0.35">
      <c r="A5" s="93"/>
      <c r="B5" s="96"/>
      <c r="C5" s="27">
        <v>2</v>
      </c>
      <c r="D5" s="24" t="s">
        <v>45</v>
      </c>
      <c r="E5" s="16" t="s">
        <v>40</v>
      </c>
      <c r="F5" s="15" t="s">
        <v>43</v>
      </c>
      <c r="G5" s="21" t="s">
        <v>91</v>
      </c>
      <c r="H5" s="21" t="s">
        <v>42</v>
      </c>
      <c r="I5" s="49">
        <v>1400</v>
      </c>
      <c r="J5" s="43">
        <v>0</v>
      </c>
      <c r="K5" s="33">
        <f t="shared" ref="K5:K55" si="1">IF(SUM(T5:AK5)&gt;J5+M5,J5+M5,SUM(T5:AK5))</f>
        <v>0</v>
      </c>
      <c r="L5" s="34">
        <f t="shared" ref="L5:L55" si="2">(SUM(T5:AK5))</f>
        <v>0</v>
      </c>
      <c r="M5" s="35"/>
      <c r="N5" s="36">
        <f t="shared" ref="N5:N55" si="3">ROUND(IF(J5*0.25-0.5&lt;0,0,J5*0.25-0.5),0)-Q5-O5</f>
        <v>0</v>
      </c>
      <c r="O5" s="35"/>
      <c r="P5" s="35"/>
      <c r="Q5" s="35"/>
      <c r="R5" s="45">
        <f t="shared" ref="R5:R55" si="4">J5-(SUM(T5:AG5))+M5</f>
        <v>0</v>
      </c>
      <c r="S5" s="11" t="str">
        <f t="shared" si="0"/>
        <v>OK</v>
      </c>
      <c r="T5" s="74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s="17" customFormat="1" ht="30" customHeight="1" x14ac:dyDescent="0.35">
      <c r="A6" s="93"/>
      <c r="B6" s="96"/>
      <c r="C6" s="27">
        <v>3</v>
      </c>
      <c r="D6" s="24" t="s">
        <v>46</v>
      </c>
      <c r="E6" s="16" t="s">
        <v>40</v>
      </c>
      <c r="F6" s="15" t="s">
        <v>43</v>
      </c>
      <c r="G6" s="21" t="s">
        <v>91</v>
      </c>
      <c r="H6" s="21" t="s">
        <v>42</v>
      </c>
      <c r="I6" s="49">
        <v>1400</v>
      </c>
      <c r="J6" s="43">
        <v>0</v>
      </c>
      <c r="K6" s="33">
        <f t="shared" si="1"/>
        <v>0</v>
      </c>
      <c r="L6" s="34">
        <f t="shared" si="2"/>
        <v>0</v>
      </c>
      <c r="M6" s="35"/>
      <c r="N6" s="36">
        <f t="shared" si="3"/>
        <v>0</v>
      </c>
      <c r="O6" s="35"/>
      <c r="P6" s="35"/>
      <c r="Q6" s="35"/>
      <c r="R6" s="45">
        <f t="shared" si="4"/>
        <v>0</v>
      </c>
      <c r="S6" s="11" t="str">
        <f t="shared" si="0"/>
        <v>OK</v>
      </c>
      <c r="T6" s="74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s="3" customFormat="1" ht="30" customHeight="1" x14ac:dyDescent="0.35">
      <c r="A7" s="93"/>
      <c r="B7" s="96"/>
      <c r="C7" s="27">
        <v>4</v>
      </c>
      <c r="D7" s="44" t="s">
        <v>47</v>
      </c>
      <c r="E7" s="16" t="s">
        <v>40</v>
      </c>
      <c r="F7" s="15" t="s">
        <v>43</v>
      </c>
      <c r="G7" s="21" t="s">
        <v>91</v>
      </c>
      <c r="H7" s="21" t="s">
        <v>42</v>
      </c>
      <c r="I7" s="49">
        <v>2000</v>
      </c>
      <c r="J7" s="43">
        <v>0</v>
      </c>
      <c r="K7" s="33">
        <f t="shared" si="1"/>
        <v>0</v>
      </c>
      <c r="L7" s="34">
        <f t="shared" si="2"/>
        <v>0</v>
      </c>
      <c r="M7" s="35"/>
      <c r="N7" s="36">
        <f t="shared" si="3"/>
        <v>0</v>
      </c>
      <c r="O7" s="35"/>
      <c r="P7" s="35"/>
      <c r="Q7" s="35"/>
      <c r="R7" s="45">
        <f t="shared" si="4"/>
        <v>0</v>
      </c>
      <c r="S7" s="11" t="str">
        <f t="shared" si="0"/>
        <v>OK</v>
      </c>
      <c r="T7" s="74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s="3" customFormat="1" ht="30" customHeight="1" x14ac:dyDescent="0.35">
      <c r="A8" s="93"/>
      <c r="B8" s="96"/>
      <c r="C8" s="27">
        <v>5</v>
      </c>
      <c r="D8" s="25" t="s">
        <v>48</v>
      </c>
      <c r="E8" s="16" t="s">
        <v>40</v>
      </c>
      <c r="F8" s="15" t="s">
        <v>43</v>
      </c>
      <c r="G8" s="21" t="s">
        <v>91</v>
      </c>
      <c r="H8" s="21" t="s">
        <v>42</v>
      </c>
      <c r="I8" s="49">
        <v>1000</v>
      </c>
      <c r="J8" s="43">
        <v>0</v>
      </c>
      <c r="K8" s="33">
        <f t="shared" si="1"/>
        <v>0</v>
      </c>
      <c r="L8" s="34">
        <f t="shared" si="2"/>
        <v>0</v>
      </c>
      <c r="M8" s="35"/>
      <c r="N8" s="36">
        <f t="shared" si="3"/>
        <v>0</v>
      </c>
      <c r="O8" s="35"/>
      <c r="P8" s="35"/>
      <c r="Q8" s="35"/>
      <c r="R8" s="45">
        <f t="shared" si="4"/>
        <v>0</v>
      </c>
      <c r="S8" s="11" t="str">
        <f t="shared" si="0"/>
        <v>OK</v>
      </c>
      <c r="T8" s="74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 s="3" customFormat="1" ht="30" customHeight="1" x14ac:dyDescent="0.35">
      <c r="A9" s="93"/>
      <c r="B9" s="96"/>
      <c r="C9" s="27">
        <v>6</v>
      </c>
      <c r="D9" s="44" t="s">
        <v>49</v>
      </c>
      <c r="E9" s="16" t="s">
        <v>40</v>
      </c>
      <c r="F9" s="15" t="s">
        <v>43</v>
      </c>
      <c r="G9" s="21" t="s">
        <v>91</v>
      </c>
      <c r="H9" s="21" t="s">
        <v>42</v>
      </c>
      <c r="I9" s="49">
        <v>3000</v>
      </c>
      <c r="J9" s="43">
        <v>0</v>
      </c>
      <c r="K9" s="33">
        <f t="shared" si="1"/>
        <v>0</v>
      </c>
      <c r="L9" s="34">
        <f t="shared" si="2"/>
        <v>0</v>
      </c>
      <c r="M9" s="35"/>
      <c r="N9" s="36">
        <f t="shared" si="3"/>
        <v>0</v>
      </c>
      <c r="O9" s="35"/>
      <c r="P9" s="35"/>
      <c r="Q9" s="35"/>
      <c r="R9" s="45">
        <f t="shared" si="4"/>
        <v>0</v>
      </c>
      <c r="S9" s="11" t="str">
        <f t="shared" si="0"/>
        <v>OK</v>
      </c>
      <c r="T9" s="74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33" s="3" customFormat="1" ht="30" customHeight="1" x14ac:dyDescent="0.35">
      <c r="A10" s="93"/>
      <c r="B10" s="96"/>
      <c r="C10" s="27">
        <v>7</v>
      </c>
      <c r="D10" s="44" t="s">
        <v>50</v>
      </c>
      <c r="E10" s="16" t="s">
        <v>40</v>
      </c>
      <c r="F10" s="15" t="s">
        <v>43</v>
      </c>
      <c r="G10" s="21" t="s">
        <v>91</v>
      </c>
      <c r="H10" s="21" t="s">
        <v>42</v>
      </c>
      <c r="I10" s="49">
        <v>500</v>
      </c>
      <c r="J10" s="43">
        <v>0</v>
      </c>
      <c r="K10" s="33">
        <f t="shared" si="1"/>
        <v>0</v>
      </c>
      <c r="L10" s="34">
        <f t="shared" si="2"/>
        <v>0</v>
      </c>
      <c r="M10" s="35"/>
      <c r="N10" s="36">
        <f t="shared" si="3"/>
        <v>0</v>
      </c>
      <c r="O10" s="35"/>
      <c r="P10" s="35"/>
      <c r="Q10" s="35"/>
      <c r="R10" s="45">
        <f t="shared" si="4"/>
        <v>0</v>
      </c>
      <c r="S10" s="11" t="str">
        <f t="shared" si="0"/>
        <v>OK</v>
      </c>
      <c r="T10" s="74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s="17" customFormat="1" ht="30" customHeight="1" x14ac:dyDescent="0.35">
      <c r="A11" s="93"/>
      <c r="B11" s="96"/>
      <c r="C11" s="27">
        <v>8</v>
      </c>
      <c r="D11" s="44" t="s">
        <v>51</v>
      </c>
      <c r="E11" s="16" t="s">
        <v>40</v>
      </c>
      <c r="F11" s="15" t="s">
        <v>43</v>
      </c>
      <c r="G11" s="21" t="s">
        <v>91</v>
      </c>
      <c r="H11" s="21" t="s">
        <v>42</v>
      </c>
      <c r="I11" s="49">
        <v>700</v>
      </c>
      <c r="J11" s="43">
        <v>0</v>
      </c>
      <c r="K11" s="33">
        <f t="shared" si="1"/>
        <v>0</v>
      </c>
      <c r="L11" s="34">
        <f t="shared" si="2"/>
        <v>0</v>
      </c>
      <c r="M11" s="35"/>
      <c r="N11" s="36">
        <f t="shared" si="3"/>
        <v>0</v>
      </c>
      <c r="O11" s="35"/>
      <c r="P11" s="35"/>
      <c r="Q11" s="35"/>
      <c r="R11" s="45">
        <f t="shared" si="4"/>
        <v>0</v>
      </c>
      <c r="S11" s="11" t="str">
        <f t="shared" si="0"/>
        <v>OK</v>
      </c>
      <c r="T11" s="74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3" s="17" customFormat="1" ht="30" customHeight="1" x14ac:dyDescent="0.35">
      <c r="A12" s="93"/>
      <c r="B12" s="96"/>
      <c r="C12" s="27">
        <v>9</v>
      </c>
      <c r="D12" s="44" t="s">
        <v>52</v>
      </c>
      <c r="E12" s="16" t="s">
        <v>40</v>
      </c>
      <c r="F12" s="15" t="s">
        <v>43</v>
      </c>
      <c r="G12" s="21" t="s">
        <v>91</v>
      </c>
      <c r="H12" s="21" t="s">
        <v>42</v>
      </c>
      <c r="I12" s="49">
        <v>800</v>
      </c>
      <c r="J12" s="43">
        <v>0</v>
      </c>
      <c r="K12" s="33">
        <f t="shared" si="1"/>
        <v>0</v>
      </c>
      <c r="L12" s="34">
        <f t="shared" si="2"/>
        <v>0</v>
      </c>
      <c r="M12" s="35"/>
      <c r="N12" s="36">
        <f t="shared" si="3"/>
        <v>0</v>
      </c>
      <c r="O12" s="35"/>
      <c r="P12" s="35"/>
      <c r="Q12" s="35"/>
      <c r="R12" s="45">
        <f t="shared" si="4"/>
        <v>0</v>
      </c>
      <c r="S12" s="11" t="str">
        <f t="shared" si="0"/>
        <v>OK</v>
      </c>
      <c r="T12" s="74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33" s="17" customFormat="1" ht="30" customHeight="1" x14ac:dyDescent="0.35">
      <c r="A13" s="93"/>
      <c r="B13" s="96"/>
      <c r="C13" s="27">
        <v>10</v>
      </c>
      <c r="D13" s="44" t="s">
        <v>53</v>
      </c>
      <c r="E13" s="16" t="s">
        <v>40</v>
      </c>
      <c r="F13" s="15" t="s">
        <v>43</v>
      </c>
      <c r="G13" s="21" t="s">
        <v>91</v>
      </c>
      <c r="H13" s="21" t="s">
        <v>42</v>
      </c>
      <c r="I13" s="49">
        <v>1900</v>
      </c>
      <c r="J13" s="43">
        <v>0</v>
      </c>
      <c r="K13" s="33">
        <f t="shared" si="1"/>
        <v>0</v>
      </c>
      <c r="L13" s="34">
        <f t="shared" si="2"/>
        <v>0</v>
      </c>
      <c r="M13" s="35"/>
      <c r="N13" s="36">
        <f t="shared" si="3"/>
        <v>0</v>
      </c>
      <c r="O13" s="35"/>
      <c r="P13" s="35"/>
      <c r="Q13" s="35"/>
      <c r="R13" s="45">
        <f t="shared" si="4"/>
        <v>0</v>
      </c>
      <c r="S13" s="11" t="str">
        <f t="shared" si="0"/>
        <v>OK</v>
      </c>
      <c r="T13" s="74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33" s="17" customFormat="1" ht="30" customHeight="1" x14ac:dyDescent="0.35">
      <c r="A14" s="93"/>
      <c r="B14" s="96"/>
      <c r="C14" s="27">
        <v>11</v>
      </c>
      <c r="D14" s="26" t="s">
        <v>54</v>
      </c>
      <c r="E14" s="16" t="s">
        <v>40</v>
      </c>
      <c r="F14" s="15" t="s">
        <v>43</v>
      </c>
      <c r="G14" s="21" t="s">
        <v>91</v>
      </c>
      <c r="H14" s="21" t="s">
        <v>42</v>
      </c>
      <c r="I14" s="49">
        <v>700</v>
      </c>
      <c r="J14" s="43">
        <v>0</v>
      </c>
      <c r="K14" s="33">
        <f t="shared" si="1"/>
        <v>0</v>
      </c>
      <c r="L14" s="34">
        <f t="shared" si="2"/>
        <v>0</v>
      </c>
      <c r="M14" s="35"/>
      <c r="N14" s="36">
        <f t="shared" si="3"/>
        <v>0</v>
      </c>
      <c r="O14" s="35"/>
      <c r="P14" s="35"/>
      <c r="Q14" s="35"/>
      <c r="R14" s="45">
        <f t="shared" si="4"/>
        <v>0</v>
      </c>
      <c r="S14" s="11" t="str">
        <f t="shared" si="0"/>
        <v>OK</v>
      </c>
      <c r="T14" s="74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33" s="17" customFormat="1" ht="30" customHeight="1" x14ac:dyDescent="0.35">
      <c r="A15" s="93"/>
      <c r="B15" s="96"/>
      <c r="C15" s="27">
        <v>12</v>
      </c>
      <c r="D15" s="44" t="s">
        <v>55</v>
      </c>
      <c r="E15" s="16" t="s">
        <v>40</v>
      </c>
      <c r="F15" s="15" t="s">
        <v>43</v>
      </c>
      <c r="G15" s="21" t="s">
        <v>91</v>
      </c>
      <c r="H15" s="21" t="s">
        <v>42</v>
      </c>
      <c r="I15" s="49">
        <v>700</v>
      </c>
      <c r="J15" s="43">
        <v>0</v>
      </c>
      <c r="K15" s="33">
        <f t="shared" si="1"/>
        <v>0</v>
      </c>
      <c r="L15" s="34">
        <f t="shared" si="2"/>
        <v>0</v>
      </c>
      <c r="M15" s="35"/>
      <c r="N15" s="36">
        <f t="shared" si="3"/>
        <v>0</v>
      </c>
      <c r="O15" s="35"/>
      <c r="P15" s="35"/>
      <c r="Q15" s="35"/>
      <c r="R15" s="45">
        <f t="shared" si="4"/>
        <v>0</v>
      </c>
      <c r="S15" s="11" t="str">
        <f t="shared" si="0"/>
        <v>OK</v>
      </c>
      <c r="T15" s="74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3" s="17" customFormat="1" ht="30" customHeight="1" x14ac:dyDescent="0.35">
      <c r="A16" s="93"/>
      <c r="B16" s="96"/>
      <c r="C16" s="27">
        <v>13</v>
      </c>
      <c r="D16" s="24" t="s">
        <v>56</v>
      </c>
      <c r="E16" s="16" t="s">
        <v>40</v>
      </c>
      <c r="F16" s="15" t="s">
        <v>43</v>
      </c>
      <c r="G16" s="21" t="s">
        <v>91</v>
      </c>
      <c r="H16" s="21" t="s">
        <v>42</v>
      </c>
      <c r="I16" s="49">
        <v>500</v>
      </c>
      <c r="J16" s="43">
        <v>0</v>
      </c>
      <c r="K16" s="33">
        <f t="shared" si="1"/>
        <v>0</v>
      </c>
      <c r="L16" s="34">
        <f t="shared" si="2"/>
        <v>0</v>
      </c>
      <c r="M16" s="35"/>
      <c r="N16" s="36">
        <f t="shared" si="3"/>
        <v>0</v>
      </c>
      <c r="O16" s="35"/>
      <c r="P16" s="35"/>
      <c r="Q16" s="35"/>
      <c r="R16" s="45">
        <f t="shared" si="4"/>
        <v>0</v>
      </c>
      <c r="S16" s="11" t="str">
        <f t="shared" si="0"/>
        <v>OK</v>
      </c>
      <c r="T16" s="74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s="17" customFormat="1" ht="30" customHeight="1" x14ac:dyDescent="0.35">
      <c r="A17" s="93"/>
      <c r="B17" s="96"/>
      <c r="C17" s="27">
        <v>14</v>
      </c>
      <c r="D17" s="24" t="s">
        <v>57</v>
      </c>
      <c r="E17" s="16" t="s">
        <v>40</v>
      </c>
      <c r="F17" s="15" t="s">
        <v>43</v>
      </c>
      <c r="G17" s="21" t="s">
        <v>91</v>
      </c>
      <c r="H17" s="21" t="s">
        <v>42</v>
      </c>
      <c r="I17" s="49">
        <v>600</v>
      </c>
      <c r="J17" s="43">
        <v>0</v>
      </c>
      <c r="K17" s="33">
        <f t="shared" si="1"/>
        <v>0</v>
      </c>
      <c r="L17" s="34">
        <f t="shared" si="2"/>
        <v>0</v>
      </c>
      <c r="M17" s="35"/>
      <c r="N17" s="36">
        <f t="shared" si="3"/>
        <v>0</v>
      </c>
      <c r="O17" s="35"/>
      <c r="P17" s="35"/>
      <c r="Q17" s="35"/>
      <c r="R17" s="45">
        <f t="shared" si="4"/>
        <v>0</v>
      </c>
      <c r="S17" s="11" t="str">
        <f t="shared" si="0"/>
        <v>OK</v>
      </c>
      <c r="T17" s="74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s="17" customFormat="1" ht="30" customHeight="1" x14ac:dyDescent="0.35">
      <c r="A18" s="93"/>
      <c r="B18" s="96"/>
      <c r="C18" s="27">
        <v>15</v>
      </c>
      <c r="D18" s="26" t="s">
        <v>58</v>
      </c>
      <c r="E18" s="16" t="s">
        <v>40</v>
      </c>
      <c r="F18" s="15" t="s">
        <v>43</v>
      </c>
      <c r="G18" s="21" t="s">
        <v>91</v>
      </c>
      <c r="H18" s="21" t="s">
        <v>42</v>
      </c>
      <c r="I18" s="49">
        <v>2100</v>
      </c>
      <c r="J18" s="43">
        <v>0</v>
      </c>
      <c r="K18" s="33">
        <f t="shared" si="1"/>
        <v>0</v>
      </c>
      <c r="L18" s="34">
        <f t="shared" si="2"/>
        <v>0</v>
      </c>
      <c r="M18" s="35"/>
      <c r="N18" s="36">
        <f t="shared" si="3"/>
        <v>0</v>
      </c>
      <c r="O18" s="35"/>
      <c r="P18" s="35"/>
      <c r="Q18" s="35"/>
      <c r="R18" s="45">
        <f t="shared" si="4"/>
        <v>0</v>
      </c>
      <c r="S18" s="11" t="str">
        <f t="shared" si="0"/>
        <v>OK</v>
      </c>
      <c r="T18" s="74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s="17" customFormat="1" ht="30" customHeight="1" x14ac:dyDescent="0.35">
      <c r="A19" s="93"/>
      <c r="B19" s="96"/>
      <c r="C19" s="27">
        <v>16</v>
      </c>
      <c r="D19" s="44" t="s">
        <v>59</v>
      </c>
      <c r="E19" s="16" t="s">
        <v>40</v>
      </c>
      <c r="F19" s="15" t="s">
        <v>43</v>
      </c>
      <c r="G19" s="21" t="s">
        <v>91</v>
      </c>
      <c r="H19" s="21" t="s">
        <v>42</v>
      </c>
      <c r="I19" s="49">
        <v>500</v>
      </c>
      <c r="J19" s="43">
        <v>0</v>
      </c>
      <c r="K19" s="33">
        <f t="shared" si="1"/>
        <v>0</v>
      </c>
      <c r="L19" s="34">
        <f t="shared" si="2"/>
        <v>0</v>
      </c>
      <c r="M19" s="35"/>
      <c r="N19" s="36">
        <f t="shared" si="3"/>
        <v>0</v>
      </c>
      <c r="O19" s="35"/>
      <c r="P19" s="35"/>
      <c r="Q19" s="35"/>
      <c r="R19" s="45">
        <f t="shared" si="4"/>
        <v>0</v>
      </c>
      <c r="S19" s="11" t="str">
        <f t="shared" si="0"/>
        <v>OK</v>
      </c>
      <c r="T19" s="74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s="17" customFormat="1" ht="30" customHeight="1" x14ac:dyDescent="0.35">
      <c r="A20" s="93"/>
      <c r="B20" s="96"/>
      <c r="C20" s="27">
        <v>17</v>
      </c>
      <c r="D20" s="26" t="s">
        <v>60</v>
      </c>
      <c r="E20" s="16" t="s">
        <v>40</v>
      </c>
      <c r="F20" s="15" t="s">
        <v>43</v>
      </c>
      <c r="G20" s="21" t="s">
        <v>91</v>
      </c>
      <c r="H20" s="21" t="s">
        <v>42</v>
      </c>
      <c r="I20" s="49">
        <v>600</v>
      </c>
      <c r="J20" s="43">
        <v>0</v>
      </c>
      <c r="K20" s="33">
        <f t="shared" si="1"/>
        <v>0</v>
      </c>
      <c r="L20" s="34">
        <f t="shared" si="2"/>
        <v>0</v>
      </c>
      <c r="M20" s="35"/>
      <c r="N20" s="36">
        <f t="shared" si="3"/>
        <v>0</v>
      </c>
      <c r="O20" s="35"/>
      <c r="P20" s="35"/>
      <c r="Q20" s="35"/>
      <c r="R20" s="45">
        <f t="shared" si="4"/>
        <v>0</v>
      </c>
      <c r="S20" s="11" t="str">
        <f t="shared" si="0"/>
        <v>OK</v>
      </c>
      <c r="T20" s="74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s="17" customFormat="1" ht="30" customHeight="1" x14ac:dyDescent="0.35">
      <c r="A21" s="93"/>
      <c r="B21" s="96"/>
      <c r="C21" s="27">
        <v>18</v>
      </c>
      <c r="D21" s="26" t="s">
        <v>61</v>
      </c>
      <c r="E21" s="16" t="s">
        <v>40</v>
      </c>
      <c r="F21" s="15" t="s">
        <v>43</v>
      </c>
      <c r="G21" s="21" t="s">
        <v>91</v>
      </c>
      <c r="H21" s="21" t="s">
        <v>42</v>
      </c>
      <c r="I21" s="49">
        <v>600</v>
      </c>
      <c r="J21" s="43">
        <v>0</v>
      </c>
      <c r="K21" s="33">
        <f t="shared" si="1"/>
        <v>0</v>
      </c>
      <c r="L21" s="34">
        <f t="shared" si="2"/>
        <v>0</v>
      </c>
      <c r="M21" s="35"/>
      <c r="N21" s="36">
        <f t="shared" si="3"/>
        <v>0</v>
      </c>
      <c r="O21" s="35"/>
      <c r="P21" s="35"/>
      <c r="Q21" s="35"/>
      <c r="R21" s="45">
        <f t="shared" si="4"/>
        <v>0</v>
      </c>
      <c r="S21" s="11" t="str">
        <f t="shared" si="0"/>
        <v>OK</v>
      </c>
      <c r="T21" s="74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s="17" customFormat="1" ht="30" customHeight="1" x14ac:dyDescent="0.35">
      <c r="A22" s="93"/>
      <c r="B22" s="96"/>
      <c r="C22" s="27">
        <v>19</v>
      </c>
      <c r="D22" s="26" t="s">
        <v>62</v>
      </c>
      <c r="E22" s="16" t="s">
        <v>40</v>
      </c>
      <c r="F22" s="15" t="s">
        <v>43</v>
      </c>
      <c r="G22" s="21" t="s">
        <v>91</v>
      </c>
      <c r="H22" s="21" t="s">
        <v>42</v>
      </c>
      <c r="I22" s="49">
        <v>800</v>
      </c>
      <c r="J22" s="43">
        <v>0</v>
      </c>
      <c r="K22" s="33">
        <f t="shared" si="1"/>
        <v>0</v>
      </c>
      <c r="L22" s="34">
        <f t="shared" si="2"/>
        <v>0</v>
      </c>
      <c r="M22" s="35"/>
      <c r="N22" s="36">
        <f t="shared" si="3"/>
        <v>0</v>
      </c>
      <c r="O22" s="35"/>
      <c r="P22" s="35"/>
      <c r="Q22" s="35"/>
      <c r="R22" s="45">
        <f t="shared" si="4"/>
        <v>0</v>
      </c>
      <c r="S22" s="11" t="str">
        <f t="shared" si="0"/>
        <v>OK</v>
      </c>
      <c r="T22" s="74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s="17" customFormat="1" ht="30" customHeight="1" x14ac:dyDescent="0.35">
      <c r="A23" s="93"/>
      <c r="B23" s="96"/>
      <c r="C23" s="27">
        <v>20</v>
      </c>
      <c r="D23" s="24" t="s">
        <v>63</v>
      </c>
      <c r="E23" s="16" t="s">
        <v>40</v>
      </c>
      <c r="F23" s="15" t="s">
        <v>43</v>
      </c>
      <c r="G23" s="21" t="s">
        <v>91</v>
      </c>
      <c r="H23" s="21" t="s">
        <v>42</v>
      </c>
      <c r="I23" s="49">
        <v>524.255</v>
      </c>
      <c r="J23" s="43">
        <v>0</v>
      </c>
      <c r="K23" s="33">
        <f t="shared" si="1"/>
        <v>0</v>
      </c>
      <c r="L23" s="34">
        <f>(SUM(T23:AK23))</f>
        <v>0</v>
      </c>
      <c r="M23" s="35"/>
      <c r="N23" s="36">
        <f t="shared" si="3"/>
        <v>0</v>
      </c>
      <c r="O23" s="35"/>
      <c r="P23" s="35"/>
      <c r="Q23" s="35"/>
      <c r="R23" s="45">
        <f t="shared" si="4"/>
        <v>0</v>
      </c>
      <c r="S23" s="11" t="str">
        <f t="shared" si="0"/>
        <v>OK</v>
      </c>
      <c r="T23" s="74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s="17" customFormat="1" ht="30" customHeight="1" x14ac:dyDescent="0.35">
      <c r="A24" s="93"/>
      <c r="B24" s="96"/>
      <c r="C24" s="27">
        <v>21</v>
      </c>
      <c r="D24" s="44" t="s">
        <v>64</v>
      </c>
      <c r="E24" s="16" t="s">
        <v>40</v>
      </c>
      <c r="F24" s="15" t="s">
        <v>43</v>
      </c>
      <c r="G24" s="21" t="s">
        <v>91</v>
      </c>
      <c r="H24" s="21" t="s">
        <v>42</v>
      </c>
      <c r="I24" s="49">
        <v>2100</v>
      </c>
      <c r="J24" s="43">
        <v>0</v>
      </c>
      <c r="K24" s="33">
        <f t="shared" si="1"/>
        <v>0</v>
      </c>
      <c r="L24" s="34">
        <f t="shared" si="2"/>
        <v>0</v>
      </c>
      <c r="M24" s="35"/>
      <c r="N24" s="36">
        <f t="shared" si="3"/>
        <v>0</v>
      </c>
      <c r="O24" s="35"/>
      <c r="P24" s="35"/>
      <c r="Q24" s="35"/>
      <c r="R24" s="45">
        <f t="shared" si="4"/>
        <v>0</v>
      </c>
      <c r="S24" s="11" t="str">
        <f t="shared" si="0"/>
        <v>OK</v>
      </c>
      <c r="T24" s="74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s="17" customFormat="1" ht="30" customHeight="1" x14ac:dyDescent="0.35">
      <c r="A25" s="94"/>
      <c r="B25" s="97"/>
      <c r="C25" s="27">
        <v>22</v>
      </c>
      <c r="D25" s="44" t="s">
        <v>65</v>
      </c>
      <c r="E25" s="16" t="s">
        <v>40</v>
      </c>
      <c r="F25" s="15" t="s">
        <v>43</v>
      </c>
      <c r="G25" s="21" t="s">
        <v>91</v>
      </c>
      <c r="H25" s="21" t="s">
        <v>42</v>
      </c>
      <c r="I25" s="49">
        <v>11650</v>
      </c>
      <c r="J25" s="43">
        <v>0</v>
      </c>
      <c r="K25" s="33">
        <f t="shared" si="1"/>
        <v>0</v>
      </c>
      <c r="L25" s="34">
        <f t="shared" si="2"/>
        <v>0</v>
      </c>
      <c r="M25" s="35"/>
      <c r="N25" s="36">
        <f t="shared" si="3"/>
        <v>0</v>
      </c>
      <c r="O25" s="35"/>
      <c r="P25" s="35"/>
      <c r="Q25" s="35"/>
      <c r="R25" s="45">
        <f t="shared" si="4"/>
        <v>0</v>
      </c>
      <c r="S25" s="11" t="str">
        <f t="shared" si="0"/>
        <v>OK</v>
      </c>
      <c r="T25" s="74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s="17" customFormat="1" ht="30" customHeight="1" x14ac:dyDescent="0.35">
      <c r="A26" s="92" t="s">
        <v>38</v>
      </c>
      <c r="B26" s="95" t="s">
        <v>35</v>
      </c>
      <c r="C26" s="27">
        <v>23</v>
      </c>
      <c r="D26" s="24" t="s">
        <v>66</v>
      </c>
      <c r="E26" s="16" t="s">
        <v>40</v>
      </c>
      <c r="F26" s="15" t="s">
        <v>43</v>
      </c>
      <c r="G26" s="21" t="s">
        <v>91</v>
      </c>
      <c r="H26" s="21" t="s">
        <v>42</v>
      </c>
      <c r="I26" s="49">
        <v>6000</v>
      </c>
      <c r="J26" s="43">
        <v>0</v>
      </c>
      <c r="K26" s="33">
        <f t="shared" si="1"/>
        <v>0</v>
      </c>
      <c r="L26" s="34">
        <f t="shared" si="2"/>
        <v>0</v>
      </c>
      <c r="M26" s="35"/>
      <c r="N26" s="36">
        <f t="shared" si="3"/>
        <v>0</v>
      </c>
      <c r="O26" s="35"/>
      <c r="P26" s="35"/>
      <c r="Q26" s="35"/>
      <c r="R26" s="45">
        <f t="shared" si="4"/>
        <v>0</v>
      </c>
      <c r="S26" s="11" t="str">
        <f t="shared" si="0"/>
        <v>OK</v>
      </c>
      <c r="T26" s="74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s="17" customFormat="1" ht="30" customHeight="1" x14ac:dyDescent="0.35">
      <c r="A27" s="93"/>
      <c r="B27" s="96"/>
      <c r="C27" s="27">
        <v>24</v>
      </c>
      <c r="D27" s="24" t="s">
        <v>67</v>
      </c>
      <c r="E27" s="16" t="s">
        <v>40</v>
      </c>
      <c r="F27" s="15" t="s">
        <v>43</v>
      </c>
      <c r="G27" s="21" t="s">
        <v>91</v>
      </c>
      <c r="H27" s="21" t="s">
        <v>42</v>
      </c>
      <c r="I27" s="49">
        <v>1400</v>
      </c>
      <c r="J27" s="43">
        <v>0</v>
      </c>
      <c r="K27" s="33">
        <f t="shared" si="1"/>
        <v>0</v>
      </c>
      <c r="L27" s="34">
        <f t="shared" si="2"/>
        <v>0</v>
      </c>
      <c r="M27" s="35"/>
      <c r="N27" s="36">
        <f t="shared" si="3"/>
        <v>0</v>
      </c>
      <c r="O27" s="35"/>
      <c r="P27" s="35"/>
      <c r="Q27" s="35"/>
      <c r="R27" s="45">
        <f t="shared" si="4"/>
        <v>0</v>
      </c>
      <c r="S27" s="11" t="str">
        <f t="shared" si="0"/>
        <v>OK</v>
      </c>
      <c r="T27" s="74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s="17" customFormat="1" ht="30" customHeight="1" x14ac:dyDescent="0.35">
      <c r="A28" s="93"/>
      <c r="B28" s="96"/>
      <c r="C28" s="27">
        <v>25</v>
      </c>
      <c r="D28" s="24" t="s">
        <v>68</v>
      </c>
      <c r="E28" s="16" t="s">
        <v>40</v>
      </c>
      <c r="F28" s="15" t="s">
        <v>43</v>
      </c>
      <c r="G28" s="21" t="s">
        <v>91</v>
      </c>
      <c r="H28" s="21" t="s">
        <v>42</v>
      </c>
      <c r="I28" s="49">
        <v>2500</v>
      </c>
      <c r="J28" s="43">
        <v>0</v>
      </c>
      <c r="K28" s="33">
        <f t="shared" si="1"/>
        <v>0</v>
      </c>
      <c r="L28" s="34">
        <f t="shared" si="2"/>
        <v>0</v>
      </c>
      <c r="M28" s="35"/>
      <c r="N28" s="36">
        <f t="shared" si="3"/>
        <v>0</v>
      </c>
      <c r="O28" s="35"/>
      <c r="P28" s="35"/>
      <c r="Q28" s="35"/>
      <c r="R28" s="45">
        <f t="shared" si="4"/>
        <v>0</v>
      </c>
      <c r="S28" s="11" t="str">
        <f t="shared" si="0"/>
        <v>OK</v>
      </c>
      <c r="T28" s="74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s="17" customFormat="1" ht="30" customHeight="1" x14ac:dyDescent="0.35">
      <c r="A29" s="93"/>
      <c r="B29" s="96"/>
      <c r="C29" s="27">
        <v>26</v>
      </c>
      <c r="D29" s="24" t="s">
        <v>69</v>
      </c>
      <c r="E29" s="16" t="s">
        <v>40</v>
      </c>
      <c r="F29" s="15" t="s">
        <v>43</v>
      </c>
      <c r="G29" s="21" t="s">
        <v>91</v>
      </c>
      <c r="H29" s="21" t="s">
        <v>42</v>
      </c>
      <c r="I29" s="49">
        <v>2600</v>
      </c>
      <c r="J29" s="43">
        <v>1</v>
      </c>
      <c r="K29" s="33">
        <f t="shared" si="1"/>
        <v>1</v>
      </c>
      <c r="L29" s="34">
        <f t="shared" si="2"/>
        <v>1</v>
      </c>
      <c r="M29" s="35"/>
      <c r="N29" s="36">
        <f t="shared" si="3"/>
        <v>0</v>
      </c>
      <c r="O29" s="35"/>
      <c r="P29" s="35"/>
      <c r="Q29" s="35"/>
      <c r="R29" s="45">
        <f t="shared" si="4"/>
        <v>0</v>
      </c>
      <c r="S29" s="11" t="str">
        <f t="shared" si="0"/>
        <v>OK</v>
      </c>
      <c r="T29" s="75">
        <v>1</v>
      </c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s="17" customFormat="1" ht="30" customHeight="1" x14ac:dyDescent="0.35">
      <c r="A30" s="93"/>
      <c r="B30" s="96"/>
      <c r="C30" s="27">
        <v>27</v>
      </c>
      <c r="D30" s="24" t="s">
        <v>70</v>
      </c>
      <c r="E30" s="16" t="s">
        <v>40</v>
      </c>
      <c r="F30" s="15" t="s">
        <v>43</v>
      </c>
      <c r="G30" s="21" t="s">
        <v>91</v>
      </c>
      <c r="H30" s="21" t="s">
        <v>42</v>
      </c>
      <c r="I30" s="49">
        <v>3000</v>
      </c>
      <c r="J30" s="43">
        <v>0</v>
      </c>
      <c r="K30" s="33">
        <f t="shared" si="1"/>
        <v>0</v>
      </c>
      <c r="L30" s="34">
        <f t="shared" si="2"/>
        <v>0</v>
      </c>
      <c r="M30" s="35"/>
      <c r="N30" s="36">
        <f t="shared" si="3"/>
        <v>0</v>
      </c>
      <c r="O30" s="35"/>
      <c r="P30" s="35"/>
      <c r="Q30" s="35"/>
      <c r="R30" s="45">
        <f t="shared" si="4"/>
        <v>0</v>
      </c>
      <c r="S30" s="11" t="str">
        <f t="shared" si="0"/>
        <v>OK</v>
      </c>
      <c r="T30" s="74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s="17" customFormat="1" ht="30" customHeight="1" x14ac:dyDescent="0.35">
      <c r="A31" s="93"/>
      <c r="B31" s="96"/>
      <c r="C31" s="27">
        <v>28</v>
      </c>
      <c r="D31" s="24" t="s">
        <v>71</v>
      </c>
      <c r="E31" s="16" t="s">
        <v>40</v>
      </c>
      <c r="F31" s="15" t="s">
        <v>43</v>
      </c>
      <c r="G31" s="21" t="s">
        <v>91</v>
      </c>
      <c r="H31" s="21" t="s">
        <v>42</v>
      </c>
      <c r="I31" s="49">
        <v>2400</v>
      </c>
      <c r="J31" s="43">
        <v>0</v>
      </c>
      <c r="K31" s="33">
        <f t="shared" si="1"/>
        <v>0</v>
      </c>
      <c r="L31" s="34">
        <f t="shared" si="2"/>
        <v>0</v>
      </c>
      <c r="M31" s="35"/>
      <c r="N31" s="36">
        <f t="shared" si="3"/>
        <v>0</v>
      </c>
      <c r="O31" s="35"/>
      <c r="P31" s="35"/>
      <c r="Q31" s="35"/>
      <c r="R31" s="45">
        <f t="shared" si="4"/>
        <v>0</v>
      </c>
      <c r="S31" s="11" t="str">
        <f t="shared" si="0"/>
        <v>OK</v>
      </c>
      <c r="T31" s="74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s="17" customFormat="1" ht="30" customHeight="1" x14ac:dyDescent="0.35">
      <c r="A32" s="93"/>
      <c r="B32" s="96"/>
      <c r="C32" s="27">
        <v>29</v>
      </c>
      <c r="D32" s="24" t="s">
        <v>72</v>
      </c>
      <c r="E32" s="16" t="s">
        <v>40</v>
      </c>
      <c r="F32" s="15" t="s">
        <v>43</v>
      </c>
      <c r="G32" s="21" t="s">
        <v>91</v>
      </c>
      <c r="H32" s="21" t="s">
        <v>42</v>
      </c>
      <c r="I32" s="49">
        <v>3000</v>
      </c>
      <c r="J32" s="43">
        <v>1</v>
      </c>
      <c r="K32" s="33">
        <f t="shared" si="1"/>
        <v>1</v>
      </c>
      <c r="L32" s="34">
        <f t="shared" si="2"/>
        <v>1</v>
      </c>
      <c r="M32" s="35"/>
      <c r="N32" s="36">
        <f t="shared" si="3"/>
        <v>0</v>
      </c>
      <c r="O32" s="35"/>
      <c r="P32" s="35"/>
      <c r="Q32" s="35"/>
      <c r="R32" s="45">
        <f t="shared" si="4"/>
        <v>0</v>
      </c>
      <c r="S32" s="11" t="str">
        <f t="shared" si="0"/>
        <v>OK</v>
      </c>
      <c r="T32" s="75">
        <v>1</v>
      </c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s="17" customFormat="1" ht="30" customHeight="1" x14ac:dyDescent="0.35">
      <c r="A33" s="93"/>
      <c r="B33" s="96"/>
      <c r="C33" s="27">
        <v>30</v>
      </c>
      <c r="D33" s="24" t="s">
        <v>58</v>
      </c>
      <c r="E33" s="16" t="s">
        <v>40</v>
      </c>
      <c r="F33" s="15" t="s">
        <v>43</v>
      </c>
      <c r="G33" s="21" t="s">
        <v>91</v>
      </c>
      <c r="H33" s="21" t="s">
        <v>42</v>
      </c>
      <c r="I33" s="49">
        <v>3500</v>
      </c>
      <c r="J33" s="43">
        <v>0</v>
      </c>
      <c r="K33" s="33">
        <f t="shared" si="1"/>
        <v>0</v>
      </c>
      <c r="L33" s="34">
        <f t="shared" si="2"/>
        <v>0</v>
      </c>
      <c r="M33" s="35"/>
      <c r="N33" s="36">
        <f t="shared" si="3"/>
        <v>0</v>
      </c>
      <c r="O33" s="35"/>
      <c r="P33" s="35"/>
      <c r="Q33" s="35"/>
      <c r="R33" s="45">
        <f t="shared" si="4"/>
        <v>0</v>
      </c>
      <c r="S33" s="11" t="str">
        <f t="shared" si="0"/>
        <v>OK</v>
      </c>
      <c r="T33" s="74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s="17" customFormat="1" ht="30" customHeight="1" x14ac:dyDescent="0.35">
      <c r="A34" s="93"/>
      <c r="B34" s="96"/>
      <c r="C34" s="27">
        <v>31</v>
      </c>
      <c r="D34" s="24" t="s">
        <v>73</v>
      </c>
      <c r="E34" s="16" t="s">
        <v>40</v>
      </c>
      <c r="F34" s="15" t="s">
        <v>43</v>
      </c>
      <c r="G34" s="21" t="s">
        <v>91</v>
      </c>
      <c r="H34" s="21" t="s">
        <v>42</v>
      </c>
      <c r="I34" s="49">
        <v>3500</v>
      </c>
      <c r="J34" s="43">
        <v>0</v>
      </c>
      <c r="K34" s="33">
        <f t="shared" si="1"/>
        <v>0</v>
      </c>
      <c r="L34" s="34">
        <f t="shared" si="2"/>
        <v>0</v>
      </c>
      <c r="M34" s="35"/>
      <c r="N34" s="36">
        <f t="shared" si="3"/>
        <v>0</v>
      </c>
      <c r="O34" s="35"/>
      <c r="P34" s="35"/>
      <c r="Q34" s="35"/>
      <c r="R34" s="45">
        <f t="shared" si="4"/>
        <v>0</v>
      </c>
      <c r="S34" s="11" t="str">
        <f t="shared" si="0"/>
        <v>OK</v>
      </c>
      <c r="T34" s="74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s="17" customFormat="1" ht="30" customHeight="1" x14ac:dyDescent="0.35">
      <c r="A35" s="93"/>
      <c r="B35" s="96"/>
      <c r="C35" s="27">
        <v>32</v>
      </c>
      <c r="D35" s="24" t="s">
        <v>74</v>
      </c>
      <c r="E35" s="16" t="s">
        <v>40</v>
      </c>
      <c r="F35" s="15" t="s">
        <v>43</v>
      </c>
      <c r="G35" s="21" t="s">
        <v>91</v>
      </c>
      <c r="H35" s="21" t="s">
        <v>42</v>
      </c>
      <c r="I35" s="49">
        <v>1250</v>
      </c>
      <c r="J35" s="43">
        <v>0</v>
      </c>
      <c r="K35" s="33">
        <f t="shared" si="1"/>
        <v>0</v>
      </c>
      <c r="L35" s="34">
        <f t="shared" si="2"/>
        <v>0</v>
      </c>
      <c r="M35" s="35"/>
      <c r="N35" s="36">
        <f t="shared" si="3"/>
        <v>0</v>
      </c>
      <c r="O35" s="35"/>
      <c r="P35" s="35"/>
      <c r="Q35" s="35"/>
      <c r="R35" s="45">
        <f t="shared" si="4"/>
        <v>0</v>
      </c>
      <c r="S35" s="11" t="str">
        <f t="shared" si="0"/>
        <v>OK</v>
      </c>
      <c r="T35" s="74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s="17" customFormat="1" ht="30" customHeight="1" x14ac:dyDescent="0.35">
      <c r="A36" s="93"/>
      <c r="B36" s="96"/>
      <c r="C36" s="27">
        <v>33</v>
      </c>
      <c r="D36" s="24" t="s">
        <v>75</v>
      </c>
      <c r="E36" s="16" t="s">
        <v>40</v>
      </c>
      <c r="F36" s="15" t="s">
        <v>43</v>
      </c>
      <c r="G36" s="21" t="s">
        <v>91</v>
      </c>
      <c r="H36" s="21" t="s">
        <v>42</v>
      </c>
      <c r="I36" s="49">
        <v>6000</v>
      </c>
      <c r="J36" s="43">
        <v>0</v>
      </c>
      <c r="K36" s="33">
        <f t="shared" si="1"/>
        <v>0</v>
      </c>
      <c r="L36" s="34">
        <f t="shared" si="2"/>
        <v>0</v>
      </c>
      <c r="M36" s="35"/>
      <c r="N36" s="36">
        <f t="shared" si="3"/>
        <v>0</v>
      </c>
      <c r="O36" s="35"/>
      <c r="P36" s="35"/>
      <c r="Q36" s="35"/>
      <c r="R36" s="45">
        <f t="shared" si="4"/>
        <v>0</v>
      </c>
      <c r="S36" s="11" t="str">
        <f t="shared" si="0"/>
        <v>OK</v>
      </c>
      <c r="T36" s="74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s="17" customFormat="1" ht="30" customHeight="1" x14ac:dyDescent="0.35">
      <c r="A37" s="93"/>
      <c r="B37" s="96"/>
      <c r="C37" s="27">
        <v>34</v>
      </c>
      <c r="D37" s="24" t="s">
        <v>76</v>
      </c>
      <c r="E37" s="16" t="s">
        <v>40</v>
      </c>
      <c r="F37" s="15" t="s">
        <v>43</v>
      </c>
      <c r="G37" s="21" t="s">
        <v>91</v>
      </c>
      <c r="H37" s="21" t="s">
        <v>42</v>
      </c>
      <c r="I37" s="49">
        <v>700</v>
      </c>
      <c r="J37" s="43">
        <v>0</v>
      </c>
      <c r="K37" s="33">
        <f t="shared" si="1"/>
        <v>0</v>
      </c>
      <c r="L37" s="34">
        <f t="shared" si="2"/>
        <v>0</v>
      </c>
      <c r="M37" s="35"/>
      <c r="N37" s="36">
        <f t="shared" si="3"/>
        <v>0</v>
      </c>
      <c r="O37" s="35"/>
      <c r="P37" s="35"/>
      <c r="Q37" s="35"/>
      <c r="R37" s="45">
        <f t="shared" si="4"/>
        <v>0</v>
      </c>
      <c r="S37" s="11" t="str">
        <f t="shared" si="0"/>
        <v>OK</v>
      </c>
      <c r="T37" s="74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s="17" customFormat="1" ht="30" customHeight="1" x14ac:dyDescent="0.35">
      <c r="A38" s="93"/>
      <c r="B38" s="96"/>
      <c r="C38" s="27">
        <v>35</v>
      </c>
      <c r="D38" s="24" t="s">
        <v>51</v>
      </c>
      <c r="E38" s="16" t="s">
        <v>40</v>
      </c>
      <c r="F38" s="15" t="s">
        <v>43</v>
      </c>
      <c r="G38" s="21" t="s">
        <v>91</v>
      </c>
      <c r="H38" s="21" t="s">
        <v>42</v>
      </c>
      <c r="I38" s="49">
        <v>755</v>
      </c>
      <c r="J38" s="43">
        <v>0</v>
      </c>
      <c r="K38" s="33">
        <f t="shared" si="1"/>
        <v>0</v>
      </c>
      <c r="L38" s="34">
        <f t="shared" si="2"/>
        <v>0</v>
      </c>
      <c r="M38" s="35"/>
      <c r="N38" s="36">
        <f t="shared" si="3"/>
        <v>0</v>
      </c>
      <c r="O38" s="35"/>
      <c r="P38" s="35"/>
      <c r="Q38" s="35"/>
      <c r="R38" s="45">
        <f t="shared" si="4"/>
        <v>0</v>
      </c>
      <c r="S38" s="11" t="str">
        <f t="shared" si="0"/>
        <v>OK</v>
      </c>
      <c r="T38" s="74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s="17" customFormat="1" ht="30" customHeight="1" x14ac:dyDescent="0.35">
      <c r="A39" s="93"/>
      <c r="B39" s="96"/>
      <c r="C39" s="27">
        <v>36</v>
      </c>
      <c r="D39" s="24" t="s">
        <v>77</v>
      </c>
      <c r="E39" s="16" t="s">
        <v>40</v>
      </c>
      <c r="F39" s="15" t="s">
        <v>43</v>
      </c>
      <c r="G39" s="21" t="s">
        <v>91</v>
      </c>
      <c r="H39" s="21" t="s">
        <v>42</v>
      </c>
      <c r="I39" s="49">
        <v>2800</v>
      </c>
      <c r="J39" s="43">
        <v>1</v>
      </c>
      <c r="K39" s="33">
        <f t="shared" si="1"/>
        <v>1</v>
      </c>
      <c r="L39" s="34">
        <f t="shared" si="2"/>
        <v>1</v>
      </c>
      <c r="M39" s="35"/>
      <c r="N39" s="36">
        <f t="shared" si="3"/>
        <v>0</v>
      </c>
      <c r="O39" s="35"/>
      <c r="P39" s="35"/>
      <c r="Q39" s="35"/>
      <c r="R39" s="45">
        <f t="shared" si="4"/>
        <v>0</v>
      </c>
      <c r="S39" s="11" t="str">
        <f t="shared" si="0"/>
        <v>OK</v>
      </c>
      <c r="T39" s="75">
        <v>1</v>
      </c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s="17" customFormat="1" ht="30" customHeight="1" x14ac:dyDescent="0.35">
      <c r="A40" s="93"/>
      <c r="B40" s="96"/>
      <c r="C40" s="27">
        <v>37</v>
      </c>
      <c r="D40" s="24" t="s">
        <v>78</v>
      </c>
      <c r="E40" s="16" t="s">
        <v>40</v>
      </c>
      <c r="F40" s="15" t="s">
        <v>43</v>
      </c>
      <c r="G40" s="21" t="s">
        <v>91</v>
      </c>
      <c r="H40" s="21" t="s">
        <v>42</v>
      </c>
      <c r="I40" s="49">
        <v>3000</v>
      </c>
      <c r="J40" s="43">
        <v>0</v>
      </c>
      <c r="K40" s="33">
        <f t="shared" si="1"/>
        <v>0</v>
      </c>
      <c r="L40" s="34">
        <f t="shared" si="2"/>
        <v>0</v>
      </c>
      <c r="M40" s="35"/>
      <c r="N40" s="36">
        <f t="shared" si="3"/>
        <v>0</v>
      </c>
      <c r="O40" s="35"/>
      <c r="P40" s="35"/>
      <c r="Q40" s="35"/>
      <c r="R40" s="45">
        <f t="shared" si="4"/>
        <v>0</v>
      </c>
      <c r="S40" s="11" t="str">
        <f t="shared" si="0"/>
        <v>OK</v>
      </c>
      <c r="T40" s="74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s="17" customFormat="1" ht="30" customHeight="1" x14ac:dyDescent="0.35">
      <c r="A41" s="93"/>
      <c r="B41" s="96"/>
      <c r="C41" s="27">
        <v>38</v>
      </c>
      <c r="D41" s="24" t="s">
        <v>54</v>
      </c>
      <c r="E41" s="16" t="s">
        <v>40</v>
      </c>
      <c r="F41" s="15" t="s">
        <v>43</v>
      </c>
      <c r="G41" s="21" t="s">
        <v>91</v>
      </c>
      <c r="H41" s="21" t="s">
        <v>42</v>
      </c>
      <c r="I41" s="49">
        <v>800</v>
      </c>
      <c r="J41" s="43">
        <v>1</v>
      </c>
      <c r="K41" s="33">
        <f t="shared" si="1"/>
        <v>1</v>
      </c>
      <c r="L41" s="34">
        <f t="shared" si="2"/>
        <v>1</v>
      </c>
      <c r="M41" s="35"/>
      <c r="N41" s="36">
        <f t="shared" si="3"/>
        <v>0</v>
      </c>
      <c r="O41" s="35"/>
      <c r="P41" s="35"/>
      <c r="Q41" s="35"/>
      <c r="R41" s="45">
        <f t="shared" si="4"/>
        <v>0</v>
      </c>
      <c r="S41" s="11" t="str">
        <f t="shared" si="0"/>
        <v>OK</v>
      </c>
      <c r="T41" s="75">
        <v>1</v>
      </c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s="17" customFormat="1" ht="30" customHeight="1" x14ac:dyDescent="0.35">
      <c r="A42" s="93"/>
      <c r="B42" s="96"/>
      <c r="C42" s="27">
        <v>39</v>
      </c>
      <c r="D42" s="24" t="s">
        <v>79</v>
      </c>
      <c r="E42" s="16" t="s">
        <v>40</v>
      </c>
      <c r="F42" s="15" t="s">
        <v>43</v>
      </c>
      <c r="G42" s="21" t="s">
        <v>91</v>
      </c>
      <c r="H42" s="21" t="s">
        <v>42</v>
      </c>
      <c r="I42" s="49">
        <v>700</v>
      </c>
      <c r="J42" s="43">
        <v>0</v>
      </c>
      <c r="K42" s="33">
        <f t="shared" si="1"/>
        <v>0</v>
      </c>
      <c r="L42" s="34">
        <f t="shared" si="2"/>
        <v>0</v>
      </c>
      <c r="M42" s="35"/>
      <c r="N42" s="36">
        <f t="shared" si="3"/>
        <v>0</v>
      </c>
      <c r="O42" s="35"/>
      <c r="P42" s="35"/>
      <c r="Q42" s="35"/>
      <c r="R42" s="45">
        <f t="shared" si="4"/>
        <v>0</v>
      </c>
      <c r="S42" s="11" t="str">
        <f t="shared" si="0"/>
        <v>OK</v>
      </c>
      <c r="T42" s="74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s="17" customFormat="1" ht="30" customHeight="1" x14ac:dyDescent="0.35">
      <c r="A43" s="93"/>
      <c r="B43" s="96"/>
      <c r="C43" s="27">
        <v>40</v>
      </c>
      <c r="D43" s="24" t="s">
        <v>80</v>
      </c>
      <c r="E43" s="16" t="s">
        <v>40</v>
      </c>
      <c r="F43" s="15" t="s">
        <v>43</v>
      </c>
      <c r="G43" s="21" t="s">
        <v>91</v>
      </c>
      <c r="H43" s="21" t="s">
        <v>42</v>
      </c>
      <c r="I43" s="49">
        <v>700</v>
      </c>
      <c r="J43" s="43">
        <v>0</v>
      </c>
      <c r="K43" s="33">
        <f t="shared" si="1"/>
        <v>0</v>
      </c>
      <c r="L43" s="34">
        <f t="shared" si="2"/>
        <v>0</v>
      </c>
      <c r="M43" s="35"/>
      <c r="N43" s="36">
        <f t="shared" si="3"/>
        <v>0</v>
      </c>
      <c r="O43" s="35"/>
      <c r="P43" s="35"/>
      <c r="Q43" s="35"/>
      <c r="R43" s="45">
        <f t="shared" si="4"/>
        <v>0</v>
      </c>
      <c r="S43" s="11" t="str">
        <f t="shared" si="0"/>
        <v>OK</v>
      </c>
      <c r="T43" s="74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s="17" customFormat="1" ht="30" customHeight="1" x14ac:dyDescent="0.35">
      <c r="A44" s="93"/>
      <c r="B44" s="96"/>
      <c r="C44" s="27">
        <v>41</v>
      </c>
      <c r="D44" s="24" t="s">
        <v>81</v>
      </c>
      <c r="E44" s="16" t="s">
        <v>40</v>
      </c>
      <c r="F44" s="15" t="s">
        <v>43</v>
      </c>
      <c r="G44" s="21" t="s">
        <v>91</v>
      </c>
      <c r="H44" s="21" t="s">
        <v>42</v>
      </c>
      <c r="I44" s="49">
        <v>700</v>
      </c>
      <c r="J44" s="43">
        <v>0</v>
      </c>
      <c r="K44" s="33">
        <f t="shared" si="1"/>
        <v>0</v>
      </c>
      <c r="L44" s="34">
        <f t="shared" si="2"/>
        <v>0</v>
      </c>
      <c r="M44" s="35"/>
      <c r="N44" s="36">
        <f t="shared" si="3"/>
        <v>0</v>
      </c>
      <c r="O44" s="35"/>
      <c r="P44" s="35"/>
      <c r="Q44" s="35"/>
      <c r="R44" s="45">
        <f t="shared" si="4"/>
        <v>0</v>
      </c>
      <c r="S44" s="11" t="str">
        <f t="shared" si="0"/>
        <v>OK</v>
      </c>
      <c r="T44" s="74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s="17" customFormat="1" ht="30" customHeight="1" x14ac:dyDescent="0.35">
      <c r="A45" s="93"/>
      <c r="B45" s="96"/>
      <c r="C45" s="27">
        <v>42</v>
      </c>
      <c r="D45" s="24" t="s">
        <v>82</v>
      </c>
      <c r="E45" s="16" t="s">
        <v>40</v>
      </c>
      <c r="F45" s="15" t="s">
        <v>43</v>
      </c>
      <c r="G45" s="21" t="s">
        <v>91</v>
      </c>
      <c r="H45" s="21" t="s">
        <v>42</v>
      </c>
      <c r="I45" s="49">
        <v>700</v>
      </c>
      <c r="J45" s="43">
        <v>0</v>
      </c>
      <c r="K45" s="33">
        <f t="shared" si="1"/>
        <v>0</v>
      </c>
      <c r="L45" s="34">
        <f t="shared" si="2"/>
        <v>0</v>
      </c>
      <c r="M45" s="35"/>
      <c r="N45" s="36">
        <f t="shared" si="3"/>
        <v>0</v>
      </c>
      <c r="O45" s="35"/>
      <c r="P45" s="35"/>
      <c r="Q45" s="35"/>
      <c r="R45" s="45">
        <f t="shared" si="4"/>
        <v>0</v>
      </c>
      <c r="S45" s="11" t="str">
        <f t="shared" si="0"/>
        <v>OK</v>
      </c>
      <c r="T45" s="74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s="17" customFormat="1" ht="30" customHeight="1" x14ac:dyDescent="0.35">
      <c r="A46" s="93"/>
      <c r="B46" s="96"/>
      <c r="C46" s="27">
        <v>43</v>
      </c>
      <c r="D46" s="24" t="s">
        <v>83</v>
      </c>
      <c r="E46" s="16" t="s">
        <v>40</v>
      </c>
      <c r="F46" s="15" t="s">
        <v>43</v>
      </c>
      <c r="G46" s="21" t="s">
        <v>91</v>
      </c>
      <c r="H46" s="21" t="s">
        <v>42</v>
      </c>
      <c r="I46" s="49">
        <v>700</v>
      </c>
      <c r="J46" s="43">
        <v>0</v>
      </c>
      <c r="K46" s="33">
        <f t="shared" si="1"/>
        <v>0</v>
      </c>
      <c r="L46" s="34">
        <f t="shared" si="2"/>
        <v>0</v>
      </c>
      <c r="M46" s="35"/>
      <c r="N46" s="36">
        <f t="shared" si="3"/>
        <v>0</v>
      </c>
      <c r="O46" s="35"/>
      <c r="P46" s="35"/>
      <c r="Q46" s="35"/>
      <c r="R46" s="45">
        <f t="shared" si="4"/>
        <v>0</v>
      </c>
      <c r="S46" s="11" t="str">
        <f t="shared" si="0"/>
        <v>OK</v>
      </c>
      <c r="T46" s="74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s="17" customFormat="1" ht="30" customHeight="1" x14ac:dyDescent="0.35">
      <c r="A47" s="93"/>
      <c r="B47" s="96"/>
      <c r="C47" s="27">
        <v>44</v>
      </c>
      <c r="D47" s="24" t="s">
        <v>84</v>
      </c>
      <c r="E47" s="16" t="s">
        <v>40</v>
      </c>
      <c r="F47" s="15" t="s">
        <v>43</v>
      </c>
      <c r="G47" s="21" t="s">
        <v>91</v>
      </c>
      <c r="H47" s="21" t="s">
        <v>42</v>
      </c>
      <c r="I47" s="49">
        <v>2763.84</v>
      </c>
      <c r="J47" s="43">
        <v>0</v>
      </c>
      <c r="K47" s="33">
        <f t="shared" si="1"/>
        <v>0</v>
      </c>
      <c r="L47" s="34">
        <f t="shared" si="2"/>
        <v>0</v>
      </c>
      <c r="M47" s="35"/>
      <c r="N47" s="36">
        <f t="shared" si="3"/>
        <v>0</v>
      </c>
      <c r="O47" s="35"/>
      <c r="P47" s="35"/>
      <c r="Q47" s="35"/>
      <c r="R47" s="45">
        <f t="shared" si="4"/>
        <v>0</v>
      </c>
      <c r="S47" s="11" t="str">
        <f t="shared" si="0"/>
        <v>OK</v>
      </c>
      <c r="T47" s="74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s="17" customFormat="1" ht="30" customHeight="1" x14ac:dyDescent="0.35">
      <c r="A48" s="93"/>
      <c r="B48" s="96"/>
      <c r="C48" s="27">
        <v>45</v>
      </c>
      <c r="D48" s="24" t="s">
        <v>85</v>
      </c>
      <c r="E48" s="16" t="s">
        <v>40</v>
      </c>
      <c r="F48" s="15" t="s">
        <v>43</v>
      </c>
      <c r="G48" s="21" t="s">
        <v>91</v>
      </c>
      <c r="H48" s="21" t="s">
        <v>42</v>
      </c>
      <c r="I48" s="49">
        <v>700</v>
      </c>
      <c r="J48" s="43">
        <v>0</v>
      </c>
      <c r="K48" s="33">
        <f t="shared" si="1"/>
        <v>0</v>
      </c>
      <c r="L48" s="34">
        <f t="shared" si="2"/>
        <v>0</v>
      </c>
      <c r="M48" s="35"/>
      <c r="N48" s="36">
        <f t="shared" si="3"/>
        <v>0</v>
      </c>
      <c r="O48" s="35"/>
      <c r="P48" s="35"/>
      <c r="Q48" s="35"/>
      <c r="R48" s="45">
        <f t="shared" si="4"/>
        <v>0</v>
      </c>
      <c r="S48" s="11" t="str">
        <f t="shared" si="0"/>
        <v>OK</v>
      </c>
      <c r="T48" s="74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3" s="17" customFormat="1" ht="30" customHeight="1" x14ac:dyDescent="0.35">
      <c r="A49" s="93"/>
      <c r="B49" s="96"/>
      <c r="C49" s="27">
        <v>46</v>
      </c>
      <c r="D49" s="24" t="s">
        <v>86</v>
      </c>
      <c r="E49" s="16" t="s">
        <v>40</v>
      </c>
      <c r="F49" s="15" t="s">
        <v>43</v>
      </c>
      <c r="G49" s="21" t="s">
        <v>91</v>
      </c>
      <c r="H49" s="21" t="s">
        <v>42</v>
      </c>
      <c r="I49" s="49">
        <v>700</v>
      </c>
      <c r="J49" s="43">
        <v>0</v>
      </c>
      <c r="K49" s="33">
        <f t="shared" si="1"/>
        <v>0</v>
      </c>
      <c r="L49" s="34">
        <f t="shared" si="2"/>
        <v>0</v>
      </c>
      <c r="M49" s="35"/>
      <c r="N49" s="36">
        <f t="shared" si="3"/>
        <v>0</v>
      </c>
      <c r="O49" s="35"/>
      <c r="P49" s="35"/>
      <c r="Q49" s="35"/>
      <c r="R49" s="45">
        <f t="shared" si="4"/>
        <v>0</v>
      </c>
      <c r="S49" s="11" t="str">
        <f t="shared" si="0"/>
        <v>OK</v>
      </c>
      <c r="T49" s="74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:33" s="17" customFormat="1" ht="30" customHeight="1" x14ac:dyDescent="0.35">
      <c r="A50" s="93"/>
      <c r="B50" s="96"/>
      <c r="C50" s="27">
        <v>47</v>
      </c>
      <c r="D50" s="24" t="s">
        <v>87</v>
      </c>
      <c r="E50" s="16" t="s">
        <v>40</v>
      </c>
      <c r="F50" s="15" t="s">
        <v>43</v>
      </c>
      <c r="G50" s="21" t="s">
        <v>91</v>
      </c>
      <c r="H50" s="21" t="s">
        <v>42</v>
      </c>
      <c r="I50" s="49">
        <v>700</v>
      </c>
      <c r="J50" s="43">
        <v>0</v>
      </c>
      <c r="K50" s="33">
        <f t="shared" si="1"/>
        <v>0</v>
      </c>
      <c r="L50" s="34">
        <f t="shared" si="2"/>
        <v>0</v>
      </c>
      <c r="M50" s="35"/>
      <c r="N50" s="36">
        <f t="shared" si="3"/>
        <v>0</v>
      </c>
      <c r="O50" s="35"/>
      <c r="P50" s="35"/>
      <c r="Q50" s="35"/>
      <c r="R50" s="45">
        <f t="shared" si="4"/>
        <v>0</v>
      </c>
      <c r="S50" s="11" t="str">
        <f t="shared" si="0"/>
        <v>OK</v>
      </c>
      <c r="T50" s="74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3" s="17" customFormat="1" ht="30" customHeight="1" x14ac:dyDescent="0.35">
      <c r="A51" s="93"/>
      <c r="B51" s="96"/>
      <c r="C51" s="27">
        <v>48</v>
      </c>
      <c r="D51" s="24" t="s">
        <v>88</v>
      </c>
      <c r="E51" s="16" t="s">
        <v>40</v>
      </c>
      <c r="F51" s="15" t="s">
        <v>43</v>
      </c>
      <c r="G51" s="21" t="s">
        <v>91</v>
      </c>
      <c r="H51" s="21" t="s">
        <v>42</v>
      </c>
      <c r="I51" s="49">
        <v>700</v>
      </c>
      <c r="J51" s="43">
        <v>0</v>
      </c>
      <c r="K51" s="33">
        <f t="shared" si="1"/>
        <v>0</v>
      </c>
      <c r="L51" s="34">
        <f t="shared" si="2"/>
        <v>0</v>
      </c>
      <c r="M51" s="35"/>
      <c r="N51" s="36">
        <f t="shared" si="3"/>
        <v>0</v>
      </c>
      <c r="O51" s="35"/>
      <c r="P51" s="35"/>
      <c r="Q51" s="35"/>
      <c r="R51" s="45">
        <f t="shared" si="4"/>
        <v>0</v>
      </c>
      <c r="S51" s="11" t="str">
        <f t="shared" si="0"/>
        <v>OK</v>
      </c>
      <c r="T51" s="74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3" s="17" customFormat="1" ht="30" customHeight="1" x14ac:dyDescent="0.35">
      <c r="A52" s="93"/>
      <c r="B52" s="96"/>
      <c r="C52" s="27">
        <v>49</v>
      </c>
      <c r="D52" s="24" t="s">
        <v>89</v>
      </c>
      <c r="E52" s="16" t="s">
        <v>40</v>
      </c>
      <c r="F52" s="15" t="s">
        <v>43</v>
      </c>
      <c r="G52" s="21" t="s">
        <v>91</v>
      </c>
      <c r="H52" s="21" t="s">
        <v>42</v>
      </c>
      <c r="I52" s="49">
        <v>700</v>
      </c>
      <c r="J52" s="43">
        <v>0</v>
      </c>
      <c r="K52" s="33">
        <f t="shared" si="1"/>
        <v>0</v>
      </c>
      <c r="L52" s="34">
        <f t="shared" si="2"/>
        <v>0</v>
      </c>
      <c r="M52" s="35"/>
      <c r="N52" s="36">
        <f t="shared" si="3"/>
        <v>0</v>
      </c>
      <c r="O52" s="35"/>
      <c r="P52" s="35"/>
      <c r="Q52" s="35"/>
      <c r="R52" s="45">
        <f t="shared" si="4"/>
        <v>0</v>
      </c>
      <c r="S52" s="11" t="str">
        <f t="shared" si="0"/>
        <v>OK</v>
      </c>
      <c r="T52" s="74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:33" s="17" customFormat="1" ht="30" customHeight="1" x14ac:dyDescent="0.35">
      <c r="A53" s="93"/>
      <c r="B53" s="96"/>
      <c r="C53" s="27">
        <v>50</v>
      </c>
      <c r="D53" s="24" t="s">
        <v>90</v>
      </c>
      <c r="E53" s="16" t="s">
        <v>40</v>
      </c>
      <c r="F53" s="15" t="s">
        <v>43</v>
      </c>
      <c r="G53" s="21" t="s">
        <v>91</v>
      </c>
      <c r="H53" s="21" t="s">
        <v>42</v>
      </c>
      <c r="I53" s="49">
        <v>700</v>
      </c>
      <c r="J53" s="43">
        <v>0</v>
      </c>
      <c r="K53" s="33">
        <f t="shared" si="1"/>
        <v>0</v>
      </c>
      <c r="L53" s="34">
        <f t="shared" si="2"/>
        <v>0</v>
      </c>
      <c r="M53" s="35"/>
      <c r="N53" s="36">
        <f t="shared" si="3"/>
        <v>0</v>
      </c>
      <c r="O53" s="35"/>
      <c r="P53" s="35"/>
      <c r="Q53" s="35"/>
      <c r="R53" s="45">
        <f t="shared" si="4"/>
        <v>0</v>
      </c>
      <c r="S53" s="11" t="str">
        <f t="shared" si="0"/>
        <v>OK</v>
      </c>
      <c r="T53" s="74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  <row r="54" spans="1:33" s="17" customFormat="1" ht="30" customHeight="1" x14ac:dyDescent="0.35">
      <c r="A54" s="94"/>
      <c r="B54" s="97"/>
      <c r="C54" s="27">
        <v>51</v>
      </c>
      <c r="D54" s="24" t="s">
        <v>65</v>
      </c>
      <c r="E54" s="16" t="s">
        <v>40</v>
      </c>
      <c r="F54" s="15" t="s">
        <v>43</v>
      </c>
      <c r="G54" s="21" t="s">
        <v>91</v>
      </c>
      <c r="H54" s="21" t="s">
        <v>42</v>
      </c>
      <c r="I54" s="49">
        <v>16600</v>
      </c>
      <c r="J54" s="43">
        <v>0</v>
      </c>
      <c r="K54" s="33">
        <f t="shared" si="1"/>
        <v>0</v>
      </c>
      <c r="L54" s="34">
        <f t="shared" si="2"/>
        <v>0</v>
      </c>
      <c r="M54" s="35"/>
      <c r="N54" s="36">
        <f t="shared" si="3"/>
        <v>0</v>
      </c>
      <c r="O54" s="35"/>
      <c r="P54" s="35"/>
      <c r="Q54" s="35"/>
      <c r="R54" s="45">
        <f t="shared" si="4"/>
        <v>0</v>
      </c>
      <c r="S54" s="11" t="str">
        <f t="shared" si="0"/>
        <v>OK</v>
      </c>
      <c r="T54" s="74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</row>
    <row r="55" spans="1:33" s="17" customFormat="1" ht="30" customHeight="1" x14ac:dyDescent="0.25">
      <c r="A55" s="52" t="s">
        <v>36</v>
      </c>
      <c r="B55" s="51" t="s">
        <v>37</v>
      </c>
      <c r="C55" s="27">
        <v>52</v>
      </c>
      <c r="D55" s="24" t="s">
        <v>39</v>
      </c>
      <c r="E55" s="16" t="s">
        <v>40</v>
      </c>
      <c r="F55" s="15" t="s">
        <v>41</v>
      </c>
      <c r="G55" s="21" t="s">
        <v>91</v>
      </c>
      <c r="H55" s="21" t="s">
        <v>42</v>
      </c>
      <c r="I55" s="50">
        <v>163999.99</v>
      </c>
      <c r="J55" s="43">
        <v>0</v>
      </c>
      <c r="K55" s="33">
        <f t="shared" si="1"/>
        <v>0</v>
      </c>
      <c r="L55" s="34">
        <f t="shared" si="2"/>
        <v>0</v>
      </c>
      <c r="M55" s="35"/>
      <c r="N55" s="36">
        <f t="shared" si="3"/>
        <v>0</v>
      </c>
      <c r="O55" s="35"/>
      <c r="P55" s="35"/>
      <c r="Q55" s="35"/>
      <c r="R55" s="45">
        <f t="shared" si="4"/>
        <v>0</v>
      </c>
      <c r="S55" s="11" t="str">
        <f t="shared" si="0"/>
        <v>OK</v>
      </c>
      <c r="T55" s="74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33" x14ac:dyDescent="0.35">
      <c r="I56" s="20"/>
      <c r="J56" s="37">
        <f>SUMPRODUCT($I$4:$I$55,J4:J55)</f>
        <v>9200</v>
      </c>
      <c r="K56" s="37">
        <f>SUMPRODUCT($I$4:$I$55,K4:K55)</f>
        <v>9200</v>
      </c>
      <c r="L56" s="37">
        <f>SUMPRODUCT($I$4:$I$55,L4:L55)</f>
        <v>9200</v>
      </c>
      <c r="M56" s="29"/>
      <c r="N56" s="29"/>
      <c r="O56" s="29"/>
      <c r="P56" s="29"/>
      <c r="Q56" s="29"/>
      <c r="T56" s="76">
        <f>SUMPRODUCT($I$4:$I$55,T4:T55)</f>
        <v>9200</v>
      </c>
      <c r="U56" s="19">
        <f t="shared" ref="U56:AG56" si="5">SUMPRODUCT($I$4:$I$55,U4:U55)</f>
        <v>0</v>
      </c>
      <c r="V56" s="19">
        <f t="shared" si="5"/>
        <v>0</v>
      </c>
      <c r="W56" s="19">
        <f t="shared" si="5"/>
        <v>0</v>
      </c>
      <c r="X56" s="19">
        <f t="shared" si="5"/>
        <v>0</v>
      </c>
      <c r="Y56" s="19">
        <f t="shared" si="5"/>
        <v>0</v>
      </c>
      <c r="Z56" s="19">
        <f t="shared" si="5"/>
        <v>0</v>
      </c>
      <c r="AA56" s="19">
        <f t="shared" si="5"/>
        <v>0</v>
      </c>
      <c r="AB56" s="19">
        <f t="shared" si="5"/>
        <v>0</v>
      </c>
      <c r="AC56" s="19">
        <f t="shared" si="5"/>
        <v>0</v>
      </c>
      <c r="AD56" s="19">
        <f t="shared" si="5"/>
        <v>0</v>
      </c>
      <c r="AE56" s="19">
        <f t="shared" si="5"/>
        <v>0</v>
      </c>
      <c r="AF56" s="19">
        <f t="shared" si="5"/>
        <v>0</v>
      </c>
      <c r="AG56" s="19">
        <f t="shared" si="5"/>
        <v>0</v>
      </c>
    </row>
    <row r="57" spans="1:33" x14ac:dyDescent="0.35">
      <c r="J57" s="29">
        <f>SUM(J4:J55)</f>
        <v>4</v>
      </c>
      <c r="K57" s="29"/>
      <c r="L57" s="29"/>
      <c r="M57" s="29"/>
      <c r="N57" s="29"/>
      <c r="O57" s="29"/>
      <c r="P57" s="29"/>
      <c r="Q57" s="29"/>
      <c r="R57" s="29">
        <f>SUM(R4:R55)</f>
        <v>0</v>
      </c>
      <c r="T57" s="77"/>
    </row>
    <row r="58" spans="1:33" x14ac:dyDescent="0.35">
      <c r="B58" s="86" t="s">
        <v>104</v>
      </c>
      <c r="C58" s="87"/>
      <c r="D58" s="87"/>
      <c r="E58" s="87"/>
      <c r="F58" s="88"/>
      <c r="T58" s="77"/>
    </row>
  </sheetData>
  <autoFilter ref="A3:AG57" xr:uid="{00000000-0001-0000-0000-000000000000}"/>
  <mergeCells count="23">
    <mergeCell ref="A26:A54"/>
    <mergeCell ref="B26:B54"/>
    <mergeCell ref="B58:F58"/>
    <mergeCell ref="AD1:AD2"/>
    <mergeCell ref="AE1:AE2"/>
    <mergeCell ref="AC1:AC2"/>
    <mergeCell ref="V1:V2"/>
    <mergeCell ref="U1:U2"/>
    <mergeCell ref="A4:A25"/>
    <mergeCell ref="B4:B25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</mergeCells>
  <conditionalFormatting sqref="R4:R55">
    <cfRule type="cellIs" dxfId="7" priority="1" operator="lessThan">
      <formula>0</formula>
    </cfRule>
  </conditionalFormatting>
  <conditionalFormatting sqref="U4:AG55">
    <cfRule type="cellIs" dxfId="6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F7354-0311-4607-8632-4829F6D8E4FB}">
  <dimension ref="A1:AG58"/>
  <sheetViews>
    <sheetView topLeftCell="A40" zoomScale="85" zoomScaleNormal="85" workbookViewId="0">
      <pane xSplit="19" topLeftCell="T1" activePane="topRight" state="frozen"/>
      <selection pane="topRight" activeCell="V4" sqref="V4"/>
    </sheetView>
  </sheetViews>
  <sheetFormatPr defaultColWidth="9.7265625" defaultRowHeight="14.5" x14ac:dyDescent="0.35"/>
  <cols>
    <col min="1" max="1" width="7.1796875" style="1" customWidth="1"/>
    <col min="2" max="2" width="13.7265625" style="1" customWidth="1"/>
    <col min="3" max="3" width="9" style="1" customWidth="1"/>
    <col min="4" max="4" width="33.7265625" style="12" customWidth="1"/>
    <col min="5" max="5" width="10.453125" style="12" customWidth="1"/>
    <col min="6" max="6" width="13.7265625" style="12" customWidth="1"/>
    <col min="7" max="7" width="11.26953125" style="1" customWidth="1"/>
    <col min="8" max="8" width="13.1796875" style="1" customWidth="1"/>
    <col min="9" max="9" width="15.81640625" style="1" customWidth="1"/>
    <col min="10" max="10" width="11" style="6" customWidth="1"/>
    <col min="11" max="12" width="12.54296875" style="6" customWidth="1"/>
    <col min="13" max="13" width="12.453125" style="6" customWidth="1"/>
    <col min="14" max="14" width="12.54296875" style="6" customWidth="1"/>
    <col min="15" max="15" width="7.1796875" style="6" customWidth="1"/>
    <col min="16" max="17" width="6.26953125" style="6" customWidth="1"/>
    <col min="18" max="18" width="10" style="13" customWidth="1"/>
    <col min="19" max="19" width="11.54296875" style="4" customWidth="1"/>
    <col min="20" max="20" width="15" style="5" customWidth="1"/>
    <col min="21" max="33" width="13.26953125" style="5" customWidth="1"/>
    <col min="34" max="16384" width="9.7265625" style="2"/>
  </cols>
  <sheetData>
    <row r="1" spans="1:33" ht="48.75" customHeight="1" x14ac:dyDescent="0.35">
      <c r="A1" s="99" t="s">
        <v>31</v>
      </c>
      <c r="B1" s="100"/>
      <c r="C1" s="101"/>
      <c r="D1" s="99" t="s">
        <v>32</v>
      </c>
      <c r="E1" s="100"/>
      <c r="F1" s="100"/>
      <c r="G1" s="100"/>
      <c r="H1" s="100"/>
      <c r="I1" s="101"/>
      <c r="J1" s="98" t="s">
        <v>33</v>
      </c>
      <c r="K1" s="98"/>
      <c r="L1" s="98"/>
      <c r="M1" s="98"/>
      <c r="N1" s="98"/>
      <c r="O1" s="98"/>
      <c r="P1" s="98"/>
      <c r="Q1" s="98"/>
      <c r="R1" s="98"/>
      <c r="S1" s="98"/>
      <c r="T1" s="89" t="s">
        <v>28</v>
      </c>
      <c r="U1" s="89" t="s">
        <v>28</v>
      </c>
      <c r="V1" s="89" t="s">
        <v>28</v>
      </c>
      <c r="W1" s="89" t="s">
        <v>28</v>
      </c>
      <c r="X1" s="89" t="s">
        <v>28</v>
      </c>
      <c r="Y1" s="89" t="s">
        <v>28</v>
      </c>
      <c r="Z1" s="89" t="s">
        <v>28</v>
      </c>
      <c r="AA1" s="89" t="s">
        <v>28</v>
      </c>
      <c r="AB1" s="89" t="s">
        <v>28</v>
      </c>
      <c r="AC1" s="89" t="s">
        <v>28</v>
      </c>
      <c r="AD1" s="89" t="s">
        <v>28</v>
      </c>
      <c r="AE1" s="89" t="s">
        <v>28</v>
      </c>
      <c r="AF1" s="89" t="s">
        <v>28</v>
      </c>
      <c r="AG1" s="89" t="s">
        <v>28</v>
      </c>
    </row>
    <row r="2" spans="1:33" ht="24.75" customHeight="1" x14ac:dyDescent="0.35">
      <c r="A2" s="98" t="s">
        <v>97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</row>
    <row r="3" spans="1:33" s="3" customFormat="1" ht="48.25" customHeight="1" x14ac:dyDescent="0.25">
      <c r="A3" s="10" t="s">
        <v>5</v>
      </c>
      <c r="B3" s="10" t="s">
        <v>10</v>
      </c>
      <c r="C3" s="10" t="s">
        <v>3</v>
      </c>
      <c r="D3" s="10" t="s">
        <v>13</v>
      </c>
      <c r="E3" s="10" t="s">
        <v>4</v>
      </c>
      <c r="F3" s="10" t="s">
        <v>11</v>
      </c>
      <c r="G3" s="10" t="s">
        <v>29</v>
      </c>
      <c r="H3" s="10" t="s">
        <v>30</v>
      </c>
      <c r="I3" s="10" t="s">
        <v>12</v>
      </c>
      <c r="J3" s="31" t="s">
        <v>15</v>
      </c>
      <c r="K3" s="47" t="s">
        <v>16</v>
      </c>
      <c r="L3" s="47" t="s">
        <v>17</v>
      </c>
      <c r="M3" s="31" t="s">
        <v>18</v>
      </c>
      <c r="N3" s="47" t="s">
        <v>19</v>
      </c>
      <c r="O3" s="47" t="s">
        <v>20</v>
      </c>
      <c r="P3" s="47" t="s">
        <v>21</v>
      </c>
      <c r="Q3" s="47" t="s">
        <v>22</v>
      </c>
      <c r="R3" s="32" t="s">
        <v>0</v>
      </c>
      <c r="S3" s="9" t="s">
        <v>2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  <c r="AG3" s="22" t="s">
        <v>1</v>
      </c>
    </row>
    <row r="4" spans="1:33" s="17" customFormat="1" ht="30" customHeight="1" x14ac:dyDescent="0.35">
      <c r="A4" s="92" t="s">
        <v>34</v>
      </c>
      <c r="B4" s="95" t="s">
        <v>35</v>
      </c>
      <c r="C4" s="27">
        <v>1</v>
      </c>
      <c r="D4" s="44" t="s">
        <v>44</v>
      </c>
      <c r="E4" s="16" t="s">
        <v>40</v>
      </c>
      <c r="F4" s="15" t="s">
        <v>43</v>
      </c>
      <c r="G4" s="21" t="s">
        <v>91</v>
      </c>
      <c r="H4" s="21" t="s">
        <v>42</v>
      </c>
      <c r="I4" s="49">
        <v>2000</v>
      </c>
      <c r="J4" s="43">
        <v>0</v>
      </c>
      <c r="K4" s="33">
        <f>IF(SUM(T4:AK4)&gt;J4+M4,J4+M4,SUM(T4:AK4))</f>
        <v>0</v>
      </c>
      <c r="L4" s="34">
        <f>(SUM(T4:AK4))</f>
        <v>0</v>
      </c>
      <c r="M4" s="35"/>
      <c r="N4" s="36">
        <f>ROUND(IF(J4*0.25-0.5&lt;0,0,J4*0.25-0.5),0)-Q4-O4</f>
        <v>0</v>
      </c>
      <c r="O4" s="35"/>
      <c r="P4" s="35"/>
      <c r="Q4" s="35"/>
      <c r="R4" s="45">
        <f>J4-(SUM(T4:AG4))+M4</f>
        <v>0</v>
      </c>
      <c r="S4" s="11" t="str">
        <f t="shared" ref="S4:S55" si="0">IF(R4&lt;0,"ATENÇÃO","OK")</f>
        <v>OK</v>
      </c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s="17" customFormat="1" ht="30" customHeight="1" x14ac:dyDescent="0.35">
      <c r="A5" s="93"/>
      <c r="B5" s="96"/>
      <c r="C5" s="27">
        <v>2</v>
      </c>
      <c r="D5" s="24" t="s">
        <v>45</v>
      </c>
      <c r="E5" s="16" t="s">
        <v>40</v>
      </c>
      <c r="F5" s="15" t="s">
        <v>43</v>
      </c>
      <c r="G5" s="21" t="s">
        <v>91</v>
      </c>
      <c r="H5" s="21" t="s">
        <v>42</v>
      </c>
      <c r="I5" s="49">
        <v>1400</v>
      </c>
      <c r="J5" s="43">
        <v>0</v>
      </c>
      <c r="K5" s="33">
        <f t="shared" ref="K5:K55" si="1">IF(SUM(T5:AK5)&gt;J5+M5,J5+M5,SUM(T5:AK5))</f>
        <v>0</v>
      </c>
      <c r="L5" s="34">
        <f t="shared" ref="L5:L55" si="2">(SUM(T5:AK5))</f>
        <v>0</v>
      </c>
      <c r="M5" s="35"/>
      <c r="N5" s="36">
        <f t="shared" ref="N5:N55" si="3">ROUND(IF(J5*0.25-0.5&lt;0,0,J5*0.25-0.5),0)-Q5-O5</f>
        <v>0</v>
      </c>
      <c r="O5" s="35"/>
      <c r="P5" s="35"/>
      <c r="Q5" s="35"/>
      <c r="R5" s="45">
        <f t="shared" ref="R5:R55" si="4">J5-(SUM(T5:AG5))+M5</f>
        <v>0</v>
      </c>
      <c r="S5" s="11" t="str">
        <f t="shared" si="0"/>
        <v>OK</v>
      </c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s="17" customFormat="1" ht="30" customHeight="1" x14ac:dyDescent="0.35">
      <c r="A6" s="93"/>
      <c r="B6" s="96"/>
      <c r="C6" s="27">
        <v>3</v>
      </c>
      <c r="D6" s="24" t="s">
        <v>46</v>
      </c>
      <c r="E6" s="16" t="s">
        <v>40</v>
      </c>
      <c r="F6" s="15" t="s">
        <v>43</v>
      </c>
      <c r="G6" s="21" t="s">
        <v>91</v>
      </c>
      <c r="H6" s="21" t="s">
        <v>42</v>
      </c>
      <c r="I6" s="49">
        <v>1400</v>
      </c>
      <c r="J6" s="43">
        <v>0</v>
      </c>
      <c r="K6" s="33">
        <f t="shared" si="1"/>
        <v>0</v>
      </c>
      <c r="L6" s="34">
        <f t="shared" si="2"/>
        <v>0</v>
      </c>
      <c r="M6" s="35"/>
      <c r="N6" s="36">
        <f t="shared" si="3"/>
        <v>0</v>
      </c>
      <c r="O6" s="35"/>
      <c r="P6" s="35"/>
      <c r="Q6" s="35"/>
      <c r="R6" s="45">
        <f t="shared" si="4"/>
        <v>0</v>
      </c>
      <c r="S6" s="11" t="str">
        <f t="shared" si="0"/>
        <v>OK</v>
      </c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s="3" customFormat="1" ht="30" customHeight="1" x14ac:dyDescent="0.35">
      <c r="A7" s="93"/>
      <c r="B7" s="96"/>
      <c r="C7" s="27">
        <v>4</v>
      </c>
      <c r="D7" s="44" t="s">
        <v>47</v>
      </c>
      <c r="E7" s="16" t="s">
        <v>40</v>
      </c>
      <c r="F7" s="15" t="s">
        <v>43</v>
      </c>
      <c r="G7" s="21" t="s">
        <v>91</v>
      </c>
      <c r="H7" s="21" t="s">
        <v>42</v>
      </c>
      <c r="I7" s="49">
        <v>2000</v>
      </c>
      <c r="J7" s="43">
        <v>0</v>
      </c>
      <c r="K7" s="33">
        <f t="shared" si="1"/>
        <v>0</v>
      </c>
      <c r="L7" s="34">
        <f t="shared" si="2"/>
        <v>0</v>
      </c>
      <c r="M7" s="35"/>
      <c r="N7" s="36">
        <f t="shared" si="3"/>
        <v>0</v>
      </c>
      <c r="O7" s="35"/>
      <c r="P7" s="35"/>
      <c r="Q7" s="35"/>
      <c r="R7" s="45">
        <f t="shared" si="4"/>
        <v>0</v>
      </c>
      <c r="S7" s="11" t="str">
        <f t="shared" si="0"/>
        <v>OK</v>
      </c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s="3" customFormat="1" ht="30" customHeight="1" x14ac:dyDescent="0.35">
      <c r="A8" s="93"/>
      <c r="B8" s="96"/>
      <c r="C8" s="27">
        <v>5</v>
      </c>
      <c r="D8" s="25" t="s">
        <v>48</v>
      </c>
      <c r="E8" s="16" t="s">
        <v>40</v>
      </c>
      <c r="F8" s="15" t="s">
        <v>43</v>
      </c>
      <c r="G8" s="21" t="s">
        <v>91</v>
      </c>
      <c r="H8" s="21" t="s">
        <v>42</v>
      </c>
      <c r="I8" s="49">
        <v>1000</v>
      </c>
      <c r="J8" s="43">
        <v>0</v>
      </c>
      <c r="K8" s="33">
        <f t="shared" si="1"/>
        <v>0</v>
      </c>
      <c r="L8" s="34">
        <f t="shared" si="2"/>
        <v>0</v>
      </c>
      <c r="M8" s="35"/>
      <c r="N8" s="36">
        <f t="shared" si="3"/>
        <v>0</v>
      </c>
      <c r="O8" s="35"/>
      <c r="P8" s="35"/>
      <c r="Q8" s="35"/>
      <c r="R8" s="45">
        <f t="shared" si="4"/>
        <v>0</v>
      </c>
      <c r="S8" s="11" t="str">
        <f t="shared" si="0"/>
        <v>OK</v>
      </c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 s="3" customFormat="1" ht="30" customHeight="1" x14ac:dyDescent="0.35">
      <c r="A9" s="93"/>
      <c r="B9" s="96"/>
      <c r="C9" s="27">
        <v>6</v>
      </c>
      <c r="D9" s="44" t="s">
        <v>49</v>
      </c>
      <c r="E9" s="16" t="s">
        <v>40</v>
      </c>
      <c r="F9" s="15" t="s">
        <v>43</v>
      </c>
      <c r="G9" s="21" t="s">
        <v>91</v>
      </c>
      <c r="H9" s="21" t="s">
        <v>42</v>
      </c>
      <c r="I9" s="49">
        <v>3000</v>
      </c>
      <c r="J9" s="43">
        <v>0</v>
      </c>
      <c r="K9" s="33">
        <f t="shared" si="1"/>
        <v>0</v>
      </c>
      <c r="L9" s="34">
        <f t="shared" si="2"/>
        <v>0</v>
      </c>
      <c r="M9" s="35"/>
      <c r="N9" s="36">
        <f t="shared" si="3"/>
        <v>0</v>
      </c>
      <c r="O9" s="35"/>
      <c r="P9" s="35"/>
      <c r="Q9" s="35"/>
      <c r="R9" s="45">
        <f t="shared" si="4"/>
        <v>0</v>
      </c>
      <c r="S9" s="11" t="str">
        <f t="shared" si="0"/>
        <v>OK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33" s="3" customFormat="1" ht="30" customHeight="1" x14ac:dyDescent="0.35">
      <c r="A10" s="93"/>
      <c r="B10" s="96"/>
      <c r="C10" s="27">
        <v>7</v>
      </c>
      <c r="D10" s="44" t="s">
        <v>50</v>
      </c>
      <c r="E10" s="16" t="s">
        <v>40</v>
      </c>
      <c r="F10" s="15" t="s">
        <v>43</v>
      </c>
      <c r="G10" s="21" t="s">
        <v>91</v>
      </c>
      <c r="H10" s="21" t="s">
        <v>42</v>
      </c>
      <c r="I10" s="49">
        <v>500</v>
      </c>
      <c r="J10" s="43">
        <v>0</v>
      </c>
      <c r="K10" s="33">
        <f t="shared" si="1"/>
        <v>0</v>
      </c>
      <c r="L10" s="34">
        <f t="shared" si="2"/>
        <v>0</v>
      </c>
      <c r="M10" s="35"/>
      <c r="N10" s="36">
        <f t="shared" si="3"/>
        <v>0</v>
      </c>
      <c r="O10" s="35"/>
      <c r="P10" s="35"/>
      <c r="Q10" s="35"/>
      <c r="R10" s="45">
        <f t="shared" si="4"/>
        <v>0</v>
      </c>
      <c r="S10" s="11" t="str">
        <f t="shared" si="0"/>
        <v>OK</v>
      </c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s="17" customFormat="1" ht="30" customHeight="1" x14ac:dyDescent="0.35">
      <c r="A11" s="93"/>
      <c r="B11" s="96"/>
      <c r="C11" s="27">
        <v>8</v>
      </c>
      <c r="D11" s="44" t="s">
        <v>51</v>
      </c>
      <c r="E11" s="16" t="s">
        <v>40</v>
      </c>
      <c r="F11" s="15" t="s">
        <v>43</v>
      </c>
      <c r="G11" s="21" t="s">
        <v>91</v>
      </c>
      <c r="H11" s="21" t="s">
        <v>42</v>
      </c>
      <c r="I11" s="49">
        <v>700</v>
      </c>
      <c r="J11" s="43">
        <v>0</v>
      </c>
      <c r="K11" s="33">
        <f t="shared" si="1"/>
        <v>0</v>
      </c>
      <c r="L11" s="34">
        <f t="shared" si="2"/>
        <v>0</v>
      </c>
      <c r="M11" s="35"/>
      <c r="N11" s="36">
        <f t="shared" si="3"/>
        <v>0</v>
      </c>
      <c r="O11" s="35"/>
      <c r="P11" s="35"/>
      <c r="Q11" s="35"/>
      <c r="R11" s="45">
        <f t="shared" si="4"/>
        <v>0</v>
      </c>
      <c r="S11" s="11" t="str">
        <f t="shared" si="0"/>
        <v>OK</v>
      </c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3" s="17" customFormat="1" ht="30" customHeight="1" x14ac:dyDescent="0.35">
      <c r="A12" s="93"/>
      <c r="B12" s="96"/>
      <c r="C12" s="27">
        <v>9</v>
      </c>
      <c r="D12" s="44" t="s">
        <v>52</v>
      </c>
      <c r="E12" s="16" t="s">
        <v>40</v>
      </c>
      <c r="F12" s="15" t="s">
        <v>43</v>
      </c>
      <c r="G12" s="21" t="s">
        <v>91</v>
      </c>
      <c r="H12" s="21" t="s">
        <v>42</v>
      </c>
      <c r="I12" s="49">
        <v>800</v>
      </c>
      <c r="J12" s="43">
        <v>0</v>
      </c>
      <c r="K12" s="33">
        <f t="shared" si="1"/>
        <v>0</v>
      </c>
      <c r="L12" s="34">
        <f t="shared" si="2"/>
        <v>0</v>
      </c>
      <c r="M12" s="35"/>
      <c r="N12" s="36">
        <f t="shared" si="3"/>
        <v>0</v>
      </c>
      <c r="O12" s="35"/>
      <c r="P12" s="35"/>
      <c r="Q12" s="35"/>
      <c r="R12" s="45">
        <f t="shared" si="4"/>
        <v>0</v>
      </c>
      <c r="S12" s="11" t="str">
        <f t="shared" si="0"/>
        <v>OK</v>
      </c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33" s="17" customFormat="1" ht="30" customHeight="1" x14ac:dyDescent="0.35">
      <c r="A13" s="93"/>
      <c r="B13" s="96"/>
      <c r="C13" s="27">
        <v>10</v>
      </c>
      <c r="D13" s="44" t="s">
        <v>53</v>
      </c>
      <c r="E13" s="16" t="s">
        <v>40</v>
      </c>
      <c r="F13" s="15" t="s">
        <v>43</v>
      </c>
      <c r="G13" s="21" t="s">
        <v>91</v>
      </c>
      <c r="H13" s="21" t="s">
        <v>42</v>
      </c>
      <c r="I13" s="49">
        <v>1900</v>
      </c>
      <c r="J13" s="43">
        <v>0</v>
      </c>
      <c r="K13" s="33">
        <f t="shared" si="1"/>
        <v>0</v>
      </c>
      <c r="L13" s="34">
        <f t="shared" si="2"/>
        <v>0</v>
      </c>
      <c r="M13" s="35"/>
      <c r="N13" s="36">
        <f t="shared" si="3"/>
        <v>0</v>
      </c>
      <c r="O13" s="35"/>
      <c r="P13" s="35"/>
      <c r="Q13" s="35"/>
      <c r="R13" s="45">
        <f t="shared" si="4"/>
        <v>0</v>
      </c>
      <c r="S13" s="11" t="str">
        <f t="shared" si="0"/>
        <v>OK</v>
      </c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33" s="17" customFormat="1" ht="30" customHeight="1" x14ac:dyDescent="0.35">
      <c r="A14" s="93"/>
      <c r="B14" s="96"/>
      <c r="C14" s="27">
        <v>11</v>
      </c>
      <c r="D14" s="26" t="s">
        <v>54</v>
      </c>
      <c r="E14" s="16" t="s">
        <v>40</v>
      </c>
      <c r="F14" s="15" t="s">
        <v>43</v>
      </c>
      <c r="G14" s="21" t="s">
        <v>91</v>
      </c>
      <c r="H14" s="21" t="s">
        <v>42</v>
      </c>
      <c r="I14" s="49">
        <v>700</v>
      </c>
      <c r="J14" s="43">
        <v>0</v>
      </c>
      <c r="K14" s="33">
        <f t="shared" si="1"/>
        <v>0</v>
      </c>
      <c r="L14" s="34">
        <f t="shared" si="2"/>
        <v>0</v>
      </c>
      <c r="M14" s="35"/>
      <c r="N14" s="36">
        <f t="shared" si="3"/>
        <v>0</v>
      </c>
      <c r="O14" s="35"/>
      <c r="P14" s="35"/>
      <c r="Q14" s="35"/>
      <c r="R14" s="45">
        <f t="shared" si="4"/>
        <v>0</v>
      </c>
      <c r="S14" s="11" t="str">
        <f t="shared" si="0"/>
        <v>OK</v>
      </c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33" s="17" customFormat="1" ht="30" customHeight="1" x14ac:dyDescent="0.35">
      <c r="A15" s="93"/>
      <c r="B15" s="96"/>
      <c r="C15" s="27">
        <v>12</v>
      </c>
      <c r="D15" s="44" t="s">
        <v>55</v>
      </c>
      <c r="E15" s="16" t="s">
        <v>40</v>
      </c>
      <c r="F15" s="15" t="s">
        <v>43</v>
      </c>
      <c r="G15" s="21" t="s">
        <v>91</v>
      </c>
      <c r="H15" s="21" t="s">
        <v>42</v>
      </c>
      <c r="I15" s="49">
        <v>700</v>
      </c>
      <c r="J15" s="43">
        <v>0</v>
      </c>
      <c r="K15" s="33">
        <f t="shared" si="1"/>
        <v>0</v>
      </c>
      <c r="L15" s="34">
        <f t="shared" si="2"/>
        <v>0</v>
      </c>
      <c r="M15" s="35"/>
      <c r="N15" s="36">
        <f t="shared" si="3"/>
        <v>0</v>
      </c>
      <c r="O15" s="35"/>
      <c r="P15" s="35"/>
      <c r="Q15" s="35"/>
      <c r="R15" s="45">
        <f t="shared" si="4"/>
        <v>0</v>
      </c>
      <c r="S15" s="11" t="str">
        <f t="shared" si="0"/>
        <v>OK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3" s="17" customFormat="1" ht="30" customHeight="1" x14ac:dyDescent="0.35">
      <c r="A16" s="93"/>
      <c r="B16" s="96"/>
      <c r="C16" s="27">
        <v>13</v>
      </c>
      <c r="D16" s="24" t="s">
        <v>56</v>
      </c>
      <c r="E16" s="16" t="s">
        <v>40</v>
      </c>
      <c r="F16" s="15" t="s">
        <v>43</v>
      </c>
      <c r="G16" s="21" t="s">
        <v>91</v>
      </c>
      <c r="H16" s="21" t="s">
        <v>42</v>
      </c>
      <c r="I16" s="49">
        <v>500</v>
      </c>
      <c r="J16" s="43">
        <v>0</v>
      </c>
      <c r="K16" s="33">
        <f t="shared" si="1"/>
        <v>0</v>
      </c>
      <c r="L16" s="34">
        <f t="shared" si="2"/>
        <v>0</v>
      </c>
      <c r="M16" s="35"/>
      <c r="N16" s="36">
        <f t="shared" si="3"/>
        <v>0</v>
      </c>
      <c r="O16" s="35"/>
      <c r="P16" s="35"/>
      <c r="Q16" s="35"/>
      <c r="R16" s="45">
        <f t="shared" si="4"/>
        <v>0</v>
      </c>
      <c r="S16" s="11" t="str">
        <f t="shared" si="0"/>
        <v>OK</v>
      </c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s="17" customFormat="1" ht="30" customHeight="1" x14ac:dyDescent="0.35">
      <c r="A17" s="93"/>
      <c r="B17" s="96"/>
      <c r="C17" s="27">
        <v>14</v>
      </c>
      <c r="D17" s="24" t="s">
        <v>57</v>
      </c>
      <c r="E17" s="16" t="s">
        <v>40</v>
      </c>
      <c r="F17" s="15" t="s">
        <v>43</v>
      </c>
      <c r="G17" s="21" t="s">
        <v>91</v>
      </c>
      <c r="H17" s="21" t="s">
        <v>42</v>
      </c>
      <c r="I17" s="49">
        <v>600</v>
      </c>
      <c r="J17" s="43">
        <v>0</v>
      </c>
      <c r="K17" s="33">
        <f t="shared" si="1"/>
        <v>0</v>
      </c>
      <c r="L17" s="34">
        <f t="shared" si="2"/>
        <v>0</v>
      </c>
      <c r="M17" s="35"/>
      <c r="N17" s="36">
        <f t="shared" si="3"/>
        <v>0</v>
      </c>
      <c r="O17" s="35"/>
      <c r="P17" s="35"/>
      <c r="Q17" s="35"/>
      <c r="R17" s="45">
        <f t="shared" si="4"/>
        <v>0</v>
      </c>
      <c r="S17" s="11" t="str">
        <f t="shared" si="0"/>
        <v>OK</v>
      </c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s="17" customFormat="1" ht="30" customHeight="1" x14ac:dyDescent="0.35">
      <c r="A18" s="93"/>
      <c r="B18" s="96"/>
      <c r="C18" s="27">
        <v>15</v>
      </c>
      <c r="D18" s="26" t="s">
        <v>58</v>
      </c>
      <c r="E18" s="16" t="s">
        <v>40</v>
      </c>
      <c r="F18" s="15" t="s">
        <v>43</v>
      </c>
      <c r="G18" s="21" t="s">
        <v>91</v>
      </c>
      <c r="H18" s="21" t="s">
        <v>42</v>
      </c>
      <c r="I18" s="49">
        <v>2100</v>
      </c>
      <c r="J18" s="43">
        <v>0</v>
      </c>
      <c r="K18" s="33">
        <f t="shared" si="1"/>
        <v>0</v>
      </c>
      <c r="L18" s="34">
        <f t="shared" si="2"/>
        <v>0</v>
      </c>
      <c r="M18" s="35"/>
      <c r="N18" s="36">
        <f t="shared" si="3"/>
        <v>0</v>
      </c>
      <c r="O18" s="35"/>
      <c r="P18" s="35"/>
      <c r="Q18" s="35"/>
      <c r="R18" s="45">
        <f t="shared" si="4"/>
        <v>0</v>
      </c>
      <c r="S18" s="11" t="str">
        <f t="shared" si="0"/>
        <v>OK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s="17" customFormat="1" ht="30" customHeight="1" x14ac:dyDescent="0.35">
      <c r="A19" s="93"/>
      <c r="B19" s="96"/>
      <c r="C19" s="27">
        <v>16</v>
      </c>
      <c r="D19" s="44" t="s">
        <v>59</v>
      </c>
      <c r="E19" s="16" t="s">
        <v>40</v>
      </c>
      <c r="F19" s="15" t="s">
        <v>43</v>
      </c>
      <c r="G19" s="21" t="s">
        <v>91</v>
      </c>
      <c r="H19" s="21" t="s">
        <v>42</v>
      </c>
      <c r="I19" s="49">
        <v>500</v>
      </c>
      <c r="J19" s="43">
        <v>0</v>
      </c>
      <c r="K19" s="33">
        <f t="shared" si="1"/>
        <v>0</v>
      </c>
      <c r="L19" s="34">
        <f t="shared" si="2"/>
        <v>0</v>
      </c>
      <c r="M19" s="35"/>
      <c r="N19" s="36">
        <f t="shared" si="3"/>
        <v>0</v>
      </c>
      <c r="O19" s="35"/>
      <c r="P19" s="35"/>
      <c r="Q19" s="35"/>
      <c r="R19" s="45">
        <f t="shared" si="4"/>
        <v>0</v>
      </c>
      <c r="S19" s="11" t="str">
        <f t="shared" si="0"/>
        <v>OK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s="17" customFormat="1" ht="30" customHeight="1" x14ac:dyDescent="0.35">
      <c r="A20" s="93"/>
      <c r="B20" s="96"/>
      <c r="C20" s="27">
        <v>17</v>
      </c>
      <c r="D20" s="26" t="s">
        <v>60</v>
      </c>
      <c r="E20" s="16" t="s">
        <v>40</v>
      </c>
      <c r="F20" s="15" t="s">
        <v>43</v>
      </c>
      <c r="G20" s="21" t="s">
        <v>91</v>
      </c>
      <c r="H20" s="21" t="s">
        <v>42</v>
      </c>
      <c r="I20" s="49">
        <v>600</v>
      </c>
      <c r="J20" s="43">
        <v>0</v>
      </c>
      <c r="K20" s="33">
        <f t="shared" si="1"/>
        <v>0</v>
      </c>
      <c r="L20" s="34">
        <f t="shared" si="2"/>
        <v>0</v>
      </c>
      <c r="M20" s="35"/>
      <c r="N20" s="36">
        <f t="shared" si="3"/>
        <v>0</v>
      </c>
      <c r="O20" s="35"/>
      <c r="P20" s="35"/>
      <c r="Q20" s="35"/>
      <c r="R20" s="45">
        <f t="shared" si="4"/>
        <v>0</v>
      </c>
      <c r="S20" s="11" t="str">
        <f t="shared" si="0"/>
        <v>OK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s="17" customFormat="1" ht="30" customHeight="1" x14ac:dyDescent="0.35">
      <c r="A21" s="93"/>
      <c r="B21" s="96"/>
      <c r="C21" s="27">
        <v>18</v>
      </c>
      <c r="D21" s="26" t="s">
        <v>61</v>
      </c>
      <c r="E21" s="16" t="s">
        <v>40</v>
      </c>
      <c r="F21" s="15" t="s">
        <v>43</v>
      </c>
      <c r="G21" s="21" t="s">
        <v>91</v>
      </c>
      <c r="H21" s="21" t="s">
        <v>42</v>
      </c>
      <c r="I21" s="49">
        <v>600</v>
      </c>
      <c r="J21" s="43">
        <v>0</v>
      </c>
      <c r="K21" s="33">
        <f t="shared" si="1"/>
        <v>0</v>
      </c>
      <c r="L21" s="34">
        <f t="shared" si="2"/>
        <v>0</v>
      </c>
      <c r="M21" s="35"/>
      <c r="N21" s="36">
        <f t="shared" si="3"/>
        <v>0</v>
      </c>
      <c r="O21" s="35"/>
      <c r="P21" s="35"/>
      <c r="Q21" s="35"/>
      <c r="R21" s="45">
        <f t="shared" si="4"/>
        <v>0</v>
      </c>
      <c r="S21" s="11" t="str">
        <f t="shared" si="0"/>
        <v>OK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s="17" customFormat="1" ht="30" customHeight="1" x14ac:dyDescent="0.35">
      <c r="A22" s="93"/>
      <c r="B22" s="96"/>
      <c r="C22" s="27">
        <v>19</v>
      </c>
      <c r="D22" s="26" t="s">
        <v>62</v>
      </c>
      <c r="E22" s="16" t="s">
        <v>40</v>
      </c>
      <c r="F22" s="15" t="s">
        <v>43</v>
      </c>
      <c r="G22" s="21" t="s">
        <v>91</v>
      </c>
      <c r="H22" s="21" t="s">
        <v>42</v>
      </c>
      <c r="I22" s="49">
        <v>800</v>
      </c>
      <c r="J22" s="43">
        <v>0</v>
      </c>
      <c r="K22" s="33">
        <f t="shared" si="1"/>
        <v>0</v>
      </c>
      <c r="L22" s="34">
        <f t="shared" si="2"/>
        <v>0</v>
      </c>
      <c r="M22" s="35"/>
      <c r="N22" s="36">
        <f t="shared" si="3"/>
        <v>0</v>
      </c>
      <c r="O22" s="35"/>
      <c r="P22" s="35"/>
      <c r="Q22" s="35"/>
      <c r="R22" s="45">
        <f t="shared" si="4"/>
        <v>0</v>
      </c>
      <c r="S22" s="11" t="str">
        <f t="shared" si="0"/>
        <v>OK</v>
      </c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s="17" customFormat="1" ht="30" customHeight="1" x14ac:dyDescent="0.35">
      <c r="A23" s="93"/>
      <c r="B23" s="96"/>
      <c r="C23" s="27">
        <v>20</v>
      </c>
      <c r="D23" s="24" t="s">
        <v>63</v>
      </c>
      <c r="E23" s="16" t="s">
        <v>40</v>
      </c>
      <c r="F23" s="15" t="s">
        <v>43</v>
      </c>
      <c r="G23" s="21" t="s">
        <v>91</v>
      </c>
      <c r="H23" s="21" t="s">
        <v>42</v>
      </c>
      <c r="I23" s="49">
        <v>524.255</v>
      </c>
      <c r="J23" s="43">
        <v>0</v>
      </c>
      <c r="K23" s="33">
        <f t="shared" si="1"/>
        <v>0</v>
      </c>
      <c r="L23" s="34">
        <f>(SUM(T23:AK23))</f>
        <v>0</v>
      </c>
      <c r="M23" s="35"/>
      <c r="N23" s="36">
        <f t="shared" si="3"/>
        <v>0</v>
      </c>
      <c r="O23" s="35"/>
      <c r="P23" s="35"/>
      <c r="Q23" s="35"/>
      <c r="R23" s="45">
        <f t="shared" si="4"/>
        <v>0</v>
      </c>
      <c r="S23" s="11" t="str">
        <f t="shared" si="0"/>
        <v>OK</v>
      </c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s="17" customFormat="1" ht="30" customHeight="1" x14ac:dyDescent="0.35">
      <c r="A24" s="93"/>
      <c r="B24" s="96"/>
      <c r="C24" s="27">
        <v>21</v>
      </c>
      <c r="D24" s="44" t="s">
        <v>64</v>
      </c>
      <c r="E24" s="16" t="s">
        <v>40</v>
      </c>
      <c r="F24" s="15" t="s">
        <v>43</v>
      </c>
      <c r="G24" s="21" t="s">
        <v>91</v>
      </c>
      <c r="H24" s="21" t="s">
        <v>42</v>
      </c>
      <c r="I24" s="49">
        <v>2100</v>
      </c>
      <c r="J24" s="43">
        <v>0</v>
      </c>
      <c r="K24" s="33">
        <f t="shared" si="1"/>
        <v>0</v>
      </c>
      <c r="L24" s="34">
        <f t="shared" si="2"/>
        <v>0</v>
      </c>
      <c r="M24" s="35"/>
      <c r="N24" s="36">
        <f t="shared" si="3"/>
        <v>0</v>
      </c>
      <c r="O24" s="35"/>
      <c r="P24" s="35"/>
      <c r="Q24" s="35"/>
      <c r="R24" s="45">
        <f t="shared" si="4"/>
        <v>0</v>
      </c>
      <c r="S24" s="11" t="str">
        <f t="shared" si="0"/>
        <v>OK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s="17" customFormat="1" ht="30" customHeight="1" x14ac:dyDescent="0.35">
      <c r="A25" s="94"/>
      <c r="B25" s="97"/>
      <c r="C25" s="27">
        <v>22</v>
      </c>
      <c r="D25" s="44" t="s">
        <v>65</v>
      </c>
      <c r="E25" s="16" t="s">
        <v>40</v>
      </c>
      <c r="F25" s="15" t="s">
        <v>43</v>
      </c>
      <c r="G25" s="21" t="s">
        <v>91</v>
      </c>
      <c r="H25" s="21" t="s">
        <v>42</v>
      </c>
      <c r="I25" s="49">
        <v>11650</v>
      </c>
      <c r="J25" s="43">
        <v>0</v>
      </c>
      <c r="K25" s="33">
        <f t="shared" si="1"/>
        <v>0</v>
      </c>
      <c r="L25" s="34">
        <f t="shared" si="2"/>
        <v>0</v>
      </c>
      <c r="M25" s="35"/>
      <c r="N25" s="36">
        <f t="shared" si="3"/>
        <v>0</v>
      </c>
      <c r="O25" s="35"/>
      <c r="P25" s="35"/>
      <c r="Q25" s="35"/>
      <c r="R25" s="45">
        <f t="shared" si="4"/>
        <v>0</v>
      </c>
      <c r="S25" s="11" t="str">
        <f t="shared" si="0"/>
        <v>OK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s="17" customFormat="1" ht="30" customHeight="1" x14ac:dyDescent="0.35">
      <c r="A26" s="92" t="s">
        <v>38</v>
      </c>
      <c r="B26" s="95" t="s">
        <v>35</v>
      </c>
      <c r="C26" s="27">
        <v>23</v>
      </c>
      <c r="D26" s="24" t="s">
        <v>66</v>
      </c>
      <c r="E26" s="16" t="s">
        <v>40</v>
      </c>
      <c r="F26" s="15" t="s">
        <v>43</v>
      </c>
      <c r="G26" s="21" t="s">
        <v>91</v>
      </c>
      <c r="H26" s="21" t="s">
        <v>42</v>
      </c>
      <c r="I26" s="49">
        <v>6000</v>
      </c>
      <c r="J26" s="43">
        <v>0</v>
      </c>
      <c r="K26" s="33">
        <f t="shared" si="1"/>
        <v>0</v>
      </c>
      <c r="L26" s="34">
        <f t="shared" si="2"/>
        <v>0</v>
      </c>
      <c r="M26" s="35"/>
      <c r="N26" s="36">
        <f t="shared" si="3"/>
        <v>0</v>
      </c>
      <c r="O26" s="35"/>
      <c r="P26" s="35"/>
      <c r="Q26" s="35"/>
      <c r="R26" s="45">
        <f t="shared" si="4"/>
        <v>0</v>
      </c>
      <c r="S26" s="11" t="str">
        <f t="shared" si="0"/>
        <v>OK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s="17" customFormat="1" ht="30" customHeight="1" x14ac:dyDescent="0.35">
      <c r="A27" s="93"/>
      <c r="B27" s="96"/>
      <c r="C27" s="27">
        <v>24</v>
      </c>
      <c r="D27" s="24" t="s">
        <v>67</v>
      </c>
      <c r="E27" s="16" t="s">
        <v>40</v>
      </c>
      <c r="F27" s="15" t="s">
        <v>43</v>
      </c>
      <c r="G27" s="21" t="s">
        <v>91</v>
      </c>
      <c r="H27" s="21" t="s">
        <v>42</v>
      </c>
      <c r="I27" s="49">
        <v>1400</v>
      </c>
      <c r="J27" s="43">
        <v>0</v>
      </c>
      <c r="K27" s="33">
        <f t="shared" si="1"/>
        <v>0</v>
      </c>
      <c r="L27" s="34">
        <f t="shared" si="2"/>
        <v>0</v>
      </c>
      <c r="M27" s="35"/>
      <c r="N27" s="36">
        <f t="shared" si="3"/>
        <v>0</v>
      </c>
      <c r="O27" s="35"/>
      <c r="P27" s="35"/>
      <c r="Q27" s="35"/>
      <c r="R27" s="45">
        <f t="shared" si="4"/>
        <v>0</v>
      </c>
      <c r="S27" s="11" t="str">
        <f t="shared" si="0"/>
        <v>OK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s="17" customFormat="1" ht="30" customHeight="1" x14ac:dyDescent="0.35">
      <c r="A28" s="93"/>
      <c r="B28" s="96"/>
      <c r="C28" s="27">
        <v>25</v>
      </c>
      <c r="D28" s="24" t="s">
        <v>68</v>
      </c>
      <c r="E28" s="16" t="s">
        <v>40</v>
      </c>
      <c r="F28" s="15" t="s">
        <v>43</v>
      </c>
      <c r="G28" s="21" t="s">
        <v>91</v>
      </c>
      <c r="H28" s="21" t="s">
        <v>42</v>
      </c>
      <c r="I28" s="49">
        <v>2500</v>
      </c>
      <c r="J28" s="43">
        <v>0</v>
      </c>
      <c r="K28" s="33">
        <f t="shared" si="1"/>
        <v>0</v>
      </c>
      <c r="L28" s="34">
        <f t="shared" si="2"/>
        <v>0</v>
      </c>
      <c r="M28" s="35"/>
      <c r="N28" s="36">
        <f t="shared" si="3"/>
        <v>0</v>
      </c>
      <c r="O28" s="35"/>
      <c r="P28" s="35"/>
      <c r="Q28" s="35"/>
      <c r="R28" s="45">
        <f t="shared" si="4"/>
        <v>0</v>
      </c>
      <c r="S28" s="11" t="str">
        <f t="shared" si="0"/>
        <v>OK</v>
      </c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s="17" customFormat="1" ht="30" customHeight="1" x14ac:dyDescent="0.35">
      <c r="A29" s="93"/>
      <c r="B29" s="96"/>
      <c r="C29" s="27">
        <v>26</v>
      </c>
      <c r="D29" s="24" t="s">
        <v>69</v>
      </c>
      <c r="E29" s="16" t="s">
        <v>40</v>
      </c>
      <c r="F29" s="15" t="s">
        <v>43</v>
      </c>
      <c r="G29" s="21" t="s">
        <v>91</v>
      </c>
      <c r="H29" s="21" t="s">
        <v>42</v>
      </c>
      <c r="I29" s="49">
        <v>2600</v>
      </c>
      <c r="J29" s="43">
        <v>0</v>
      </c>
      <c r="K29" s="33">
        <f t="shared" si="1"/>
        <v>0</v>
      </c>
      <c r="L29" s="34">
        <f t="shared" si="2"/>
        <v>0</v>
      </c>
      <c r="M29" s="35"/>
      <c r="N29" s="36">
        <f t="shared" si="3"/>
        <v>0</v>
      </c>
      <c r="O29" s="35"/>
      <c r="P29" s="35"/>
      <c r="Q29" s="35"/>
      <c r="R29" s="45">
        <f t="shared" si="4"/>
        <v>0</v>
      </c>
      <c r="S29" s="11" t="str">
        <f t="shared" si="0"/>
        <v>OK</v>
      </c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s="17" customFormat="1" ht="30" customHeight="1" x14ac:dyDescent="0.35">
      <c r="A30" s="93"/>
      <c r="B30" s="96"/>
      <c r="C30" s="27">
        <v>27</v>
      </c>
      <c r="D30" s="24" t="s">
        <v>70</v>
      </c>
      <c r="E30" s="16" t="s">
        <v>40</v>
      </c>
      <c r="F30" s="15" t="s">
        <v>43</v>
      </c>
      <c r="G30" s="21" t="s">
        <v>91</v>
      </c>
      <c r="H30" s="21" t="s">
        <v>42</v>
      </c>
      <c r="I30" s="49">
        <v>3000</v>
      </c>
      <c r="J30" s="43">
        <v>0</v>
      </c>
      <c r="K30" s="33">
        <f t="shared" si="1"/>
        <v>0</v>
      </c>
      <c r="L30" s="34">
        <f t="shared" si="2"/>
        <v>0</v>
      </c>
      <c r="M30" s="35"/>
      <c r="N30" s="36">
        <f t="shared" si="3"/>
        <v>0</v>
      </c>
      <c r="O30" s="35"/>
      <c r="P30" s="35"/>
      <c r="Q30" s="35"/>
      <c r="R30" s="45">
        <f t="shared" si="4"/>
        <v>0</v>
      </c>
      <c r="S30" s="11" t="str">
        <f t="shared" si="0"/>
        <v>OK</v>
      </c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s="17" customFormat="1" ht="30" customHeight="1" x14ac:dyDescent="0.35">
      <c r="A31" s="93"/>
      <c r="B31" s="96"/>
      <c r="C31" s="27">
        <v>28</v>
      </c>
      <c r="D31" s="24" t="s">
        <v>71</v>
      </c>
      <c r="E31" s="16" t="s">
        <v>40</v>
      </c>
      <c r="F31" s="15" t="s">
        <v>43</v>
      </c>
      <c r="G31" s="21" t="s">
        <v>91</v>
      </c>
      <c r="H31" s="21" t="s">
        <v>42</v>
      </c>
      <c r="I31" s="49">
        <v>2400</v>
      </c>
      <c r="J31" s="43">
        <v>0</v>
      </c>
      <c r="K31" s="33">
        <f t="shared" si="1"/>
        <v>0</v>
      </c>
      <c r="L31" s="34">
        <f t="shared" si="2"/>
        <v>0</v>
      </c>
      <c r="M31" s="35"/>
      <c r="N31" s="36">
        <f t="shared" si="3"/>
        <v>0</v>
      </c>
      <c r="O31" s="35"/>
      <c r="P31" s="35"/>
      <c r="Q31" s="35"/>
      <c r="R31" s="45">
        <f t="shared" si="4"/>
        <v>0</v>
      </c>
      <c r="S31" s="11" t="str">
        <f t="shared" si="0"/>
        <v>OK</v>
      </c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s="17" customFormat="1" ht="30" customHeight="1" x14ac:dyDescent="0.35">
      <c r="A32" s="93"/>
      <c r="B32" s="96"/>
      <c r="C32" s="27">
        <v>29</v>
      </c>
      <c r="D32" s="24" t="s">
        <v>72</v>
      </c>
      <c r="E32" s="16" t="s">
        <v>40</v>
      </c>
      <c r="F32" s="15" t="s">
        <v>43</v>
      </c>
      <c r="G32" s="21" t="s">
        <v>91</v>
      </c>
      <c r="H32" s="21" t="s">
        <v>42</v>
      </c>
      <c r="I32" s="49">
        <v>3000</v>
      </c>
      <c r="J32" s="43">
        <v>2</v>
      </c>
      <c r="K32" s="33">
        <f t="shared" si="1"/>
        <v>0</v>
      </c>
      <c r="L32" s="34">
        <f t="shared" si="2"/>
        <v>0</v>
      </c>
      <c r="M32" s="35"/>
      <c r="N32" s="36">
        <f t="shared" si="3"/>
        <v>0</v>
      </c>
      <c r="O32" s="35"/>
      <c r="P32" s="35"/>
      <c r="Q32" s="35"/>
      <c r="R32" s="45">
        <f t="shared" si="4"/>
        <v>2</v>
      </c>
      <c r="S32" s="11" t="str">
        <f t="shared" si="0"/>
        <v>OK</v>
      </c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s="17" customFormat="1" ht="30" customHeight="1" x14ac:dyDescent="0.35">
      <c r="A33" s="93"/>
      <c r="B33" s="96"/>
      <c r="C33" s="27">
        <v>30</v>
      </c>
      <c r="D33" s="24" t="s">
        <v>58</v>
      </c>
      <c r="E33" s="16" t="s">
        <v>40</v>
      </c>
      <c r="F33" s="15" t="s">
        <v>43</v>
      </c>
      <c r="G33" s="21" t="s">
        <v>91</v>
      </c>
      <c r="H33" s="21" t="s">
        <v>42</v>
      </c>
      <c r="I33" s="49">
        <v>3500</v>
      </c>
      <c r="J33" s="43">
        <v>0</v>
      </c>
      <c r="K33" s="33">
        <f t="shared" si="1"/>
        <v>0</v>
      </c>
      <c r="L33" s="34">
        <f t="shared" si="2"/>
        <v>0</v>
      </c>
      <c r="M33" s="35"/>
      <c r="N33" s="36">
        <f t="shared" si="3"/>
        <v>0</v>
      </c>
      <c r="O33" s="35"/>
      <c r="P33" s="35"/>
      <c r="Q33" s="35"/>
      <c r="R33" s="45">
        <f t="shared" si="4"/>
        <v>0</v>
      </c>
      <c r="S33" s="11" t="str">
        <f t="shared" si="0"/>
        <v>OK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s="17" customFormat="1" ht="30" customHeight="1" x14ac:dyDescent="0.35">
      <c r="A34" s="93"/>
      <c r="B34" s="96"/>
      <c r="C34" s="27">
        <v>31</v>
      </c>
      <c r="D34" s="24" t="s">
        <v>73</v>
      </c>
      <c r="E34" s="16" t="s">
        <v>40</v>
      </c>
      <c r="F34" s="15" t="s">
        <v>43</v>
      </c>
      <c r="G34" s="21" t="s">
        <v>91</v>
      </c>
      <c r="H34" s="21" t="s">
        <v>42</v>
      </c>
      <c r="I34" s="49">
        <v>3500</v>
      </c>
      <c r="J34" s="43">
        <v>0</v>
      </c>
      <c r="K34" s="33">
        <f t="shared" si="1"/>
        <v>0</v>
      </c>
      <c r="L34" s="34">
        <f t="shared" si="2"/>
        <v>0</v>
      </c>
      <c r="M34" s="35"/>
      <c r="N34" s="36">
        <f t="shared" si="3"/>
        <v>0</v>
      </c>
      <c r="O34" s="35"/>
      <c r="P34" s="35"/>
      <c r="Q34" s="35"/>
      <c r="R34" s="45">
        <f t="shared" si="4"/>
        <v>0</v>
      </c>
      <c r="S34" s="11" t="str">
        <f t="shared" si="0"/>
        <v>OK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s="17" customFormat="1" ht="30" customHeight="1" x14ac:dyDescent="0.35">
      <c r="A35" s="93"/>
      <c r="B35" s="96"/>
      <c r="C35" s="27">
        <v>32</v>
      </c>
      <c r="D35" s="24" t="s">
        <v>74</v>
      </c>
      <c r="E35" s="16" t="s">
        <v>40</v>
      </c>
      <c r="F35" s="15" t="s">
        <v>43</v>
      </c>
      <c r="G35" s="21" t="s">
        <v>91</v>
      </c>
      <c r="H35" s="21" t="s">
        <v>42</v>
      </c>
      <c r="I35" s="49">
        <v>1250</v>
      </c>
      <c r="J35" s="43">
        <v>0</v>
      </c>
      <c r="K35" s="33">
        <f t="shared" si="1"/>
        <v>0</v>
      </c>
      <c r="L35" s="34">
        <f t="shared" si="2"/>
        <v>0</v>
      </c>
      <c r="M35" s="35"/>
      <c r="N35" s="36">
        <f t="shared" si="3"/>
        <v>0</v>
      </c>
      <c r="O35" s="35"/>
      <c r="P35" s="35"/>
      <c r="Q35" s="35"/>
      <c r="R35" s="45">
        <f t="shared" si="4"/>
        <v>0</v>
      </c>
      <c r="S35" s="11" t="str">
        <f t="shared" si="0"/>
        <v>OK</v>
      </c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s="17" customFormat="1" ht="30" customHeight="1" x14ac:dyDescent="0.35">
      <c r="A36" s="93"/>
      <c r="B36" s="96"/>
      <c r="C36" s="27">
        <v>33</v>
      </c>
      <c r="D36" s="24" t="s">
        <v>75</v>
      </c>
      <c r="E36" s="16" t="s">
        <v>40</v>
      </c>
      <c r="F36" s="15" t="s">
        <v>43</v>
      </c>
      <c r="G36" s="21" t="s">
        <v>91</v>
      </c>
      <c r="H36" s="21" t="s">
        <v>42</v>
      </c>
      <c r="I36" s="49">
        <v>6000</v>
      </c>
      <c r="J36" s="43">
        <v>0</v>
      </c>
      <c r="K36" s="33">
        <f t="shared" si="1"/>
        <v>0</v>
      </c>
      <c r="L36" s="34">
        <f t="shared" si="2"/>
        <v>0</v>
      </c>
      <c r="M36" s="35"/>
      <c r="N36" s="36">
        <f t="shared" si="3"/>
        <v>0</v>
      </c>
      <c r="O36" s="35"/>
      <c r="P36" s="35"/>
      <c r="Q36" s="35"/>
      <c r="R36" s="45">
        <f t="shared" si="4"/>
        <v>0</v>
      </c>
      <c r="S36" s="11" t="str">
        <f t="shared" si="0"/>
        <v>OK</v>
      </c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s="17" customFormat="1" ht="30" customHeight="1" x14ac:dyDescent="0.35">
      <c r="A37" s="93"/>
      <c r="B37" s="96"/>
      <c r="C37" s="27">
        <v>34</v>
      </c>
      <c r="D37" s="24" t="s">
        <v>76</v>
      </c>
      <c r="E37" s="16" t="s">
        <v>40</v>
      </c>
      <c r="F37" s="15" t="s">
        <v>43</v>
      </c>
      <c r="G37" s="21" t="s">
        <v>91</v>
      </c>
      <c r="H37" s="21" t="s">
        <v>42</v>
      </c>
      <c r="I37" s="49">
        <v>700</v>
      </c>
      <c r="J37" s="43">
        <v>0</v>
      </c>
      <c r="K37" s="33">
        <f t="shared" si="1"/>
        <v>0</v>
      </c>
      <c r="L37" s="34">
        <f t="shared" si="2"/>
        <v>0</v>
      </c>
      <c r="M37" s="35"/>
      <c r="N37" s="36">
        <f t="shared" si="3"/>
        <v>0</v>
      </c>
      <c r="O37" s="35"/>
      <c r="P37" s="35"/>
      <c r="Q37" s="35"/>
      <c r="R37" s="45">
        <f t="shared" si="4"/>
        <v>0</v>
      </c>
      <c r="S37" s="11" t="str">
        <f t="shared" si="0"/>
        <v>OK</v>
      </c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s="17" customFormat="1" ht="30" customHeight="1" x14ac:dyDescent="0.35">
      <c r="A38" s="93"/>
      <c r="B38" s="96"/>
      <c r="C38" s="27">
        <v>35</v>
      </c>
      <c r="D38" s="24" t="s">
        <v>51</v>
      </c>
      <c r="E38" s="16" t="s">
        <v>40</v>
      </c>
      <c r="F38" s="15" t="s">
        <v>43</v>
      </c>
      <c r="G38" s="21" t="s">
        <v>91</v>
      </c>
      <c r="H38" s="21" t="s">
        <v>42</v>
      </c>
      <c r="I38" s="49">
        <v>755</v>
      </c>
      <c r="J38" s="43">
        <v>2</v>
      </c>
      <c r="K38" s="33">
        <f t="shared" si="1"/>
        <v>0</v>
      </c>
      <c r="L38" s="34">
        <f t="shared" si="2"/>
        <v>0</v>
      </c>
      <c r="M38" s="35"/>
      <c r="N38" s="36">
        <f t="shared" si="3"/>
        <v>0</v>
      </c>
      <c r="O38" s="35"/>
      <c r="P38" s="35"/>
      <c r="Q38" s="35"/>
      <c r="R38" s="45">
        <f t="shared" si="4"/>
        <v>2</v>
      </c>
      <c r="S38" s="11" t="str">
        <f t="shared" si="0"/>
        <v>OK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s="17" customFormat="1" ht="30" customHeight="1" x14ac:dyDescent="0.35">
      <c r="A39" s="93"/>
      <c r="B39" s="96"/>
      <c r="C39" s="27">
        <v>36</v>
      </c>
      <c r="D39" s="24" t="s">
        <v>77</v>
      </c>
      <c r="E39" s="16" t="s">
        <v>40</v>
      </c>
      <c r="F39" s="15" t="s">
        <v>43</v>
      </c>
      <c r="G39" s="21" t="s">
        <v>91</v>
      </c>
      <c r="H39" s="21" t="s">
        <v>42</v>
      </c>
      <c r="I39" s="49">
        <v>2800</v>
      </c>
      <c r="J39" s="43">
        <v>2</v>
      </c>
      <c r="K39" s="33">
        <f t="shared" si="1"/>
        <v>0</v>
      </c>
      <c r="L39" s="34">
        <f t="shared" si="2"/>
        <v>0</v>
      </c>
      <c r="M39" s="35"/>
      <c r="N39" s="36">
        <f t="shared" si="3"/>
        <v>0</v>
      </c>
      <c r="O39" s="35"/>
      <c r="P39" s="35"/>
      <c r="Q39" s="35"/>
      <c r="R39" s="45">
        <f t="shared" si="4"/>
        <v>2</v>
      </c>
      <c r="S39" s="11" t="str">
        <f t="shared" si="0"/>
        <v>OK</v>
      </c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s="17" customFormat="1" ht="30" customHeight="1" x14ac:dyDescent="0.35">
      <c r="A40" s="93"/>
      <c r="B40" s="96"/>
      <c r="C40" s="27">
        <v>37</v>
      </c>
      <c r="D40" s="24" t="s">
        <v>78</v>
      </c>
      <c r="E40" s="16" t="s">
        <v>40</v>
      </c>
      <c r="F40" s="15" t="s">
        <v>43</v>
      </c>
      <c r="G40" s="21" t="s">
        <v>91</v>
      </c>
      <c r="H40" s="21" t="s">
        <v>42</v>
      </c>
      <c r="I40" s="49">
        <v>3000</v>
      </c>
      <c r="J40" s="43">
        <v>0</v>
      </c>
      <c r="K40" s="33">
        <f t="shared" si="1"/>
        <v>0</v>
      </c>
      <c r="L40" s="34">
        <f t="shared" si="2"/>
        <v>0</v>
      </c>
      <c r="M40" s="35"/>
      <c r="N40" s="36">
        <f t="shared" si="3"/>
        <v>0</v>
      </c>
      <c r="O40" s="35"/>
      <c r="P40" s="35"/>
      <c r="Q40" s="35"/>
      <c r="R40" s="45">
        <f t="shared" si="4"/>
        <v>0</v>
      </c>
      <c r="S40" s="11" t="str">
        <f t="shared" si="0"/>
        <v>OK</v>
      </c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s="17" customFormat="1" ht="30" customHeight="1" x14ac:dyDescent="0.35">
      <c r="A41" s="93"/>
      <c r="B41" s="96"/>
      <c r="C41" s="27">
        <v>38</v>
      </c>
      <c r="D41" s="24" t="s">
        <v>54</v>
      </c>
      <c r="E41" s="16" t="s">
        <v>40</v>
      </c>
      <c r="F41" s="15" t="s">
        <v>43</v>
      </c>
      <c r="G41" s="21" t="s">
        <v>91</v>
      </c>
      <c r="H41" s="21" t="s">
        <v>42</v>
      </c>
      <c r="I41" s="49">
        <v>800</v>
      </c>
      <c r="J41" s="43">
        <v>2</v>
      </c>
      <c r="K41" s="33">
        <f t="shared" si="1"/>
        <v>0</v>
      </c>
      <c r="L41" s="34">
        <f t="shared" si="2"/>
        <v>0</v>
      </c>
      <c r="M41" s="35"/>
      <c r="N41" s="36">
        <f t="shared" si="3"/>
        <v>0</v>
      </c>
      <c r="O41" s="35"/>
      <c r="P41" s="35"/>
      <c r="Q41" s="35"/>
      <c r="R41" s="45">
        <f t="shared" si="4"/>
        <v>2</v>
      </c>
      <c r="S41" s="11" t="str">
        <f t="shared" si="0"/>
        <v>OK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s="17" customFormat="1" ht="30" customHeight="1" x14ac:dyDescent="0.35">
      <c r="A42" s="93"/>
      <c r="B42" s="96"/>
      <c r="C42" s="27">
        <v>39</v>
      </c>
      <c r="D42" s="24" t="s">
        <v>79</v>
      </c>
      <c r="E42" s="16" t="s">
        <v>40</v>
      </c>
      <c r="F42" s="15" t="s">
        <v>43</v>
      </c>
      <c r="G42" s="21" t="s">
        <v>91</v>
      </c>
      <c r="H42" s="21" t="s">
        <v>42</v>
      </c>
      <c r="I42" s="49">
        <v>700</v>
      </c>
      <c r="J42" s="43">
        <v>0</v>
      </c>
      <c r="K42" s="33">
        <f t="shared" si="1"/>
        <v>0</v>
      </c>
      <c r="L42" s="34">
        <f t="shared" si="2"/>
        <v>0</v>
      </c>
      <c r="M42" s="35"/>
      <c r="N42" s="36">
        <f t="shared" si="3"/>
        <v>0</v>
      </c>
      <c r="O42" s="35"/>
      <c r="P42" s="35"/>
      <c r="Q42" s="35"/>
      <c r="R42" s="45">
        <f t="shared" si="4"/>
        <v>0</v>
      </c>
      <c r="S42" s="11" t="str">
        <f t="shared" si="0"/>
        <v>OK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s="17" customFormat="1" ht="30" customHeight="1" x14ac:dyDescent="0.35">
      <c r="A43" s="93"/>
      <c r="B43" s="96"/>
      <c r="C43" s="27">
        <v>40</v>
      </c>
      <c r="D43" s="24" t="s">
        <v>80</v>
      </c>
      <c r="E43" s="16" t="s">
        <v>40</v>
      </c>
      <c r="F43" s="15" t="s">
        <v>43</v>
      </c>
      <c r="G43" s="21" t="s">
        <v>91</v>
      </c>
      <c r="H43" s="21" t="s">
        <v>42</v>
      </c>
      <c r="I43" s="49">
        <v>700</v>
      </c>
      <c r="J43" s="43">
        <v>0</v>
      </c>
      <c r="K43" s="33">
        <f t="shared" si="1"/>
        <v>0</v>
      </c>
      <c r="L43" s="34">
        <f t="shared" si="2"/>
        <v>0</v>
      </c>
      <c r="M43" s="35"/>
      <c r="N43" s="36">
        <f t="shared" si="3"/>
        <v>0</v>
      </c>
      <c r="O43" s="35"/>
      <c r="P43" s="35"/>
      <c r="Q43" s="35"/>
      <c r="R43" s="45">
        <f t="shared" si="4"/>
        <v>0</v>
      </c>
      <c r="S43" s="11" t="str">
        <f t="shared" si="0"/>
        <v>OK</v>
      </c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s="17" customFormat="1" ht="30" customHeight="1" x14ac:dyDescent="0.35">
      <c r="A44" s="93"/>
      <c r="B44" s="96"/>
      <c r="C44" s="27">
        <v>41</v>
      </c>
      <c r="D44" s="24" t="s">
        <v>81</v>
      </c>
      <c r="E44" s="16" t="s">
        <v>40</v>
      </c>
      <c r="F44" s="15" t="s">
        <v>43</v>
      </c>
      <c r="G44" s="21" t="s">
        <v>91</v>
      </c>
      <c r="H44" s="21" t="s">
        <v>42</v>
      </c>
      <c r="I44" s="49">
        <v>700</v>
      </c>
      <c r="J44" s="43">
        <v>0</v>
      </c>
      <c r="K44" s="33">
        <f t="shared" si="1"/>
        <v>0</v>
      </c>
      <c r="L44" s="34">
        <f t="shared" si="2"/>
        <v>0</v>
      </c>
      <c r="M44" s="35"/>
      <c r="N44" s="36">
        <f t="shared" si="3"/>
        <v>0</v>
      </c>
      <c r="O44" s="35"/>
      <c r="P44" s="35"/>
      <c r="Q44" s="35"/>
      <c r="R44" s="45">
        <f t="shared" si="4"/>
        <v>0</v>
      </c>
      <c r="S44" s="11" t="str">
        <f t="shared" si="0"/>
        <v>OK</v>
      </c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s="17" customFormat="1" ht="30" customHeight="1" x14ac:dyDescent="0.35">
      <c r="A45" s="93"/>
      <c r="B45" s="96"/>
      <c r="C45" s="27">
        <v>42</v>
      </c>
      <c r="D45" s="24" t="s">
        <v>82</v>
      </c>
      <c r="E45" s="16" t="s">
        <v>40</v>
      </c>
      <c r="F45" s="15" t="s">
        <v>43</v>
      </c>
      <c r="G45" s="21" t="s">
        <v>91</v>
      </c>
      <c r="H45" s="21" t="s">
        <v>42</v>
      </c>
      <c r="I45" s="49">
        <v>700</v>
      </c>
      <c r="J45" s="43">
        <v>0</v>
      </c>
      <c r="K45" s="33">
        <f t="shared" si="1"/>
        <v>0</v>
      </c>
      <c r="L45" s="34">
        <f t="shared" si="2"/>
        <v>0</v>
      </c>
      <c r="M45" s="35"/>
      <c r="N45" s="36">
        <f t="shared" si="3"/>
        <v>0</v>
      </c>
      <c r="O45" s="35"/>
      <c r="P45" s="35"/>
      <c r="Q45" s="35"/>
      <c r="R45" s="45">
        <f t="shared" si="4"/>
        <v>0</v>
      </c>
      <c r="S45" s="11" t="str">
        <f t="shared" si="0"/>
        <v>OK</v>
      </c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s="17" customFormat="1" ht="30" customHeight="1" x14ac:dyDescent="0.35">
      <c r="A46" s="93"/>
      <c r="B46" s="96"/>
      <c r="C46" s="27">
        <v>43</v>
      </c>
      <c r="D46" s="24" t="s">
        <v>83</v>
      </c>
      <c r="E46" s="16" t="s">
        <v>40</v>
      </c>
      <c r="F46" s="15" t="s">
        <v>43</v>
      </c>
      <c r="G46" s="21" t="s">
        <v>91</v>
      </c>
      <c r="H46" s="21" t="s">
        <v>42</v>
      </c>
      <c r="I46" s="49">
        <v>700</v>
      </c>
      <c r="J46" s="43">
        <v>0</v>
      </c>
      <c r="K46" s="33">
        <f t="shared" si="1"/>
        <v>0</v>
      </c>
      <c r="L46" s="34">
        <f t="shared" si="2"/>
        <v>0</v>
      </c>
      <c r="M46" s="35"/>
      <c r="N46" s="36">
        <f t="shared" si="3"/>
        <v>0</v>
      </c>
      <c r="O46" s="35"/>
      <c r="P46" s="35"/>
      <c r="Q46" s="35"/>
      <c r="R46" s="45">
        <f t="shared" si="4"/>
        <v>0</v>
      </c>
      <c r="S46" s="11" t="str">
        <f t="shared" si="0"/>
        <v>OK</v>
      </c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s="17" customFormat="1" ht="30" customHeight="1" x14ac:dyDescent="0.35">
      <c r="A47" s="93"/>
      <c r="B47" s="96"/>
      <c r="C47" s="27">
        <v>44</v>
      </c>
      <c r="D47" s="24" t="s">
        <v>84</v>
      </c>
      <c r="E47" s="16" t="s">
        <v>40</v>
      </c>
      <c r="F47" s="15" t="s">
        <v>43</v>
      </c>
      <c r="G47" s="21" t="s">
        <v>91</v>
      </c>
      <c r="H47" s="21" t="s">
        <v>42</v>
      </c>
      <c r="I47" s="49">
        <v>2763.84</v>
      </c>
      <c r="J47" s="43">
        <v>0</v>
      </c>
      <c r="K47" s="33">
        <f t="shared" si="1"/>
        <v>0</v>
      </c>
      <c r="L47" s="34">
        <f t="shared" si="2"/>
        <v>0</v>
      </c>
      <c r="M47" s="35"/>
      <c r="N47" s="36">
        <f t="shared" si="3"/>
        <v>0</v>
      </c>
      <c r="O47" s="35"/>
      <c r="P47" s="35"/>
      <c r="Q47" s="35"/>
      <c r="R47" s="45">
        <f t="shared" si="4"/>
        <v>0</v>
      </c>
      <c r="S47" s="11" t="str">
        <f t="shared" si="0"/>
        <v>OK</v>
      </c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s="17" customFormat="1" ht="30" customHeight="1" x14ac:dyDescent="0.35">
      <c r="A48" s="93"/>
      <c r="B48" s="96"/>
      <c r="C48" s="27">
        <v>45</v>
      </c>
      <c r="D48" s="24" t="s">
        <v>85</v>
      </c>
      <c r="E48" s="16" t="s">
        <v>40</v>
      </c>
      <c r="F48" s="15" t="s">
        <v>43</v>
      </c>
      <c r="G48" s="21" t="s">
        <v>91</v>
      </c>
      <c r="H48" s="21" t="s">
        <v>42</v>
      </c>
      <c r="I48" s="49">
        <v>700</v>
      </c>
      <c r="J48" s="43">
        <v>0</v>
      </c>
      <c r="K48" s="33">
        <f t="shared" si="1"/>
        <v>0</v>
      </c>
      <c r="L48" s="34">
        <f t="shared" si="2"/>
        <v>0</v>
      </c>
      <c r="M48" s="35"/>
      <c r="N48" s="36">
        <f t="shared" si="3"/>
        <v>0</v>
      </c>
      <c r="O48" s="35"/>
      <c r="P48" s="35"/>
      <c r="Q48" s="35"/>
      <c r="R48" s="45">
        <f t="shared" si="4"/>
        <v>0</v>
      </c>
      <c r="S48" s="11" t="str">
        <f t="shared" si="0"/>
        <v>OK</v>
      </c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3" s="17" customFormat="1" ht="30" customHeight="1" x14ac:dyDescent="0.35">
      <c r="A49" s="93"/>
      <c r="B49" s="96"/>
      <c r="C49" s="27">
        <v>46</v>
      </c>
      <c r="D49" s="24" t="s">
        <v>86</v>
      </c>
      <c r="E49" s="16" t="s">
        <v>40</v>
      </c>
      <c r="F49" s="15" t="s">
        <v>43</v>
      </c>
      <c r="G49" s="21" t="s">
        <v>91</v>
      </c>
      <c r="H49" s="21" t="s">
        <v>42</v>
      </c>
      <c r="I49" s="49">
        <v>700</v>
      </c>
      <c r="J49" s="43">
        <v>0</v>
      </c>
      <c r="K49" s="33">
        <f t="shared" si="1"/>
        <v>0</v>
      </c>
      <c r="L49" s="34">
        <f t="shared" si="2"/>
        <v>0</v>
      </c>
      <c r="M49" s="35"/>
      <c r="N49" s="36">
        <f t="shared" si="3"/>
        <v>0</v>
      </c>
      <c r="O49" s="35"/>
      <c r="P49" s="35"/>
      <c r="Q49" s="35"/>
      <c r="R49" s="45">
        <f t="shared" si="4"/>
        <v>0</v>
      </c>
      <c r="S49" s="11" t="str">
        <f t="shared" si="0"/>
        <v>OK</v>
      </c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:33" s="17" customFormat="1" ht="30" customHeight="1" x14ac:dyDescent="0.35">
      <c r="A50" s="93"/>
      <c r="B50" s="96"/>
      <c r="C50" s="27">
        <v>47</v>
      </c>
      <c r="D50" s="24" t="s">
        <v>87</v>
      </c>
      <c r="E50" s="16" t="s">
        <v>40</v>
      </c>
      <c r="F50" s="15" t="s">
        <v>43</v>
      </c>
      <c r="G50" s="21" t="s">
        <v>91</v>
      </c>
      <c r="H50" s="21" t="s">
        <v>42</v>
      </c>
      <c r="I50" s="49">
        <v>700</v>
      </c>
      <c r="J50" s="43">
        <v>0</v>
      </c>
      <c r="K50" s="33">
        <f t="shared" si="1"/>
        <v>0</v>
      </c>
      <c r="L50" s="34">
        <f t="shared" si="2"/>
        <v>0</v>
      </c>
      <c r="M50" s="35"/>
      <c r="N50" s="36">
        <f t="shared" si="3"/>
        <v>0</v>
      </c>
      <c r="O50" s="35"/>
      <c r="P50" s="35"/>
      <c r="Q50" s="35"/>
      <c r="R50" s="45">
        <f t="shared" si="4"/>
        <v>0</v>
      </c>
      <c r="S50" s="11" t="str">
        <f t="shared" si="0"/>
        <v>OK</v>
      </c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3" s="17" customFormat="1" ht="30" customHeight="1" x14ac:dyDescent="0.35">
      <c r="A51" s="93"/>
      <c r="B51" s="96"/>
      <c r="C51" s="27">
        <v>48</v>
      </c>
      <c r="D51" s="24" t="s">
        <v>88</v>
      </c>
      <c r="E51" s="16" t="s">
        <v>40</v>
      </c>
      <c r="F51" s="15" t="s">
        <v>43</v>
      </c>
      <c r="G51" s="21" t="s">
        <v>91</v>
      </c>
      <c r="H51" s="21" t="s">
        <v>42</v>
      </c>
      <c r="I51" s="49">
        <v>700</v>
      </c>
      <c r="J51" s="43">
        <v>0</v>
      </c>
      <c r="K51" s="33">
        <f t="shared" si="1"/>
        <v>0</v>
      </c>
      <c r="L51" s="34">
        <f t="shared" si="2"/>
        <v>0</v>
      </c>
      <c r="M51" s="35"/>
      <c r="N51" s="36">
        <f t="shared" si="3"/>
        <v>0</v>
      </c>
      <c r="O51" s="35"/>
      <c r="P51" s="35"/>
      <c r="Q51" s="35"/>
      <c r="R51" s="45">
        <f t="shared" si="4"/>
        <v>0</v>
      </c>
      <c r="S51" s="11" t="str">
        <f t="shared" si="0"/>
        <v>OK</v>
      </c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3" s="17" customFormat="1" ht="30" customHeight="1" x14ac:dyDescent="0.35">
      <c r="A52" s="93"/>
      <c r="B52" s="96"/>
      <c r="C52" s="27">
        <v>49</v>
      </c>
      <c r="D52" s="24" t="s">
        <v>89</v>
      </c>
      <c r="E52" s="16" t="s">
        <v>40</v>
      </c>
      <c r="F52" s="15" t="s">
        <v>43</v>
      </c>
      <c r="G52" s="21" t="s">
        <v>91</v>
      </c>
      <c r="H52" s="21" t="s">
        <v>42</v>
      </c>
      <c r="I52" s="49">
        <v>700</v>
      </c>
      <c r="J52" s="43">
        <v>0</v>
      </c>
      <c r="K52" s="33">
        <f t="shared" si="1"/>
        <v>0</v>
      </c>
      <c r="L52" s="34">
        <f t="shared" si="2"/>
        <v>0</v>
      </c>
      <c r="M52" s="35"/>
      <c r="N52" s="36">
        <f t="shared" si="3"/>
        <v>0</v>
      </c>
      <c r="O52" s="35"/>
      <c r="P52" s="35"/>
      <c r="Q52" s="35"/>
      <c r="R52" s="45">
        <f t="shared" si="4"/>
        <v>0</v>
      </c>
      <c r="S52" s="11" t="str">
        <f t="shared" si="0"/>
        <v>OK</v>
      </c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:33" s="17" customFormat="1" ht="30" customHeight="1" x14ac:dyDescent="0.35">
      <c r="A53" s="93"/>
      <c r="B53" s="96"/>
      <c r="C53" s="27">
        <v>50</v>
      </c>
      <c r="D53" s="24" t="s">
        <v>90</v>
      </c>
      <c r="E53" s="16" t="s">
        <v>40</v>
      </c>
      <c r="F53" s="15" t="s">
        <v>43</v>
      </c>
      <c r="G53" s="21" t="s">
        <v>91</v>
      </c>
      <c r="H53" s="21" t="s">
        <v>42</v>
      </c>
      <c r="I53" s="49">
        <v>700</v>
      </c>
      <c r="J53" s="43">
        <v>0</v>
      </c>
      <c r="K53" s="33">
        <f t="shared" si="1"/>
        <v>0</v>
      </c>
      <c r="L53" s="34">
        <f t="shared" si="2"/>
        <v>0</v>
      </c>
      <c r="M53" s="35"/>
      <c r="N53" s="36">
        <f t="shared" si="3"/>
        <v>0</v>
      </c>
      <c r="O53" s="35"/>
      <c r="P53" s="35"/>
      <c r="Q53" s="35"/>
      <c r="R53" s="45">
        <f t="shared" si="4"/>
        <v>0</v>
      </c>
      <c r="S53" s="11" t="str">
        <f t="shared" si="0"/>
        <v>OK</v>
      </c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  <row r="54" spans="1:33" s="17" customFormat="1" ht="30" customHeight="1" x14ac:dyDescent="0.35">
      <c r="A54" s="94"/>
      <c r="B54" s="97"/>
      <c r="C54" s="27">
        <v>51</v>
      </c>
      <c r="D54" s="24" t="s">
        <v>65</v>
      </c>
      <c r="E54" s="16" t="s">
        <v>40</v>
      </c>
      <c r="F54" s="15" t="s">
        <v>43</v>
      </c>
      <c r="G54" s="21" t="s">
        <v>91</v>
      </c>
      <c r="H54" s="21" t="s">
        <v>42</v>
      </c>
      <c r="I54" s="49">
        <v>16600</v>
      </c>
      <c r="J54" s="43">
        <v>2</v>
      </c>
      <c r="K54" s="33">
        <f t="shared" si="1"/>
        <v>0</v>
      </c>
      <c r="L54" s="34">
        <f t="shared" si="2"/>
        <v>0</v>
      </c>
      <c r="M54" s="35"/>
      <c r="N54" s="36">
        <f t="shared" si="3"/>
        <v>0</v>
      </c>
      <c r="O54" s="35"/>
      <c r="P54" s="35"/>
      <c r="Q54" s="35"/>
      <c r="R54" s="45">
        <f t="shared" si="4"/>
        <v>2</v>
      </c>
      <c r="S54" s="11" t="str">
        <f t="shared" si="0"/>
        <v>OK</v>
      </c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</row>
    <row r="55" spans="1:33" s="17" customFormat="1" ht="90" customHeight="1" x14ac:dyDescent="0.25">
      <c r="A55" s="52" t="s">
        <v>36</v>
      </c>
      <c r="B55" s="51" t="s">
        <v>37</v>
      </c>
      <c r="C55" s="27">
        <v>52</v>
      </c>
      <c r="D55" s="24" t="s">
        <v>39</v>
      </c>
      <c r="E55" s="16" t="s">
        <v>40</v>
      </c>
      <c r="F55" s="15" t="s">
        <v>41</v>
      </c>
      <c r="G55" s="21" t="s">
        <v>91</v>
      </c>
      <c r="H55" s="21" t="s">
        <v>42</v>
      </c>
      <c r="I55" s="50">
        <v>163999.99</v>
      </c>
      <c r="J55" s="43">
        <v>0</v>
      </c>
      <c r="K55" s="33">
        <f t="shared" si="1"/>
        <v>0</v>
      </c>
      <c r="L55" s="34">
        <f t="shared" si="2"/>
        <v>0</v>
      </c>
      <c r="M55" s="35"/>
      <c r="N55" s="36">
        <f t="shared" si="3"/>
        <v>0</v>
      </c>
      <c r="O55" s="35"/>
      <c r="P55" s="35"/>
      <c r="Q55" s="35"/>
      <c r="R55" s="45">
        <f t="shared" si="4"/>
        <v>0</v>
      </c>
      <c r="S55" s="11" t="str">
        <f t="shared" si="0"/>
        <v>OK</v>
      </c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33" x14ac:dyDescent="0.35">
      <c r="I56" s="20"/>
      <c r="J56" s="37">
        <f>SUMPRODUCT($I$4:$I$55,J4:J55)</f>
        <v>47910</v>
      </c>
      <c r="K56" s="37">
        <f>SUMPRODUCT($I$4:$I$55,K4:K55)</f>
        <v>0</v>
      </c>
      <c r="L56" s="37">
        <f>SUMPRODUCT($I$4:$I$55,L4:L55)</f>
        <v>0</v>
      </c>
      <c r="M56" s="29"/>
      <c r="N56" s="29"/>
      <c r="O56" s="29"/>
      <c r="P56" s="29"/>
      <c r="Q56" s="29"/>
      <c r="T56" s="19">
        <f t="shared" ref="T56:AG56" si="5">SUMPRODUCT($I$4:$I$55,T4:T55)</f>
        <v>0</v>
      </c>
      <c r="U56" s="19">
        <f t="shared" si="5"/>
        <v>0</v>
      </c>
      <c r="V56" s="19">
        <f t="shared" si="5"/>
        <v>0</v>
      </c>
      <c r="W56" s="19">
        <f t="shared" si="5"/>
        <v>0</v>
      </c>
      <c r="X56" s="19">
        <f t="shared" si="5"/>
        <v>0</v>
      </c>
      <c r="Y56" s="19">
        <f t="shared" si="5"/>
        <v>0</v>
      </c>
      <c r="Z56" s="19">
        <f t="shared" si="5"/>
        <v>0</v>
      </c>
      <c r="AA56" s="19">
        <f t="shared" si="5"/>
        <v>0</v>
      </c>
      <c r="AB56" s="19">
        <f t="shared" si="5"/>
        <v>0</v>
      </c>
      <c r="AC56" s="19">
        <f t="shared" si="5"/>
        <v>0</v>
      </c>
      <c r="AD56" s="19">
        <f t="shared" si="5"/>
        <v>0</v>
      </c>
      <c r="AE56" s="19">
        <f t="shared" si="5"/>
        <v>0</v>
      </c>
      <c r="AF56" s="19">
        <f t="shared" si="5"/>
        <v>0</v>
      </c>
      <c r="AG56" s="19">
        <f t="shared" si="5"/>
        <v>0</v>
      </c>
    </row>
    <row r="57" spans="1:33" x14ac:dyDescent="0.35">
      <c r="J57" s="29">
        <f>SUM(J4:J55)</f>
        <v>10</v>
      </c>
      <c r="K57" s="29"/>
      <c r="L57" s="29"/>
      <c r="M57" s="29"/>
      <c r="N57" s="29"/>
      <c r="O57" s="29"/>
      <c r="P57" s="29"/>
      <c r="Q57" s="29"/>
      <c r="R57" s="29">
        <f>SUM(R4:R55)</f>
        <v>10</v>
      </c>
    </row>
    <row r="58" spans="1:33" x14ac:dyDescent="0.35">
      <c r="B58" s="86" t="s">
        <v>104</v>
      </c>
      <c r="C58" s="87"/>
      <c r="D58" s="87"/>
      <c r="E58" s="87"/>
      <c r="F58" s="88"/>
    </row>
  </sheetData>
  <autoFilter ref="A3:AG58" xr:uid="{00000000-0001-0000-0000-000000000000}"/>
  <mergeCells count="23">
    <mergeCell ref="A26:A54"/>
    <mergeCell ref="B26:B54"/>
    <mergeCell ref="B58:F58"/>
    <mergeCell ref="AD1:AD2"/>
    <mergeCell ref="AE1:AE2"/>
    <mergeCell ref="AC1:AC2"/>
    <mergeCell ref="V1:V2"/>
    <mergeCell ref="U1:U2"/>
    <mergeCell ref="A4:A25"/>
    <mergeCell ref="B4:B25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</mergeCells>
  <conditionalFormatting sqref="R4:R55">
    <cfRule type="cellIs" dxfId="5" priority="1" operator="lessThan">
      <formula>0</formula>
    </cfRule>
  </conditionalFormatting>
  <conditionalFormatting sqref="T4:AG55">
    <cfRule type="cellIs" dxfId="4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BA319-2A2F-4993-B7A6-B0AE5729B23D}">
  <dimension ref="A1:AG58"/>
  <sheetViews>
    <sheetView topLeftCell="A7" zoomScale="70" zoomScaleNormal="70" workbookViewId="0">
      <pane xSplit="19" topLeftCell="T1" activePane="topRight" state="frozen"/>
      <selection pane="topRight" activeCell="F13" sqref="F13"/>
    </sheetView>
  </sheetViews>
  <sheetFormatPr defaultColWidth="9.7265625" defaultRowHeight="14.5" x14ac:dyDescent="0.35"/>
  <cols>
    <col min="1" max="1" width="7.1796875" style="1" customWidth="1"/>
    <col min="2" max="2" width="13.7265625" style="1" customWidth="1"/>
    <col min="3" max="3" width="9" style="1" customWidth="1"/>
    <col min="4" max="4" width="33.7265625" style="12" customWidth="1"/>
    <col min="5" max="5" width="10.453125" style="12" customWidth="1"/>
    <col min="6" max="6" width="13.7265625" style="12" customWidth="1"/>
    <col min="7" max="7" width="11.26953125" style="1" customWidth="1"/>
    <col min="8" max="8" width="13.1796875" style="1" customWidth="1"/>
    <col min="9" max="9" width="15.81640625" style="1" customWidth="1"/>
    <col min="10" max="10" width="11" style="6" customWidth="1"/>
    <col min="11" max="12" width="12.54296875" style="6" customWidth="1"/>
    <col min="13" max="13" width="12.453125" style="6" customWidth="1"/>
    <col min="14" max="14" width="12.54296875" style="6" customWidth="1"/>
    <col min="15" max="15" width="7.1796875" style="6" customWidth="1"/>
    <col min="16" max="17" width="6.26953125" style="6" customWidth="1"/>
    <col min="18" max="18" width="10" style="13" customWidth="1"/>
    <col min="19" max="19" width="11.54296875" style="4" customWidth="1"/>
    <col min="20" max="20" width="15" style="5" customWidth="1"/>
    <col min="21" max="33" width="13.26953125" style="5" customWidth="1"/>
    <col min="34" max="16384" width="9.7265625" style="2"/>
  </cols>
  <sheetData>
    <row r="1" spans="1:33" ht="48.75" customHeight="1" x14ac:dyDescent="0.35">
      <c r="A1" s="99" t="s">
        <v>31</v>
      </c>
      <c r="B1" s="100"/>
      <c r="C1" s="101"/>
      <c r="D1" s="99" t="s">
        <v>32</v>
      </c>
      <c r="E1" s="100"/>
      <c r="F1" s="100"/>
      <c r="G1" s="100"/>
      <c r="H1" s="100"/>
      <c r="I1" s="101"/>
      <c r="J1" s="98" t="s">
        <v>33</v>
      </c>
      <c r="K1" s="98"/>
      <c r="L1" s="98"/>
      <c r="M1" s="98"/>
      <c r="N1" s="98"/>
      <c r="O1" s="98"/>
      <c r="P1" s="98"/>
      <c r="Q1" s="98"/>
      <c r="R1" s="98"/>
      <c r="S1" s="98"/>
      <c r="T1" s="89" t="s">
        <v>28</v>
      </c>
      <c r="U1" s="89" t="s">
        <v>28</v>
      </c>
      <c r="V1" s="89" t="s">
        <v>28</v>
      </c>
      <c r="W1" s="89" t="s">
        <v>28</v>
      </c>
      <c r="X1" s="89" t="s">
        <v>28</v>
      </c>
      <c r="Y1" s="89" t="s">
        <v>28</v>
      </c>
      <c r="Z1" s="89" t="s">
        <v>28</v>
      </c>
      <c r="AA1" s="89" t="s">
        <v>28</v>
      </c>
      <c r="AB1" s="89" t="s">
        <v>28</v>
      </c>
      <c r="AC1" s="89" t="s">
        <v>28</v>
      </c>
      <c r="AD1" s="89" t="s">
        <v>28</v>
      </c>
      <c r="AE1" s="89" t="s">
        <v>28</v>
      </c>
      <c r="AF1" s="89" t="s">
        <v>28</v>
      </c>
      <c r="AG1" s="89" t="s">
        <v>28</v>
      </c>
    </row>
    <row r="2" spans="1:33" ht="24.75" customHeight="1" x14ac:dyDescent="0.35">
      <c r="A2" s="98" t="s">
        <v>99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</row>
    <row r="3" spans="1:33" s="3" customFormat="1" ht="48.25" customHeight="1" x14ac:dyDescent="0.25">
      <c r="A3" s="10" t="s">
        <v>5</v>
      </c>
      <c r="B3" s="10" t="s">
        <v>10</v>
      </c>
      <c r="C3" s="10" t="s">
        <v>3</v>
      </c>
      <c r="D3" s="10" t="s">
        <v>13</v>
      </c>
      <c r="E3" s="10" t="s">
        <v>4</v>
      </c>
      <c r="F3" s="10" t="s">
        <v>11</v>
      </c>
      <c r="G3" s="10" t="s">
        <v>29</v>
      </c>
      <c r="H3" s="10" t="s">
        <v>30</v>
      </c>
      <c r="I3" s="10" t="s">
        <v>12</v>
      </c>
      <c r="J3" s="31" t="s">
        <v>15</v>
      </c>
      <c r="K3" s="47" t="s">
        <v>16</v>
      </c>
      <c r="L3" s="47" t="s">
        <v>17</v>
      </c>
      <c r="M3" s="31" t="s">
        <v>18</v>
      </c>
      <c r="N3" s="47" t="s">
        <v>19</v>
      </c>
      <c r="O3" s="47" t="s">
        <v>20</v>
      </c>
      <c r="P3" s="47" t="s">
        <v>21</v>
      </c>
      <c r="Q3" s="47" t="s">
        <v>22</v>
      </c>
      <c r="R3" s="32" t="s">
        <v>0</v>
      </c>
      <c r="S3" s="9" t="s">
        <v>2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  <c r="AG3" s="22" t="s">
        <v>1</v>
      </c>
    </row>
    <row r="4" spans="1:33" s="17" customFormat="1" ht="30" customHeight="1" x14ac:dyDescent="0.35">
      <c r="A4" s="92" t="s">
        <v>34</v>
      </c>
      <c r="B4" s="95" t="s">
        <v>35</v>
      </c>
      <c r="C4" s="27">
        <v>1</v>
      </c>
      <c r="D4" s="44" t="s">
        <v>44</v>
      </c>
      <c r="E4" s="16" t="s">
        <v>40</v>
      </c>
      <c r="F4" s="15" t="s">
        <v>43</v>
      </c>
      <c r="G4" s="21" t="s">
        <v>91</v>
      </c>
      <c r="H4" s="21" t="s">
        <v>42</v>
      </c>
      <c r="I4" s="49">
        <v>2000</v>
      </c>
      <c r="J4" s="43">
        <v>0</v>
      </c>
      <c r="K4" s="33">
        <f>IF(SUM(T4:AK4)&gt;J4+M4,J4+M4,SUM(T4:AK4))</f>
        <v>0</v>
      </c>
      <c r="L4" s="34">
        <f>(SUM(T4:AK4))</f>
        <v>0</v>
      </c>
      <c r="M4" s="35"/>
      <c r="N4" s="36">
        <f>ROUND(IF(J4*0.25-0.5&lt;0,0,J4*0.25-0.5),0)-Q4-O4</f>
        <v>0</v>
      </c>
      <c r="O4" s="35"/>
      <c r="P4" s="35"/>
      <c r="Q4" s="35"/>
      <c r="R4" s="45">
        <f>J4-(SUM(T4:AG4))+M4</f>
        <v>0</v>
      </c>
      <c r="S4" s="11" t="str">
        <f t="shared" ref="S4:S55" si="0">IF(R4&lt;0,"ATENÇÃO","OK")</f>
        <v>OK</v>
      </c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s="17" customFormat="1" ht="30" customHeight="1" x14ac:dyDescent="0.35">
      <c r="A5" s="93"/>
      <c r="B5" s="96"/>
      <c r="C5" s="27">
        <v>2</v>
      </c>
      <c r="D5" s="24" t="s">
        <v>45</v>
      </c>
      <c r="E5" s="16" t="s">
        <v>40</v>
      </c>
      <c r="F5" s="15" t="s">
        <v>43</v>
      </c>
      <c r="G5" s="21" t="s">
        <v>91</v>
      </c>
      <c r="H5" s="21" t="s">
        <v>42</v>
      </c>
      <c r="I5" s="49">
        <v>1400</v>
      </c>
      <c r="J5" s="43">
        <v>0</v>
      </c>
      <c r="K5" s="33">
        <f t="shared" ref="K5:K55" si="1">IF(SUM(T5:AK5)&gt;J5+M5,J5+M5,SUM(T5:AK5))</f>
        <v>0</v>
      </c>
      <c r="L5" s="34">
        <f t="shared" ref="L5:L55" si="2">(SUM(T5:AK5))</f>
        <v>0</v>
      </c>
      <c r="M5" s="35"/>
      <c r="N5" s="36">
        <f t="shared" ref="N5:N55" si="3">ROUND(IF(J5*0.25-0.5&lt;0,0,J5*0.25-0.5),0)-Q5-O5</f>
        <v>0</v>
      </c>
      <c r="O5" s="35"/>
      <c r="P5" s="35"/>
      <c r="Q5" s="35"/>
      <c r="R5" s="45">
        <f t="shared" ref="R5:R55" si="4">J5-(SUM(T5:AG5))+M5</f>
        <v>0</v>
      </c>
      <c r="S5" s="11" t="str">
        <f t="shared" si="0"/>
        <v>OK</v>
      </c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s="17" customFormat="1" ht="30" customHeight="1" x14ac:dyDescent="0.35">
      <c r="A6" s="93"/>
      <c r="B6" s="96"/>
      <c r="C6" s="27">
        <v>3</v>
      </c>
      <c r="D6" s="24" t="s">
        <v>46</v>
      </c>
      <c r="E6" s="16" t="s">
        <v>40</v>
      </c>
      <c r="F6" s="15" t="s">
        <v>43</v>
      </c>
      <c r="G6" s="21" t="s">
        <v>91</v>
      </c>
      <c r="H6" s="21" t="s">
        <v>42</v>
      </c>
      <c r="I6" s="49">
        <v>1400</v>
      </c>
      <c r="J6" s="43">
        <v>0</v>
      </c>
      <c r="K6" s="33">
        <f t="shared" si="1"/>
        <v>0</v>
      </c>
      <c r="L6" s="34">
        <f t="shared" si="2"/>
        <v>0</v>
      </c>
      <c r="M6" s="35"/>
      <c r="N6" s="36">
        <f t="shared" si="3"/>
        <v>0</v>
      </c>
      <c r="O6" s="35"/>
      <c r="P6" s="35"/>
      <c r="Q6" s="35"/>
      <c r="R6" s="45">
        <f t="shared" si="4"/>
        <v>0</v>
      </c>
      <c r="S6" s="11" t="str">
        <f t="shared" si="0"/>
        <v>OK</v>
      </c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s="3" customFormat="1" ht="30" customHeight="1" x14ac:dyDescent="0.35">
      <c r="A7" s="93"/>
      <c r="B7" s="96"/>
      <c r="C7" s="27">
        <v>4</v>
      </c>
      <c r="D7" s="44" t="s">
        <v>47</v>
      </c>
      <c r="E7" s="16" t="s">
        <v>40</v>
      </c>
      <c r="F7" s="15" t="s">
        <v>43</v>
      </c>
      <c r="G7" s="21" t="s">
        <v>91</v>
      </c>
      <c r="H7" s="21" t="s">
        <v>42</v>
      </c>
      <c r="I7" s="49">
        <v>2000</v>
      </c>
      <c r="J7" s="43">
        <v>0</v>
      </c>
      <c r="K7" s="33">
        <f t="shared" si="1"/>
        <v>0</v>
      </c>
      <c r="L7" s="34">
        <f t="shared" si="2"/>
        <v>0</v>
      </c>
      <c r="M7" s="35"/>
      <c r="N7" s="36">
        <f t="shared" si="3"/>
        <v>0</v>
      </c>
      <c r="O7" s="35"/>
      <c r="P7" s="35"/>
      <c r="Q7" s="35"/>
      <c r="R7" s="45">
        <f t="shared" si="4"/>
        <v>0</v>
      </c>
      <c r="S7" s="11" t="str">
        <f t="shared" si="0"/>
        <v>OK</v>
      </c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s="3" customFormat="1" ht="30" customHeight="1" x14ac:dyDescent="0.35">
      <c r="A8" s="93"/>
      <c r="B8" s="96"/>
      <c r="C8" s="27">
        <v>5</v>
      </c>
      <c r="D8" s="25" t="s">
        <v>48</v>
      </c>
      <c r="E8" s="16" t="s">
        <v>40</v>
      </c>
      <c r="F8" s="15" t="s">
        <v>43</v>
      </c>
      <c r="G8" s="21" t="s">
        <v>91</v>
      </c>
      <c r="H8" s="21" t="s">
        <v>42</v>
      </c>
      <c r="I8" s="49">
        <v>1000</v>
      </c>
      <c r="J8" s="43">
        <v>0</v>
      </c>
      <c r="K8" s="33">
        <f t="shared" si="1"/>
        <v>0</v>
      </c>
      <c r="L8" s="34">
        <f t="shared" si="2"/>
        <v>0</v>
      </c>
      <c r="M8" s="35"/>
      <c r="N8" s="36">
        <f t="shared" si="3"/>
        <v>0</v>
      </c>
      <c r="O8" s="35"/>
      <c r="P8" s="35"/>
      <c r="Q8" s="35"/>
      <c r="R8" s="45">
        <f t="shared" si="4"/>
        <v>0</v>
      </c>
      <c r="S8" s="11" t="str">
        <f t="shared" si="0"/>
        <v>OK</v>
      </c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 s="3" customFormat="1" ht="30" customHeight="1" x14ac:dyDescent="0.35">
      <c r="A9" s="93"/>
      <c r="B9" s="96"/>
      <c r="C9" s="27">
        <v>6</v>
      </c>
      <c r="D9" s="44" t="s">
        <v>49</v>
      </c>
      <c r="E9" s="16" t="s">
        <v>40</v>
      </c>
      <c r="F9" s="15" t="s">
        <v>43</v>
      </c>
      <c r="G9" s="21" t="s">
        <v>91</v>
      </c>
      <c r="H9" s="21" t="s">
        <v>42</v>
      </c>
      <c r="I9" s="49">
        <v>3000</v>
      </c>
      <c r="J9" s="43">
        <v>0</v>
      </c>
      <c r="K9" s="33">
        <f t="shared" si="1"/>
        <v>0</v>
      </c>
      <c r="L9" s="34">
        <f t="shared" si="2"/>
        <v>0</v>
      </c>
      <c r="M9" s="35"/>
      <c r="N9" s="36">
        <f t="shared" si="3"/>
        <v>0</v>
      </c>
      <c r="O9" s="35"/>
      <c r="P9" s="35"/>
      <c r="Q9" s="35"/>
      <c r="R9" s="45">
        <f t="shared" si="4"/>
        <v>0</v>
      </c>
      <c r="S9" s="11" t="str">
        <f t="shared" si="0"/>
        <v>OK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33" s="3" customFormat="1" ht="30" customHeight="1" x14ac:dyDescent="0.35">
      <c r="A10" s="93"/>
      <c r="B10" s="96"/>
      <c r="C10" s="27">
        <v>7</v>
      </c>
      <c r="D10" s="44" t="s">
        <v>50</v>
      </c>
      <c r="E10" s="16" t="s">
        <v>40</v>
      </c>
      <c r="F10" s="15" t="s">
        <v>43</v>
      </c>
      <c r="G10" s="21" t="s">
        <v>91</v>
      </c>
      <c r="H10" s="21" t="s">
        <v>42</v>
      </c>
      <c r="I10" s="49">
        <v>500</v>
      </c>
      <c r="J10" s="43">
        <v>0</v>
      </c>
      <c r="K10" s="33">
        <f t="shared" si="1"/>
        <v>0</v>
      </c>
      <c r="L10" s="34">
        <f t="shared" si="2"/>
        <v>0</v>
      </c>
      <c r="M10" s="35"/>
      <c r="N10" s="36">
        <f t="shared" si="3"/>
        <v>0</v>
      </c>
      <c r="O10" s="35"/>
      <c r="P10" s="35"/>
      <c r="Q10" s="35"/>
      <c r="R10" s="45">
        <f t="shared" si="4"/>
        <v>0</v>
      </c>
      <c r="S10" s="11" t="str">
        <f t="shared" si="0"/>
        <v>OK</v>
      </c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s="17" customFormat="1" ht="30" customHeight="1" x14ac:dyDescent="0.35">
      <c r="A11" s="93"/>
      <c r="B11" s="96"/>
      <c r="C11" s="27">
        <v>8</v>
      </c>
      <c r="D11" s="44" t="s">
        <v>51</v>
      </c>
      <c r="E11" s="16" t="s">
        <v>40</v>
      </c>
      <c r="F11" s="15" t="s">
        <v>43</v>
      </c>
      <c r="G11" s="21" t="s">
        <v>91</v>
      </c>
      <c r="H11" s="21" t="s">
        <v>42</v>
      </c>
      <c r="I11" s="49">
        <v>700</v>
      </c>
      <c r="J11" s="43">
        <v>0</v>
      </c>
      <c r="K11" s="33">
        <f t="shared" si="1"/>
        <v>0</v>
      </c>
      <c r="L11" s="34">
        <f t="shared" si="2"/>
        <v>0</v>
      </c>
      <c r="M11" s="35"/>
      <c r="N11" s="36">
        <f t="shared" si="3"/>
        <v>0</v>
      </c>
      <c r="O11" s="35"/>
      <c r="P11" s="35"/>
      <c r="Q11" s="35"/>
      <c r="R11" s="45">
        <f t="shared" si="4"/>
        <v>0</v>
      </c>
      <c r="S11" s="11" t="str">
        <f t="shared" si="0"/>
        <v>OK</v>
      </c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3" s="17" customFormat="1" ht="30" customHeight="1" x14ac:dyDescent="0.35">
      <c r="A12" s="93"/>
      <c r="B12" s="96"/>
      <c r="C12" s="27">
        <v>9</v>
      </c>
      <c r="D12" s="44" t="s">
        <v>52</v>
      </c>
      <c r="E12" s="16" t="s">
        <v>40</v>
      </c>
      <c r="F12" s="15" t="s">
        <v>43</v>
      </c>
      <c r="G12" s="21" t="s">
        <v>91</v>
      </c>
      <c r="H12" s="21" t="s">
        <v>42</v>
      </c>
      <c r="I12" s="49">
        <v>800</v>
      </c>
      <c r="J12" s="43">
        <v>0</v>
      </c>
      <c r="K12" s="33">
        <f t="shared" si="1"/>
        <v>0</v>
      </c>
      <c r="L12" s="34">
        <f t="shared" si="2"/>
        <v>0</v>
      </c>
      <c r="M12" s="35"/>
      <c r="N12" s="36">
        <f t="shared" si="3"/>
        <v>0</v>
      </c>
      <c r="O12" s="35"/>
      <c r="P12" s="35"/>
      <c r="Q12" s="35"/>
      <c r="R12" s="45">
        <f t="shared" si="4"/>
        <v>0</v>
      </c>
      <c r="S12" s="11" t="str">
        <f t="shared" si="0"/>
        <v>OK</v>
      </c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33" s="17" customFormat="1" ht="30" customHeight="1" x14ac:dyDescent="0.35">
      <c r="A13" s="93"/>
      <c r="B13" s="96"/>
      <c r="C13" s="27">
        <v>10</v>
      </c>
      <c r="D13" s="44" t="s">
        <v>53</v>
      </c>
      <c r="E13" s="16" t="s">
        <v>40</v>
      </c>
      <c r="F13" s="15" t="s">
        <v>43</v>
      </c>
      <c r="G13" s="21" t="s">
        <v>91</v>
      </c>
      <c r="H13" s="21" t="s">
        <v>42</v>
      </c>
      <c r="I13" s="49">
        <v>1900</v>
      </c>
      <c r="J13" s="43">
        <v>0</v>
      </c>
      <c r="K13" s="33">
        <f t="shared" si="1"/>
        <v>0</v>
      </c>
      <c r="L13" s="34">
        <f t="shared" si="2"/>
        <v>0</v>
      </c>
      <c r="M13" s="35"/>
      <c r="N13" s="36">
        <f t="shared" si="3"/>
        <v>0</v>
      </c>
      <c r="O13" s="35"/>
      <c r="P13" s="35"/>
      <c r="Q13" s="35"/>
      <c r="R13" s="45">
        <f t="shared" si="4"/>
        <v>0</v>
      </c>
      <c r="S13" s="11" t="str">
        <f t="shared" si="0"/>
        <v>OK</v>
      </c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33" s="17" customFormat="1" ht="30" customHeight="1" x14ac:dyDescent="0.35">
      <c r="A14" s="93"/>
      <c r="B14" s="96"/>
      <c r="C14" s="27">
        <v>11</v>
      </c>
      <c r="D14" s="26" t="s">
        <v>54</v>
      </c>
      <c r="E14" s="16" t="s">
        <v>40</v>
      </c>
      <c r="F14" s="15" t="s">
        <v>43</v>
      </c>
      <c r="G14" s="21" t="s">
        <v>91</v>
      </c>
      <c r="H14" s="21" t="s">
        <v>42</v>
      </c>
      <c r="I14" s="49">
        <v>700</v>
      </c>
      <c r="J14" s="43">
        <v>0</v>
      </c>
      <c r="K14" s="33">
        <f t="shared" si="1"/>
        <v>0</v>
      </c>
      <c r="L14" s="34">
        <f t="shared" si="2"/>
        <v>0</v>
      </c>
      <c r="M14" s="35"/>
      <c r="N14" s="36">
        <f t="shared" si="3"/>
        <v>0</v>
      </c>
      <c r="O14" s="35"/>
      <c r="P14" s="35"/>
      <c r="Q14" s="35"/>
      <c r="R14" s="45">
        <f t="shared" si="4"/>
        <v>0</v>
      </c>
      <c r="S14" s="11" t="str">
        <f t="shared" si="0"/>
        <v>OK</v>
      </c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33" s="17" customFormat="1" ht="30" customHeight="1" x14ac:dyDescent="0.35">
      <c r="A15" s="93"/>
      <c r="B15" s="96"/>
      <c r="C15" s="27">
        <v>12</v>
      </c>
      <c r="D15" s="44" t="s">
        <v>55</v>
      </c>
      <c r="E15" s="16" t="s">
        <v>40</v>
      </c>
      <c r="F15" s="15" t="s">
        <v>43</v>
      </c>
      <c r="G15" s="21" t="s">
        <v>91</v>
      </c>
      <c r="H15" s="21" t="s">
        <v>42</v>
      </c>
      <c r="I15" s="49">
        <v>700</v>
      </c>
      <c r="J15" s="43">
        <v>0</v>
      </c>
      <c r="K15" s="33">
        <f t="shared" si="1"/>
        <v>0</v>
      </c>
      <c r="L15" s="34">
        <f t="shared" si="2"/>
        <v>0</v>
      </c>
      <c r="M15" s="35"/>
      <c r="N15" s="36">
        <f t="shared" si="3"/>
        <v>0</v>
      </c>
      <c r="O15" s="35"/>
      <c r="P15" s="35"/>
      <c r="Q15" s="35"/>
      <c r="R15" s="45">
        <f t="shared" si="4"/>
        <v>0</v>
      </c>
      <c r="S15" s="11" t="str">
        <f t="shared" si="0"/>
        <v>OK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3" s="17" customFormat="1" ht="30" customHeight="1" x14ac:dyDescent="0.35">
      <c r="A16" s="93"/>
      <c r="B16" s="96"/>
      <c r="C16" s="27">
        <v>13</v>
      </c>
      <c r="D16" s="24" t="s">
        <v>56</v>
      </c>
      <c r="E16" s="16" t="s">
        <v>40</v>
      </c>
      <c r="F16" s="15" t="s">
        <v>43</v>
      </c>
      <c r="G16" s="21" t="s">
        <v>91</v>
      </c>
      <c r="H16" s="21" t="s">
        <v>42</v>
      </c>
      <c r="I16" s="49">
        <v>500</v>
      </c>
      <c r="J16" s="43">
        <v>0</v>
      </c>
      <c r="K16" s="33">
        <f t="shared" si="1"/>
        <v>0</v>
      </c>
      <c r="L16" s="34">
        <f t="shared" si="2"/>
        <v>0</v>
      </c>
      <c r="M16" s="35"/>
      <c r="N16" s="36">
        <f t="shared" si="3"/>
        <v>0</v>
      </c>
      <c r="O16" s="35"/>
      <c r="P16" s="35"/>
      <c r="Q16" s="35"/>
      <c r="R16" s="45">
        <f t="shared" si="4"/>
        <v>0</v>
      </c>
      <c r="S16" s="11" t="str">
        <f t="shared" si="0"/>
        <v>OK</v>
      </c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s="17" customFormat="1" ht="30" customHeight="1" x14ac:dyDescent="0.35">
      <c r="A17" s="93"/>
      <c r="B17" s="96"/>
      <c r="C17" s="27">
        <v>14</v>
      </c>
      <c r="D17" s="24" t="s">
        <v>57</v>
      </c>
      <c r="E17" s="16" t="s">
        <v>40</v>
      </c>
      <c r="F17" s="15" t="s">
        <v>43</v>
      </c>
      <c r="G17" s="21" t="s">
        <v>91</v>
      </c>
      <c r="H17" s="21" t="s">
        <v>42</v>
      </c>
      <c r="I17" s="49">
        <v>600</v>
      </c>
      <c r="J17" s="43">
        <v>0</v>
      </c>
      <c r="K17" s="33">
        <f t="shared" si="1"/>
        <v>0</v>
      </c>
      <c r="L17" s="34">
        <f t="shared" si="2"/>
        <v>0</v>
      </c>
      <c r="M17" s="35"/>
      <c r="N17" s="36">
        <f t="shared" si="3"/>
        <v>0</v>
      </c>
      <c r="O17" s="35"/>
      <c r="P17" s="35"/>
      <c r="Q17" s="35"/>
      <c r="R17" s="45">
        <f t="shared" si="4"/>
        <v>0</v>
      </c>
      <c r="S17" s="11" t="str">
        <f t="shared" si="0"/>
        <v>OK</v>
      </c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s="17" customFormat="1" ht="30" customHeight="1" x14ac:dyDescent="0.35">
      <c r="A18" s="93"/>
      <c r="B18" s="96"/>
      <c r="C18" s="27">
        <v>15</v>
      </c>
      <c r="D18" s="26" t="s">
        <v>58</v>
      </c>
      <c r="E18" s="16" t="s">
        <v>40</v>
      </c>
      <c r="F18" s="15" t="s">
        <v>43</v>
      </c>
      <c r="G18" s="21" t="s">
        <v>91</v>
      </c>
      <c r="H18" s="21" t="s">
        <v>42</v>
      </c>
      <c r="I18" s="49">
        <v>2100</v>
      </c>
      <c r="J18" s="43">
        <v>0</v>
      </c>
      <c r="K18" s="33">
        <f t="shared" si="1"/>
        <v>0</v>
      </c>
      <c r="L18" s="34">
        <f t="shared" si="2"/>
        <v>0</v>
      </c>
      <c r="M18" s="35"/>
      <c r="N18" s="36">
        <f t="shared" si="3"/>
        <v>0</v>
      </c>
      <c r="O18" s="35"/>
      <c r="P18" s="35"/>
      <c r="Q18" s="35"/>
      <c r="R18" s="45">
        <f t="shared" si="4"/>
        <v>0</v>
      </c>
      <c r="S18" s="11" t="str">
        <f t="shared" si="0"/>
        <v>OK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s="17" customFormat="1" ht="30" customHeight="1" x14ac:dyDescent="0.35">
      <c r="A19" s="93"/>
      <c r="B19" s="96"/>
      <c r="C19" s="27">
        <v>16</v>
      </c>
      <c r="D19" s="44" t="s">
        <v>59</v>
      </c>
      <c r="E19" s="16" t="s">
        <v>40</v>
      </c>
      <c r="F19" s="15" t="s">
        <v>43</v>
      </c>
      <c r="G19" s="21" t="s">
        <v>91</v>
      </c>
      <c r="H19" s="21" t="s">
        <v>42</v>
      </c>
      <c r="I19" s="49">
        <v>500</v>
      </c>
      <c r="J19" s="43">
        <v>0</v>
      </c>
      <c r="K19" s="33">
        <f t="shared" si="1"/>
        <v>0</v>
      </c>
      <c r="L19" s="34">
        <f t="shared" si="2"/>
        <v>0</v>
      </c>
      <c r="M19" s="35"/>
      <c r="N19" s="36">
        <f t="shared" si="3"/>
        <v>0</v>
      </c>
      <c r="O19" s="35"/>
      <c r="P19" s="35"/>
      <c r="Q19" s="35"/>
      <c r="R19" s="45">
        <f t="shared" si="4"/>
        <v>0</v>
      </c>
      <c r="S19" s="11" t="str">
        <f t="shared" si="0"/>
        <v>OK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s="17" customFormat="1" ht="30" customHeight="1" x14ac:dyDescent="0.35">
      <c r="A20" s="93"/>
      <c r="B20" s="96"/>
      <c r="C20" s="27">
        <v>17</v>
      </c>
      <c r="D20" s="26" t="s">
        <v>60</v>
      </c>
      <c r="E20" s="16" t="s">
        <v>40</v>
      </c>
      <c r="F20" s="15" t="s">
        <v>43</v>
      </c>
      <c r="G20" s="21" t="s">
        <v>91</v>
      </c>
      <c r="H20" s="21" t="s">
        <v>42</v>
      </c>
      <c r="I20" s="49">
        <v>600</v>
      </c>
      <c r="J20" s="43">
        <v>0</v>
      </c>
      <c r="K20" s="33">
        <f t="shared" si="1"/>
        <v>0</v>
      </c>
      <c r="L20" s="34">
        <f t="shared" si="2"/>
        <v>0</v>
      </c>
      <c r="M20" s="35"/>
      <c r="N20" s="36">
        <f t="shared" si="3"/>
        <v>0</v>
      </c>
      <c r="O20" s="35"/>
      <c r="P20" s="35"/>
      <c r="Q20" s="35"/>
      <c r="R20" s="45">
        <f t="shared" si="4"/>
        <v>0</v>
      </c>
      <c r="S20" s="11" t="str">
        <f t="shared" si="0"/>
        <v>OK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s="17" customFormat="1" ht="30" customHeight="1" x14ac:dyDescent="0.35">
      <c r="A21" s="93"/>
      <c r="B21" s="96"/>
      <c r="C21" s="27">
        <v>18</v>
      </c>
      <c r="D21" s="26" t="s">
        <v>61</v>
      </c>
      <c r="E21" s="16" t="s">
        <v>40</v>
      </c>
      <c r="F21" s="15" t="s">
        <v>43</v>
      </c>
      <c r="G21" s="21" t="s">
        <v>91</v>
      </c>
      <c r="H21" s="21" t="s">
        <v>42</v>
      </c>
      <c r="I21" s="49">
        <v>600</v>
      </c>
      <c r="J21" s="43">
        <v>0</v>
      </c>
      <c r="K21" s="33">
        <f t="shared" si="1"/>
        <v>0</v>
      </c>
      <c r="L21" s="34">
        <f t="shared" si="2"/>
        <v>0</v>
      </c>
      <c r="M21" s="35"/>
      <c r="N21" s="36">
        <f t="shared" si="3"/>
        <v>0</v>
      </c>
      <c r="O21" s="35"/>
      <c r="P21" s="35"/>
      <c r="Q21" s="35"/>
      <c r="R21" s="45">
        <f t="shared" si="4"/>
        <v>0</v>
      </c>
      <c r="S21" s="11" t="str">
        <f t="shared" si="0"/>
        <v>OK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s="17" customFormat="1" ht="30" customHeight="1" x14ac:dyDescent="0.35">
      <c r="A22" s="93"/>
      <c r="B22" s="96"/>
      <c r="C22" s="27">
        <v>19</v>
      </c>
      <c r="D22" s="26" t="s">
        <v>62</v>
      </c>
      <c r="E22" s="16" t="s">
        <v>40</v>
      </c>
      <c r="F22" s="15" t="s">
        <v>43</v>
      </c>
      <c r="G22" s="21" t="s">
        <v>91</v>
      </c>
      <c r="H22" s="21" t="s">
        <v>42</v>
      </c>
      <c r="I22" s="49">
        <v>800</v>
      </c>
      <c r="J22" s="43">
        <v>0</v>
      </c>
      <c r="K22" s="33">
        <f t="shared" si="1"/>
        <v>0</v>
      </c>
      <c r="L22" s="34">
        <f t="shared" si="2"/>
        <v>0</v>
      </c>
      <c r="M22" s="35"/>
      <c r="N22" s="36">
        <f t="shared" si="3"/>
        <v>0</v>
      </c>
      <c r="O22" s="35"/>
      <c r="P22" s="35"/>
      <c r="Q22" s="35"/>
      <c r="R22" s="45">
        <f t="shared" si="4"/>
        <v>0</v>
      </c>
      <c r="S22" s="11" t="str">
        <f t="shared" si="0"/>
        <v>OK</v>
      </c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s="17" customFormat="1" ht="30" customHeight="1" x14ac:dyDescent="0.35">
      <c r="A23" s="93"/>
      <c r="B23" s="96"/>
      <c r="C23" s="27">
        <v>20</v>
      </c>
      <c r="D23" s="24" t="s">
        <v>63</v>
      </c>
      <c r="E23" s="16" t="s">
        <v>40</v>
      </c>
      <c r="F23" s="15" t="s">
        <v>43</v>
      </c>
      <c r="G23" s="21" t="s">
        <v>91</v>
      </c>
      <c r="H23" s="21" t="s">
        <v>42</v>
      </c>
      <c r="I23" s="49">
        <v>524.255</v>
      </c>
      <c r="J23" s="43">
        <v>0</v>
      </c>
      <c r="K23" s="33">
        <f t="shared" si="1"/>
        <v>0</v>
      </c>
      <c r="L23" s="34">
        <f>(SUM(T23:AK23))</f>
        <v>0</v>
      </c>
      <c r="M23" s="35"/>
      <c r="N23" s="36">
        <f t="shared" si="3"/>
        <v>0</v>
      </c>
      <c r="O23" s="35"/>
      <c r="P23" s="35"/>
      <c r="Q23" s="35"/>
      <c r="R23" s="45">
        <f t="shared" si="4"/>
        <v>0</v>
      </c>
      <c r="S23" s="11" t="str">
        <f t="shared" si="0"/>
        <v>OK</v>
      </c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s="17" customFormat="1" ht="30" customHeight="1" x14ac:dyDescent="0.35">
      <c r="A24" s="93"/>
      <c r="B24" s="96"/>
      <c r="C24" s="27">
        <v>21</v>
      </c>
      <c r="D24" s="44" t="s">
        <v>64</v>
      </c>
      <c r="E24" s="16" t="s">
        <v>40</v>
      </c>
      <c r="F24" s="15" t="s">
        <v>43</v>
      </c>
      <c r="G24" s="21" t="s">
        <v>91</v>
      </c>
      <c r="H24" s="21" t="s">
        <v>42</v>
      </c>
      <c r="I24" s="49">
        <v>2100</v>
      </c>
      <c r="J24" s="43">
        <v>0</v>
      </c>
      <c r="K24" s="33">
        <f t="shared" si="1"/>
        <v>0</v>
      </c>
      <c r="L24" s="34">
        <f t="shared" si="2"/>
        <v>0</v>
      </c>
      <c r="M24" s="35"/>
      <c r="N24" s="36">
        <f t="shared" si="3"/>
        <v>0</v>
      </c>
      <c r="O24" s="35"/>
      <c r="P24" s="35"/>
      <c r="Q24" s="35"/>
      <c r="R24" s="45">
        <f t="shared" si="4"/>
        <v>0</v>
      </c>
      <c r="S24" s="11" t="str">
        <f t="shared" si="0"/>
        <v>OK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s="17" customFormat="1" ht="30" customHeight="1" x14ac:dyDescent="0.35">
      <c r="A25" s="94"/>
      <c r="B25" s="97"/>
      <c r="C25" s="27">
        <v>22</v>
      </c>
      <c r="D25" s="44" t="s">
        <v>65</v>
      </c>
      <c r="E25" s="16" t="s">
        <v>40</v>
      </c>
      <c r="F25" s="15" t="s">
        <v>43</v>
      </c>
      <c r="G25" s="21" t="s">
        <v>91</v>
      </c>
      <c r="H25" s="21" t="s">
        <v>42</v>
      </c>
      <c r="I25" s="49">
        <v>11650</v>
      </c>
      <c r="J25" s="43">
        <v>0</v>
      </c>
      <c r="K25" s="33">
        <f t="shared" si="1"/>
        <v>0</v>
      </c>
      <c r="L25" s="34">
        <f t="shared" si="2"/>
        <v>0</v>
      </c>
      <c r="M25" s="35"/>
      <c r="N25" s="36">
        <f t="shared" si="3"/>
        <v>0</v>
      </c>
      <c r="O25" s="35"/>
      <c r="P25" s="35"/>
      <c r="Q25" s="35"/>
      <c r="R25" s="45">
        <f t="shared" si="4"/>
        <v>0</v>
      </c>
      <c r="S25" s="11" t="str">
        <f t="shared" si="0"/>
        <v>OK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s="17" customFormat="1" ht="30" customHeight="1" x14ac:dyDescent="0.35">
      <c r="A26" s="92" t="s">
        <v>38</v>
      </c>
      <c r="B26" s="95" t="s">
        <v>35</v>
      </c>
      <c r="C26" s="27">
        <v>23</v>
      </c>
      <c r="D26" s="24" t="s">
        <v>66</v>
      </c>
      <c r="E26" s="16" t="s">
        <v>40</v>
      </c>
      <c r="F26" s="15" t="s">
        <v>43</v>
      </c>
      <c r="G26" s="21" t="s">
        <v>91</v>
      </c>
      <c r="H26" s="21" t="s">
        <v>42</v>
      </c>
      <c r="I26" s="49">
        <v>6000</v>
      </c>
      <c r="J26" s="43">
        <v>0</v>
      </c>
      <c r="K26" s="33">
        <f t="shared" si="1"/>
        <v>0</v>
      </c>
      <c r="L26" s="34">
        <f t="shared" si="2"/>
        <v>0</v>
      </c>
      <c r="M26" s="35"/>
      <c r="N26" s="36">
        <f t="shared" si="3"/>
        <v>0</v>
      </c>
      <c r="O26" s="35"/>
      <c r="P26" s="35"/>
      <c r="Q26" s="35"/>
      <c r="R26" s="45">
        <f t="shared" si="4"/>
        <v>0</v>
      </c>
      <c r="S26" s="11" t="str">
        <f t="shared" si="0"/>
        <v>OK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s="17" customFormat="1" ht="30" customHeight="1" x14ac:dyDescent="0.35">
      <c r="A27" s="93"/>
      <c r="B27" s="96"/>
      <c r="C27" s="27">
        <v>24</v>
      </c>
      <c r="D27" s="24" t="s">
        <v>67</v>
      </c>
      <c r="E27" s="16" t="s">
        <v>40</v>
      </c>
      <c r="F27" s="15" t="s">
        <v>43</v>
      </c>
      <c r="G27" s="21" t="s">
        <v>91</v>
      </c>
      <c r="H27" s="21" t="s">
        <v>42</v>
      </c>
      <c r="I27" s="49">
        <v>1400</v>
      </c>
      <c r="J27" s="43">
        <v>0</v>
      </c>
      <c r="K27" s="33">
        <f t="shared" si="1"/>
        <v>0</v>
      </c>
      <c r="L27" s="34">
        <f t="shared" si="2"/>
        <v>0</v>
      </c>
      <c r="M27" s="35"/>
      <c r="N27" s="36">
        <f t="shared" si="3"/>
        <v>0</v>
      </c>
      <c r="O27" s="35"/>
      <c r="P27" s="35"/>
      <c r="Q27" s="35"/>
      <c r="R27" s="45">
        <f t="shared" si="4"/>
        <v>0</v>
      </c>
      <c r="S27" s="11" t="str">
        <f t="shared" si="0"/>
        <v>OK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s="17" customFormat="1" ht="30" customHeight="1" x14ac:dyDescent="0.35">
      <c r="A28" s="93"/>
      <c r="B28" s="96"/>
      <c r="C28" s="27">
        <v>25</v>
      </c>
      <c r="D28" s="24" t="s">
        <v>68</v>
      </c>
      <c r="E28" s="16" t="s">
        <v>40</v>
      </c>
      <c r="F28" s="15" t="s">
        <v>43</v>
      </c>
      <c r="G28" s="21" t="s">
        <v>91</v>
      </c>
      <c r="H28" s="21" t="s">
        <v>42</v>
      </c>
      <c r="I28" s="49">
        <v>2500</v>
      </c>
      <c r="J28" s="43">
        <v>0</v>
      </c>
      <c r="K28" s="33">
        <f t="shared" si="1"/>
        <v>0</v>
      </c>
      <c r="L28" s="34">
        <f t="shared" si="2"/>
        <v>0</v>
      </c>
      <c r="M28" s="35"/>
      <c r="N28" s="36">
        <f t="shared" si="3"/>
        <v>0</v>
      </c>
      <c r="O28" s="35"/>
      <c r="P28" s="35"/>
      <c r="Q28" s="35"/>
      <c r="R28" s="45">
        <f t="shared" si="4"/>
        <v>0</v>
      </c>
      <c r="S28" s="11" t="str">
        <f t="shared" si="0"/>
        <v>OK</v>
      </c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s="17" customFormat="1" ht="30" customHeight="1" x14ac:dyDescent="0.35">
      <c r="A29" s="93"/>
      <c r="B29" s="96"/>
      <c r="C29" s="27">
        <v>26</v>
      </c>
      <c r="D29" s="24" t="s">
        <v>69</v>
      </c>
      <c r="E29" s="16" t="s">
        <v>40</v>
      </c>
      <c r="F29" s="15" t="s">
        <v>43</v>
      </c>
      <c r="G29" s="21" t="s">
        <v>91</v>
      </c>
      <c r="H29" s="21" t="s">
        <v>42</v>
      </c>
      <c r="I29" s="49">
        <v>2600</v>
      </c>
      <c r="J29" s="43">
        <v>0</v>
      </c>
      <c r="K29" s="33">
        <f t="shared" si="1"/>
        <v>0</v>
      </c>
      <c r="L29" s="34">
        <f t="shared" si="2"/>
        <v>0</v>
      </c>
      <c r="M29" s="35"/>
      <c r="N29" s="36">
        <f t="shared" si="3"/>
        <v>0</v>
      </c>
      <c r="O29" s="35"/>
      <c r="P29" s="35"/>
      <c r="Q29" s="35"/>
      <c r="R29" s="45">
        <f t="shared" si="4"/>
        <v>0</v>
      </c>
      <c r="S29" s="11" t="str">
        <f t="shared" si="0"/>
        <v>OK</v>
      </c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s="17" customFormat="1" ht="30" customHeight="1" x14ac:dyDescent="0.35">
      <c r="A30" s="93"/>
      <c r="B30" s="96"/>
      <c r="C30" s="78">
        <v>27</v>
      </c>
      <c r="D30" s="79" t="s">
        <v>70</v>
      </c>
      <c r="E30" s="80" t="s">
        <v>40</v>
      </c>
      <c r="F30" s="81" t="s">
        <v>43</v>
      </c>
      <c r="G30" s="82" t="s">
        <v>91</v>
      </c>
      <c r="H30" s="82" t="s">
        <v>42</v>
      </c>
      <c r="I30" s="83">
        <v>3000</v>
      </c>
      <c r="J30" s="43">
        <v>2</v>
      </c>
      <c r="K30" s="33">
        <f t="shared" si="1"/>
        <v>0</v>
      </c>
      <c r="L30" s="34">
        <f t="shared" si="2"/>
        <v>0</v>
      </c>
      <c r="M30" s="35"/>
      <c r="N30" s="36">
        <f t="shared" si="3"/>
        <v>0</v>
      </c>
      <c r="O30" s="35"/>
      <c r="P30" s="35"/>
      <c r="Q30" s="35"/>
      <c r="R30" s="45">
        <f t="shared" si="4"/>
        <v>2</v>
      </c>
      <c r="S30" s="11" t="str">
        <f t="shared" si="0"/>
        <v>OK</v>
      </c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s="17" customFormat="1" ht="30" customHeight="1" x14ac:dyDescent="0.35">
      <c r="A31" s="93"/>
      <c r="B31" s="96"/>
      <c r="C31" s="27">
        <v>28</v>
      </c>
      <c r="D31" s="24" t="s">
        <v>71</v>
      </c>
      <c r="E31" s="16" t="s">
        <v>40</v>
      </c>
      <c r="F31" s="15" t="s">
        <v>43</v>
      </c>
      <c r="G31" s="21" t="s">
        <v>91</v>
      </c>
      <c r="H31" s="21" t="s">
        <v>42</v>
      </c>
      <c r="I31" s="49">
        <v>2400</v>
      </c>
      <c r="J31" s="43">
        <v>0</v>
      </c>
      <c r="K31" s="33">
        <f t="shared" si="1"/>
        <v>0</v>
      </c>
      <c r="L31" s="34">
        <f t="shared" si="2"/>
        <v>0</v>
      </c>
      <c r="M31" s="35"/>
      <c r="N31" s="36">
        <f t="shared" si="3"/>
        <v>0</v>
      </c>
      <c r="O31" s="35"/>
      <c r="P31" s="35"/>
      <c r="Q31" s="35"/>
      <c r="R31" s="45">
        <f t="shared" si="4"/>
        <v>0</v>
      </c>
      <c r="S31" s="11" t="str">
        <f t="shared" si="0"/>
        <v>OK</v>
      </c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s="17" customFormat="1" ht="30" customHeight="1" x14ac:dyDescent="0.35">
      <c r="A32" s="93"/>
      <c r="B32" s="96"/>
      <c r="C32" s="27">
        <v>29</v>
      </c>
      <c r="D32" s="24" t="s">
        <v>72</v>
      </c>
      <c r="E32" s="16" t="s">
        <v>40</v>
      </c>
      <c r="F32" s="15" t="s">
        <v>43</v>
      </c>
      <c r="G32" s="21" t="s">
        <v>91</v>
      </c>
      <c r="H32" s="21" t="s">
        <v>42</v>
      </c>
      <c r="I32" s="49">
        <v>3000</v>
      </c>
      <c r="J32" s="43">
        <v>0</v>
      </c>
      <c r="K32" s="33">
        <f t="shared" si="1"/>
        <v>0</v>
      </c>
      <c r="L32" s="34">
        <f t="shared" si="2"/>
        <v>0</v>
      </c>
      <c r="M32" s="35"/>
      <c r="N32" s="36">
        <f t="shared" si="3"/>
        <v>0</v>
      </c>
      <c r="O32" s="35"/>
      <c r="P32" s="35"/>
      <c r="Q32" s="35"/>
      <c r="R32" s="45">
        <f t="shared" si="4"/>
        <v>0</v>
      </c>
      <c r="S32" s="11" t="str">
        <f t="shared" si="0"/>
        <v>OK</v>
      </c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s="17" customFormat="1" ht="30" customHeight="1" x14ac:dyDescent="0.35">
      <c r="A33" s="93"/>
      <c r="B33" s="96"/>
      <c r="C33" s="27">
        <v>30</v>
      </c>
      <c r="D33" s="24" t="s">
        <v>58</v>
      </c>
      <c r="E33" s="16" t="s">
        <v>40</v>
      </c>
      <c r="F33" s="15" t="s">
        <v>43</v>
      </c>
      <c r="G33" s="21" t="s">
        <v>91</v>
      </c>
      <c r="H33" s="21" t="s">
        <v>42</v>
      </c>
      <c r="I33" s="49">
        <v>3500</v>
      </c>
      <c r="J33" s="43">
        <v>0</v>
      </c>
      <c r="K33" s="33">
        <f t="shared" si="1"/>
        <v>0</v>
      </c>
      <c r="L33" s="34">
        <f t="shared" si="2"/>
        <v>0</v>
      </c>
      <c r="M33" s="35"/>
      <c r="N33" s="36">
        <f t="shared" si="3"/>
        <v>0</v>
      </c>
      <c r="O33" s="35"/>
      <c r="P33" s="35"/>
      <c r="Q33" s="35"/>
      <c r="R33" s="45">
        <f t="shared" si="4"/>
        <v>0</v>
      </c>
      <c r="S33" s="11" t="str">
        <f t="shared" si="0"/>
        <v>OK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s="17" customFormat="1" ht="30" customHeight="1" x14ac:dyDescent="0.35">
      <c r="A34" s="93"/>
      <c r="B34" s="96"/>
      <c r="C34" s="27">
        <v>31</v>
      </c>
      <c r="D34" s="24" t="s">
        <v>73</v>
      </c>
      <c r="E34" s="16" t="s">
        <v>40</v>
      </c>
      <c r="F34" s="15" t="s">
        <v>43</v>
      </c>
      <c r="G34" s="21" t="s">
        <v>91</v>
      </c>
      <c r="H34" s="21" t="s">
        <v>42</v>
      </c>
      <c r="I34" s="49">
        <v>3500</v>
      </c>
      <c r="J34" s="43">
        <v>0</v>
      </c>
      <c r="K34" s="33">
        <f t="shared" si="1"/>
        <v>0</v>
      </c>
      <c r="L34" s="34">
        <f t="shared" si="2"/>
        <v>0</v>
      </c>
      <c r="M34" s="35"/>
      <c r="N34" s="36">
        <f t="shared" si="3"/>
        <v>0</v>
      </c>
      <c r="O34" s="35"/>
      <c r="P34" s="35"/>
      <c r="Q34" s="35"/>
      <c r="R34" s="45">
        <f t="shared" si="4"/>
        <v>0</v>
      </c>
      <c r="S34" s="11" t="str">
        <f t="shared" si="0"/>
        <v>OK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s="17" customFormat="1" ht="30" customHeight="1" x14ac:dyDescent="0.35">
      <c r="A35" s="93"/>
      <c r="B35" s="96"/>
      <c r="C35" s="27">
        <v>32</v>
      </c>
      <c r="D35" s="24" t="s">
        <v>74</v>
      </c>
      <c r="E35" s="16" t="s">
        <v>40</v>
      </c>
      <c r="F35" s="15" t="s">
        <v>43</v>
      </c>
      <c r="G35" s="21" t="s">
        <v>91</v>
      </c>
      <c r="H35" s="21" t="s">
        <v>42</v>
      </c>
      <c r="I35" s="49">
        <v>1250</v>
      </c>
      <c r="J35" s="43">
        <v>0</v>
      </c>
      <c r="K35" s="33">
        <f t="shared" si="1"/>
        <v>0</v>
      </c>
      <c r="L35" s="34">
        <f t="shared" si="2"/>
        <v>0</v>
      </c>
      <c r="M35" s="35"/>
      <c r="N35" s="36">
        <f t="shared" si="3"/>
        <v>0</v>
      </c>
      <c r="O35" s="35"/>
      <c r="P35" s="35"/>
      <c r="Q35" s="35"/>
      <c r="R35" s="45">
        <f t="shared" si="4"/>
        <v>0</v>
      </c>
      <c r="S35" s="11" t="str">
        <f t="shared" si="0"/>
        <v>OK</v>
      </c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s="17" customFormat="1" ht="30" customHeight="1" x14ac:dyDescent="0.35">
      <c r="A36" s="93"/>
      <c r="B36" s="96"/>
      <c r="C36" s="27">
        <v>33</v>
      </c>
      <c r="D36" s="24" t="s">
        <v>75</v>
      </c>
      <c r="E36" s="16" t="s">
        <v>40</v>
      </c>
      <c r="F36" s="15" t="s">
        <v>43</v>
      </c>
      <c r="G36" s="21" t="s">
        <v>91</v>
      </c>
      <c r="H36" s="21" t="s">
        <v>42</v>
      </c>
      <c r="I36" s="49">
        <v>6000</v>
      </c>
      <c r="J36" s="43">
        <v>0</v>
      </c>
      <c r="K36" s="33">
        <f t="shared" si="1"/>
        <v>0</v>
      </c>
      <c r="L36" s="34">
        <f t="shared" si="2"/>
        <v>0</v>
      </c>
      <c r="M36" s="35"/>
      <c r="N36" s="36">
        <f t="shared" si="3"/>
        <v>0</v>
      </c>
      <c r="O36" s="35"/>
      <c r="P36" s="35"/>
      <c r="Q36" s="35"/>
      <c r="R36" s="45">
        <f t="shared" si="4"/>
        <v>0</v>
      </c>
      <c r="S36" s="11" t="str">
        <f t="shared" si="0"/>
        <v>OK</v>
      </c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s="17" customFormat="1" ht="30" customHeight="1" x14ac:dyDescent="0.35">
      <c r="A37" s="93"/>
      <c r="B37" s="96"/>
      <c r="C37" s="27">
        <v>34</v>
      </c>
      <c r="D37" s="24" t="s">
        <v>76</v>
      </c>
      <c r="E37" s="16" t="s">
        <v>40</v>
      </c>
      <c r="F37" s="15" t="s">
        <v>43</v>
      </c>
      <c r="G37" s="21" t="s">
        <v>91</v>
      </c>
      <c r="H37" s="21" t="s">
        <v>42</v>
      </c>
      <c r="I37" s="49">
        <v>700</v>
      </c>
      <c r="J37" s="43">
        <v>0</v>
      </c>
      <c r="K37" s="33">
        <f t="shared" si="1"/>
        <v>0</v>
      </c>
      <c r="L37" s="34">
        <f t="shared" si="2"/>
        <v>0</v>
      </c>
      <c r="M37" s="35"/>
      <c r="N37" s="36">
        <f t="shared" si="3"/>
        <v>0</v>
      </c>
      <c r="O37" s="35"/>
      <c r="P37" s="35"/>
      <c r="Q37" s="35"/>
      <c r="R37" s="45">
        <f t="shared" si="4"/>
        <v>0</v>
      </c>
      <c r="S37" s="11" t="str">
        <f t="shared" si="0"/>
        <v>OK</v>
      </c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s="17" customFormat="1" ht="30" customHeight="1" x14ac:dyDescent="0.35">
      <c r="A38" s="93"/>
      <c r="B38" s="96"/>
      <c r="C38" s="27">
        <v>35</v>
      </c>
      <c r="D38" s="24" t="s">
        <v>51</v>
      </c>
      <c r="E38" s="16" t="s">
        <v>40</v>
      </c>
      <c r="F38" s="15" t="s">
        <v>43</v>
      </c>
      <c r="G38" s="21" t="s">
        <v>91</v>
      </c>
      <c r="H38" s="21" t="s">
        <v>42</v>
      </c>
      <c r="I38" s="49">
        <v>755</v>
      </c>
      <c r="J38" s="43">
        <v>0</v>
      </c>
      <c r="K38" s="33">
        <f t="shared" si="1"/>
        <v>0</v>
      </c>
      <c r="L38" s="34">
        <f t="shared" si="2"/>
        <v>0</v>
      </c>
      <c r="M38" s="35"/>
      <c r="N38" s="36">
        <f t="shared" si="3"/>
        <v>0</v>
      </c>
      <c r="O38" s="35"/>
      <c r="P38" s="35"/>
      <c r="Q38" s="35"/>
      <c r="R38" s="45">
        <f t="shared" si="4"/>
        <v>0</v>
      </c>
      <c r="S38" s="11" t="str">
        <f t="shared" si="0"/>
        <v>OK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s="17" customFormat="1" ht="30" customHeight="1" x14ac:dyDescent="0.35">
      <c r="A39" s="93"/>
      <c r="B39" s="96"/>
      <c r="C39" s="27">
        <v>36</v>
      </c>
      <c r="D39" s="24" t="s">
        <v>77</v>
      </c>
      <c r="E39" s="16" t="s">
        <v>40</v>
      </c>
      <c r="F39" s="15" t="s">
        <v>43</v>
      </c>
      <c r="G39" s="21" t="s">
        <v>91</v>
      </c>
      <c r="H39" s="21" t="s">
        <v>42</v>
      </c>
      <c r="I39" s="49">
        <v>2800</v>
      </c>
      <c r="J39" s="43">
        <v>0</v>
      </c>
      <c r="K39" s="33">
        <f t="shared" si="1"/>
        <v>0</v>
      </c>
      <c r="L39" s="34">
        <f t="shared" si="2"/>
        <v>0</v>
      </c>
      <c r="M39" s="35"/>
      <c r="N39" s="36">
        <f t="shared" si="3"/>
        <v>0</v>
      </c>
      <c r="O39" s="35"/>
      <c r="P39" s="35"/>
      <c r="Q39" s="35"/>
      <c r="R39" s="45">
        <f t="shared" si="4"/>
        <v>0</v>
      </c>
      <c r="S39" s="11" t="str">
        <f t="shared" si="0"/>
        <v>OK</v>
      </c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s="17" customFormat="1" ht="30" customHeight="1" x14ac:dyDescent="0.35">
      <c r="A40" s="93"/>
      <c r="B40" s="96"/>
      <c r="C40" s="78">
        <v>37</v>
      </c>
      <c r="D40" s="79" t="s">
        <v>78</v>
      </c>
      <c r="E40" s="80" t="s">
        <v>40</v>
      </c>
      <c r="F40" s="81" t="s">
        <v>43</v>
      </c>
      <c r="G40" s="82" t="s">
        <v>91</v>
      </c>
      <c r="H40" s="82" t="s">
        <v>42</v>
      </c>
      <c r="I40" s="83">
        <v>3000</v>
      </c>
      <c r="J40" s="43">
        <v>2</v>
      </c>
      <c r="K40" s="33">
        <f t="shared" si="1"/>
        <v>0</v>
      </c>
      <c r="L40" s="34">
        <f t="shared" si="2"/>
        <v>0</v>
      </c>
      <c r="M40" s="35"/>
      <c r="N40" s="36">
        <f t="shared" si="3"/>
        <v>0</v>
      </c>
      <c r="O40" s="35"/>
      <c r="P40" s="35"/>
      <c r="Q40" s="35"/>
      <c r="R40" s="45">
        <f t="shared" si="4"/>
        <v>2</v>
      </c>
      <c r="S40" s="11" t="str">
        <f t="shared" si="0"/>
        <v>OK</v>
      </c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s="17" customFormat="1" ht="30" customHeight="1" x14ac:dyDescent="0.35">
      <c r="A41" s="93"/>
      <c r="B41" s="96"/>
      <c r="C41" s="27">
        <v>38</v>
      </c>
      <c r="D41" s="24" t="s">
        <v>54</v>
      </c>
      <c r="E41" s="16" t="s">
        <v>40</v>
      </c>
      <c r="F41" s="15" t="s">
        <v>43</v>
      </c>
      <c r="G41" s="21" t="s">
        <v>91</v>
      </c>
      <c r="H41" s="21" t="s">
        <v>42</v>
      </c>
      <c r="I41" s="49">
        <v>800</v>
      </c>
      <c r="J41" s="43">
        <v>0</v>
      </c>
      <c r="K41" s="33">
        <f t="shared" si="1"/>
        <v>0</v>
      </c>
      <c r="L41" s="34">
        <f t="shared" si="2"/>
        <v>0</v>
      </c>
      <c r="M41" s="35"/>
      <c r="N41" s="36">
        <f t="shared" si="3"/>
        <v>0</v>
      </c>
      <c r="O41" s="35"/>
      <c r="P41" s="35"/>
      <c r="Q41" s="35"/>
      <c r="R41" s="45">
        <f t="shared" si="4"/>
        <v>0</v>
      </c>
      <c r="S41" s="11" t="str">
        <f t="shared" si="0"/>
        <v>OK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s="17" customFormat="1" ht="30" customHeight="1" x14ac:dyDescent="0.35">
      <c r="A42" s="93"/>
      <c r="B42" s="96"/>
      <c r="C42" s="27">
        <v>39</v>
      </c>
      <c r="D42" s="24" t="s">
        <v>79</v>
      </c>
      <c r="E42" s="16" t="s">
        <v>40</v>
      </c>
      <c r="F42" s="15" t="s">
        <v>43</v>
      </c>
      <c r="G42" s="21" t="s">
        <v>91</v>
      </c>
      <c r="H42" s="21" t="s">
        <v>42</v>
      </c>
      <c r="I42" s="49">
        <v>700</v>
      </c>
      <c r="J42" s="43">
        <v>0</v>
      </c>
      <c r="K42" s="33">
        <f t="shared" si="1"/>
        <v>0</v>
      </c>
      <c r="L42" s="34">
        <f t="shared" si="2"/>
        <v>0</v>
      </c>
      <c r="M42" s="35"/>
      <c r="N42" s="36">
        <f t="shared" si="3"/>
        <v>0</v>
      </c>
      <c r="O42" s="35"/>
      <c r="P42" s="35"/>
      <c r="Q42" s="35"/>
      <c r="R42" s="45">
        <f t="shared" si="4"/>
        <v>0</v>
      </c>
      <c r="S42" s="11" t="str">
        <f t="shared" si="0"/>
        <v>OK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s="17" customFormat="1" ht="30" customHeight="1" x14ac:dyDescent="0.35">
      <c r="A43" s="93"/>
      <c r="B43" s="96"/>
      <c r="C43" s="27">
        <v>40</v>
      </c>
      <c r="D43" s="24" t="s">
        <v>80</v>
      </c>
      <c r="E43" s="16" t="s">
        <v>40</v>
      </c>
      <c r="F43" s="15" t="s">
        <v>43</v>
      </c>
      <c r="G43" s="21" t="s">
        <v>91</v>
      </c>
      <c r="H43" s="21" t="s">
        <v>42</v>
      </c>
      <c r="I43" s="49">
        <v>700</v>
      </c>
      <c r="J43" s="43">
        <v>0</v>
      </c>
      <c r="K43" s="33">
        <f t="shared" si="1"/>
        <v>0</v>
      </c>
      <c r="L43" s="34">
        <f t="shared" si="2"/>
        <v>0</v>
      </c>
      <c r="M43" s="35"/>
      <c r="N43" s="36">
        <f t="shared" si="3"/>
        <v>0</v>
      </c>
      <c r="O43" s="35"/>
      <c r="P43" s="35"/>
      <c r="Q43" s="35"/>
      <c r="R43" s="45">
        <f t="shared" si="4"/>
        <v>0</v>
      </c>
      <c r="S43" s="11" t="str">
        <f t="shared" si="0"/>
        <v>OK</v>
      </c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s="17" customFormat="1" ht="30" customHeight="1" x14ac:dyDescent="0.35">
      <c r="A44" s="93"/>
      <c r="B44" s="96"/>
      <c r="C44" s="27">
        <v>41</v>
      </c>
      <c r="D44" s="24" t="s">
        <v>81</v>
      </c>
      <c r="E44" s="16" t="s">
        <v>40</v>
      </c>
      <c r="F44" s="15" t="s">
        <v>43</v>
      </c>
      <c r="G44" s="21" t="s">
        <v>91</v>
      </c>
      <c r="H44" s="21" t="s">
        <v>42</v>
      </c>
      <c r="I44" s="49">
        <v>700</v>
      </c>
      <c r="J44" s="43">
        <v>0</v>
      </c>
      <c r="K44" s="33">
        <f t="shared" si="1"/>
        <v>0</v>
      </c>
      <c r="L44" s="34">
        <f t="shared" si="2"/>
        <v>0</v>
      </c>
      <c r="M44" s="35"/>
      <c r="N44" s="36">
        <f t="shared" si="3"/>
        <v>0</v>
      </c>
      <c r="O44" s="35"/>
      <c r="P44" s="35"/>
      <c r="Q44" s="35"/>
      <c r="R44" s="45">
        <f t="shared" si="4"/>
        <v>0</v>
      </c>
      <c r="S44" s="11" t="str">
        <f t="shared" si="0"/>
        <v>OK</v>
      </c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s="17" customFormat="1" ht="30" customHeight="1" x14ac:dyDescent="0.35">
      <c r="A45" s="93"/>
      <c r="B45" s="96"/>
      <c r="C45" s="27">
        <v>42</v>
      </c>
      <c r="D45" s="24" t="s">
        <v>82</v>
      </c>
      <c r="E45" s="16" t="s">
        <v>40</v>
      </c>
      <c r="F45" s="15" t="s">
        <v>43</v>
      </c>
      <c r="G45" s="21" t="s">
        <v>91</v>
      </c>
      <c r="H45" s="21" t="s">
        <v>42</v>
      </c>
      <c r="I45" s="49">
        <v>700</v>
      </c>
      <c r="J45" s="43">
        <v>0</v>
      </c>
      <c r="K45" s="33">
        <f t="shared" si="1"/>
        <v>0</v>
      </c>
      <c r="L45" s="34">
        <f t="shared" si="2"/>
        <v>0</v>
      </c>
      <c r="M45" s="35"/>
      <c r="N45" s="36">
        <f t="shared" si="3"/>
        <v>0</v>
      </c>
      <c r="O45" s="35"/>
      <c r="P45" s="35"/>
      <c r="Q45" s="35"/>
      <c r="R45" s="45">
        <f t="shared" si="4"/>
        <v>0</v>
      </c>
      <c r="S45" s="11" t="str">
        <f t="shared" si="0"/>
        <v>OK</v>
      </c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s="17" customFormat="1" ht="30" customHeight="1" x14ac:dyDescent="0.35">
      <c r="A46" s="93"/>
      <c r="B46" s="96"/>
      <c r="C46" s="27">
        <v>43</v>
      </c>
      <c r="D46" s="24" t="s">
        <v>83</v>
      </c>
      <c r="E46" s="16" t="s">
        <v>40</v>
      </c>
      <c r="F46" s="15" t="s">
        <v>43</v>
      </c>
      <c r="G46" s="21" t="s">
        <v>91</v>
      </c>
      <c r="H46" s="21" t="s">
        <v>42</v>
      </c>
      <c r="I46" s="49">
        <v>700</v>
      </c>
      <c r="J46" s="43">
        <v>0</v>
      </c>
      <c r="K46" s="33">
        <f t="shared" si="1"/>
        <v>0</v>
      </c>
      <c r="L46" s="34">
        <f t="shared" si="2"/>
        <v>0</v>
      </c>
      <c r="M46" s="35"/>
      <c r="N46" s="36">
        <f t="shared" si="3"/>
        <v>0</v>
      </c>
      <c r="O46" s="35"/>
      <c r="P46" s="35"/>
      <c r="Q46" s="35"/>
      <c r="R46" s="45">
        <f t="shared" si="4"/>
        <v>0</v>
      </c>
      <c r="S46" s="11" t="str">
        <f t="shared" si="0"/>
        <v>OK</v>
      </c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s="17" customFormat="1" ht="30" customHeight="1" x14ac:dyDescent="0.35">
      <c r="A47" s="93"/>
      <c r="B47" s="96"/>
      <c r="C47" s="27">
        <v>44</v>
      </c>
      <c r="D47" s="24" t="s">
        <v>84</v>
      </c>
      <c r="E47" s="16" t="s">
        <v>40</v>
      </c>
      <c r="F47" s="15" t="s">
        <v>43</v>
      </c>
      <c r="G47" s="21" t="s">
        <v>91</v>
      </c>
      <c r="H47" s="21" t="s">
        <v>42</v>
      </c>
      <c r="I47" s="49">
        <v>2763.84</v>
      </c>
      <c r="J47" s="43">
        <v>0</v>
      </c>
      <c r="K47" s="33">
        <f t="shared" si="1"/>
        <v>0</v>
      </c>
      <c r="L47" s="34">
        <f t="shared" si="2"/>
        <v>0</v>
      </c>
      <c r="M47" s="35"/>
      <c r="N47" s="36">
        <f t="shared" si="3"/>
        <v>0</v>
      </c>
      <c r="O47" s="35"/>
      <c r="P47" s="35"/>
      <c r="Q47" s="35"/>
      <c r="R47" s="45">
        <f t="shared" si="4"/>
        <v>0</v>
      </c>
      <c r="S47" s="11" t="str">
        <f t="shared" si="0"/>
        <v>OK</v>
      </c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s="17" customFormat="1" ht="30" customHeight="1" x14ac:dyDescent="0.35">
      <c r="A48" s="93"/>
      <c r="B48" s="96"/>
      <c r="C48" s="27">
        <v>45</v>
      </c>
      <c r="D48" s="24" t="s">
        <v>85</v>
      </c>
      <c r="E48" s="16" t="s">
        <v>40</v>
      </c>
      <c r="F48" s="15" t="s">
        <v>43</v>
      </c>
      <c r="G48" s="21" t="s">
        <v>91</v>
      </c>
      <c r="H48" s="21" t="s">
        <v>42</v>
      </c>
      <c r="I48" s="49">
        <v>700</v>
      </c>
      <c r="J48" s="43">
        <v>0</v>
      </c>
      <c r="K48" s="33">
        <f t="shared" si="1"/>
        <v>0</v>
      </c>
      <c r="L48" s="34">
        <f t="shared" si="2"/>
        <v>0</v>
      </c>
      <c r="M48" s="35"/>
      <c r="N48" s="36">
        <f t="shared" si="3"/>
        <v>0</v>
      </c>
      <c r="O48" s="35"/>
      <c r="P48" s="35"/>
      <c r="Q48" s="35"/>
      <c r="R48" s="45">
        <f t="shared" si="4"/>
        <v>0</v>
      </c>
      <c r="S48" s="11" t="str">
        <f t="shared" si="0"/>
        <v>OK</v>
      </c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3" s="17" customFormat="1" ht="30" customHeight="1" x14ac:dyDescent="0.35">
      <c r="A49" s="93"/>
      <c r="B49" s="96"/>
      <c r="C49" s="27">
        <v>46</v>
      </c>
      <c r="D49" s="24" t="s">
        <v>86</v>
      </c>
      <c r="E49" s="16" t="s">
        <v>40</v>
      </c>
      <c r="F49" s="15" t="s">
        <v>43</v>
      </c>
      <c r="G49" s="21" t="s">
        <v>91</v>
      </c>
      <c r="H49" s="21" t="s">
        <v>42</v>
      </c>
      <c r="I49" s="49">
        <v>700</v>
      </c>
      <c r="J49" s="43">
        <v>0</v>
      </c>
      <c r="K49" s="33">
        <f t="shared" si="1"/>
        <v>0</v>
      </c>
      <c r="L49" s="34">
        <f t="shared" si="2"/>
        <v>0</v>
      </c>
      <c r="M49" s="35"/>
      <c r="N49" s="36">
        <f t="shared" si="3"/>
        <v>0</v>
      </c>
      <c r="O49" s="35"/>
      <c r="P49" s="35"/>
      <c r="Q49" s="35"/>
      <c r="R49" s="45">
        <f t="shared" si="4"/>
        <v>0</v>
      </c>
      <c r="S49" s="11" t="str">
        <f t="shared" si="0"/>
        <v>OK</v>
      </c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:33" s="17" customFormat="1" ht="30" customHeight="1" x14ac:dyDescent="0.35">
      <c r="A50" s="93"/>
      <c r="B50" s="96"/>
      <c r="C50" s="27">
        <v>47</v>
      </c>
      <c r="D50" s="24" t="s">
        <v>87</v>
      </c>
      <c r="E50" s="16" t="s">
        <v>40</v>
      </c>
      <c r="F50" s="15" t="s">
        <v>43</v>
      </c>
      <c r="G50" s="21" t="s">
        <v>91</v>
      </c>
      <c r="H50" s="21" t="s">
        <v>42</v>
      </c>
      <c r="I50" s="49">
        <v>700</v>
      </c>
      <c r="J50" s="43">
        <v>0</v>
      </c>
      <c r="K50" s="33">
        <f t="shared" si="1"/>
        <v>0</v>
      </c>
      <c r="L50" s="34">
        <f t="shared" si="2"/>
        <v>0</v>
      </c>
      <c r="M50" s="35"/>
      <c r="N50" s="36">
        <f t="shared" si="3"/>
        <v>0</v>
      </c>
      <c r="O50" s="35"/>
      <c r="P50" s="35"/>
      <c r="Q50" s="35"/>
      <c r="R50" s="45">
        <f t="shared" si="4"/>
        <v>0</v>
      </c>
      <c r="S50" s="11" t="str">
        <f t="shared" si="0"/>
        <v>OK</v>
      </c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3" s="17" customFormat="1" ht="30" customHeight="1" x14ac:dyDescent="0.35">
      <c r="A51" s="93"/>
      <c r="B51" s="96"/>
      <c r="C51" s="27">
        <v>48</v>
      </c>
      <c r="D51" s="24" t="s">
        <v>88</v>
      </c>
      <c r="E51" s="16" t="s">
        <v>40</v>
      </c>
      <c r="F51" s="15" t="s">
        <v>43</v>
      </c>
      <c r="G51" s="21" t="s">
        <v>91</v>
      </c>
      <c r="H51" s="21" t="s">
        <v>42</v>
      </c>
      <c r="I51" s="49">
        <v>700</v>
      </c>
      <c r="J51" s="43">
        <v>0</v>
      </c>
      <c r="K51" s="33">
        <f t="shared" si="1"/>
        <v>0</v>
      </c>
      <c r="L51" s="34">
        <f t="shared" si="2"/>
        <v>0</v>
      </c>
      <c r="M51" s="35"/>
      <c r="N51" s="36">
        <f t="shared" si="3"/>
        <v>0</v>
      </c>
      <c r="O51" s="35"/>
      <c r="P51" s="35"/>
      <c r="Q51" s="35"/>
      <c r="R51" s="45">
        <f t="shared" si="4"/>
        <v>0</v>
      </c>
      <c r="S51" s="11" t="str">
        <f t="shared" si="0"/>
        <v>OK</v>
      </c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3" s="17" customFormat="1" ht="30" customHeight="1" x14ac:dyDescent="0.35">
      <c r="A52" s="93"/>
      <c r="B52" s="96"/>
      <c r="C52" s="27">
        <v>49</v>
      </c>
      <c r="D52" s="24" t="s">
        <v>89</v>
      </c>
      <c r="E52" s="16" t="s">
        <v>40</v>
      </c>
      <c r="F52" s="15" t="s">
        <v>43</v>
      </c>
      <c r="G52" s="21" t="s">
        <v>91</v>
      </c>
      <c r="H52" s="21" t="s">
        <v>42</v>
      </c>
      <c r="I52" s="49">
        <v>700</v>
      </c>
      <c r="J52" s="43">
        <v>0</v>
      </c>
      <c r="K52" s="33">
        <f t="shared" si="1"/>
        <v>0</v>
      </c>
      <c r="L52" s="34">
        <f t="shared" si="2"/>
        <v>0</v>
      </c>
      <c r="M52" s="35"/>
      <c r="N52" s="36">
        <f t="shared" si="3"/>
        <v>0</v>
      </c>
      <c r="O52" s="35"/>
      <c r="P52" s="35"/>
      <c r="Q52" s="35"/>
      <c r="R52" s="45">
        <f t="shared" si="4"/>
        <v>0</v>
      </c>
      <c r="S52" s="11" t="str">
        <f t="shared" si="0"/>
        <v>OK</v>
      </c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:33" s="17" customFormat="1" ht="30" customHeight="1" x14ac:dyDescent="0.35">
      <c r="A53" s="93"/>
      <c r="B53" s="96"/>
      <c r="C53" s="27">
        <v>50</v>
      </c>
      <c r="D53" s="24" t="s">
        <v>90</v>
      </c>
      <c r="E53" s="16" t="s">
        <v>40</v>
      </c>
      <c r="F53" s="15" t="s">
        <v>43</v>
      </c>
      <c r="G53" s="21" t="s">
        <v>91</v>
      </c>
      <c r="H53" s="21" t="s">
        <v>42</v>
      </c>
      <c r="I53" s="49">
        <v>700</v>
      </c>
      <c r="J53" s="43">
        <v>0</v>
      </c>
      <c r="K53" s="33">
        <f t="shared" si="1"/>
        <v>0</v>
      </c>
      <c r="L53" s="34">
        <f t="shared" si="2"/>
        <v>0</v>
      </c>
      <c r="M53" s="35"/>
      <c r="N53" s="36">
        <f t="shared" si="3"/>
        <v>0</v>
      </c>
      <c r="O53" s="35"/>
      <c r="P53" s="35"/>
      <c r="Q53" s="35"/>
      <c r="R53" s="45">
        <f t="shared" si="4"/>
        <v>0</v>
      </c>
      <c r="S53" s="11" t="str">
        <f t="shared" si="0"/>
        <v>OK</v>
      </c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  <row r="54" spans="1:33" s="17" customFormat="1" ht="30" customHeight="1" x14ac:dyDescent="0.35">
      <c r="A54" s="94"/>
      <c r="B54" s="97"/>
      <c r="C54" s="27">
        <v>51</v>
      </c>
      <c r="D54" s="24" t="s">
        <v>65</v>
      </c>
      <c r="E54" s="16" t="s">
        <v>40</v>
      </c>
      <c r="F54" s="15" t="s">
        <v>43</v>
      </c>
      <c r="G54" s="21" t="s">
        <v>91</v>
      </c>
      <c r="H54" s="21" t="s">
        <v>42</v>
      </c>
      <c r="I54" s="49">
        <v>16600</v>
      </c>
      <c r="J54" s="43">
        <v>0</v>
      </c>
      <c r="K54" s="33">
        <f t="shared" si="1"/>
        <v>0</v>
      </c>
      <c r="L54" s="34">
        <f t="shared" si="2"/>
        <v>0</v>
      </c>
      <c r="M54" s="35"/>
      <c r="N54" s="36">
        <f t="shared" si="3"/>
        <v>0</v>
      </c>
      <c r="O54" s="35"/>
      <c r="P54" s="35"/>
      <c r="Q54" s="35"/>
      <c r="R54" s="45">
        <f t="shared" si="4"/>
        <v>0</v>
      </c>
      <c r="S54" s="11" t="str">
        <f t="shared" si="0"/>
        <v>OK</v>
      </c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</row>
    <row r="55" spans="1:33" s="17" customFormat="1" ht="90" customHeight="1" x14ac:dyDescent="0.25">
      <c r="A55" s="52" t="s">
        <v>36</v>
      </c>
      <c r="B55" s="51" t="s">
        <v>37</v>
      </c>
      <c r="C55" s="27">
        <v>52</v>
      </c>
      <c r="D55" s="24" t="s">
        <v>39</v>
      </c>
      <c r="E55" s="16" t="s">
        <v>40</v>
      </c>
      <c r="F55" s="15" t="s">
        <v>41</v>
      </c>
      <c r="G55" s="21" t="s">
        <v>91</v>
      </c>
      <c r="H55" s="21" t="s">
        <v>42</v>
      </c>
      <c r="I55" s="50">
        <v>163999.99</v>
      </c>
      <c r="J55" s="43">
        <v>0</v>
      </c>
      <c r="K55" s="33">
        <f t="shared" si="1"/>
        <v>0</v>
      </c>
      <c r="L55" s="34">
        <f t="shared" si="2"/>
        <v>0</v>
      </c>
      <c r="M55" s="35"/>
      <c r="N55" s="36">
        <f t="shared" si="3"/>
        <v>0</v>
      </c>
      <c r="O55" s="35"/>
      <c r="P55" s="35"/>
      <c r="Q55" s="35"/>
      <c r="R55" s="45">
        <f t="shared" si="4"/>
        <v>0</v>
      </c>
      <c r="S55" s="11" t="str">
        <f t="shared" si="0"/>
        <v>OK</v>
      </c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33" x14ac:dyDescent="0.35">
      <c r="I56" s="20"/>
      <c r="J56" s="37">
        <f>SUMPRODUCT($I$4:$I$55,J4:J55)</f>
        <v>12000</v>
      </c>
      <c r="K56" s="37">
        <f>SUMPRODUCT($I$4:$I$55,K4:K55)</f>
        <v>0</v>
      </c>
      <c r="L56" s="37">
        <f>SUMPRODUCT($I$4:$I$55,L4:L55)</f>
        <v>0</v>
      </c>
      <c r="M56" s="29"/>
      <c r="N56" s="29"/>
      <c r="O56" s="29"/>
      <c r="P56" s="29"/>
      <c r="Q56" s="29"/>
      <c r="T56" s="19">
        <f t="shared" ref="T56:AG56" si="5">SUMPRODUCT($I$4:$I$55,T4:T55)</f>
        <v>0</v>
      </c>
      <c r="U56" s="19">
        <f t="shared" si="5"/>
        <v>0</v>
      </c>
      <c r="V56" s="19">
        <f t="shared" si="5"/>
        <v>0</v>
      </c>
      <c r="W56" s="19">
        <f t="shared" si="5"/>
        <v>0</v>
      </c>
      <c r="X56" s="19">
        <f t="shared" si="5"/>
        <v>0</v>
      </c>
      <c r="Y56" s="19">
        <f t="shared" si="5"/>
        <v>0</v>
      </c>
      <c r="Z56" s="19">
        <f t="shared" si="5"/>
        <v>0</v>
      </c>
      <c r="AA56" s="19">
        <f t="shared" si="5"/>
        <v>0</v>
      </c>
      <c r="AB56" s="19">
        <f t="shared" si="5"/>
        <v>0</v>
      </c>
      <c r="AC56" s="19">
        <f t="shared" si="5"/>
        <v>0</v>
      </c>
      <c r="AD56" s="19">
        <f t="shared" si="5"/>
        <v>0</v>
      </c>
      <c r="AE56" s="19">
        <f t="shared" si="5"/>
        <v>0</v>
      </c>
      <c r="AF56" s="19">
        <f t="shared" si="5"/>
        <v>0</v>
      </c>
      <c r="AG56" s="19">
        <f t="shared" si="5"/>
        <v>0</v>
      </c>
    </row>
    <row r="57" spans="1:33" x14ac:dyDescent="0.35">
      <c r="J57" s="29">
        <f>SUM(J4:J55)</f>
        <v>4</v>
      </c>
      <c r="K57" s="29"/>
      <c r="L57" s="29"/>
      <c r="M57" s="29"/>
      <c r="N57" s="29"/>
      <c r="O57" s="29"/>
      <c r="P57" s="29"/>
      <c r="Q57" s="29"/>
      <c r="R57" s="29">
        <f>SUM(R4:R55)</f>
        <v>4</v>
      </c>
    </row>
    <row r="58" spans="1:33" x14ac:dyDescent="0.35">
      <c r="B58" s="86" t="s">
        <v>104</v>
      </c>
      <c r="C58" s="87"/>
      <c r="D58" s="87"/>
      <c r="E58" s="87"/>
      <c r="F58" s="88"/>
    </row>
  </sheetData>
  <autoFilter ref="A3:AG58" xr:uid="{00000000-0001-0000-0000-000000000000}"/>
  <mergeCells count="23">
    <mergeCell ref="A26:A54"/>
    <mergeCell ref="B26:B54"/>
    <mergeCell ref="B58:F58"/>
    <mergeCell ref="AD1:AD2"/>
    <mergeCell ref="AE1:AE2"/>
    <mergeCell ref="AC1:AC2"/>
    <mergeCell ref="V1:V2"/>
    <mergeCell ref="U1:U2"/>
    <mergeCell ref="A4:A25"/>
    <mergeCell ref="B4:B25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</mergeCells>
  <conditionalFormatting sqref="R4:R55">
    <cfRule type="cellIs" dxfId="3" priority="1" operator="lessThan">
      <formula>0</formula>
    </cfRule>
  </conditionalFormatting>
  <conditionalFormatting sqref="T4:AG55">
    <cfRule type="cellIs" dxfId="2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1213-E989-4758-91D7-9D13D5154400}">
  <dimension ref="A1:AG58"/>
  <sheetViews>
    <sheetView zoomScale="85" zoomScaleNormal="85" workbookViewId="0">
      <pane xSplit="19" topLeftCell="T1" activePane="topRight" state="frozen"/>
      <selection pane="topRight" activeCell="D15" sqref="D15"/>
    </sheetView>
  </sheetViews>
  <sheetFormatPr defaultColWidth="9.7265625" defaultRowHeight="14.5" x14ac:dyDescent="0.35"/>
  <cols>
    <col min="1" max="1" width="7.1796875" style="1" customWidth="1"/>
    <col min="2" max="2" width="13.7265625" style="1" customWidth="1"/>
    <col min="3" max="3" width="9" style="1" customWidth="1"/>
    <col min="4" max="4" width="33.7265625" style="12" customWidth="1"/>
    <col min="5" max="5" width="10.453125" style="12" customWidth="1"/>
    <col min="6" max="6" width="13.7265625" style="12" customWidth="1"/>
    <col min="7" max="7" width="11.26953125" style="1" customWidth="1"/>
    <col min="8" max="8" width="13.1796875" style="1" customWidth="1"/>
    <col min="9" max="9" width="15.81640625" style="1" customWidth="1"/>
    <col min="10" max="10" width="11" style="6" customWidth="1"/>
    <col min="11" max="12" width="12.54296875" style="6" customWidth="1"/>
    <col min="13" max="13" width="12.453125" style="6" customWidth="1"/>
    <col min="14" max="14" width="12.54296875" style="6" customWidth="1"/>
    <col min="15" max="15" width="7.1796875" style="6" customWidth="1"/>
    <col min="16" max="17" width="6.26953125" style="6" customWidth="1"/>
    <col min="18" max="18" width="10" style="13" customWidth="1"/>
    <col min="19" max="19" width="11.54296875" style="4" customWidth="1"/>
    <col min="20" max="20" width="15" style="5" customWidth="1"/>
    <col min="21" max="33" width="13.26953125" style="5" customWidth="1"/>
    <col min="34" max="16384" width="9.7265625" style="2"/>
  </cols>
  <sheetData>
    <row r="1" spans="1:33" ht="48.75" customHeight="1" x14ac:dyDescent="0.35">
      <c r="A1" s="99" t="s">
        <v>31</v>
      </c>
      <c r="B1" s="100"/>
      <c r="C1" s="101"/>
      <c r="D1" s="99" t="s">
        <v>32</v>
      </c>
      <c r="E1" s="100"/>
      <c r="F1" s="100"/>
      <c r="G1" s="100"/>
      <c r="H1" s="100"/>
      <c r="I1" s="101"/>
      <c r="J1" s="98" t="s">
        <v>33</v>
      </c>
      <c r="K1" s="98"/>
      <c r="L1" s="98"/>
      <c r="M1" s="98"/>
      <c r="N1" s="98"/>
      <c r="O1" s="98"/>
      <c r="P1" s="98"/>
      <c r="Q1" s="98"/>
      <c r="R1" s="98"/>
      <c r="S1" s="98"/>
      <c r="T1" s="89" t="s">
        <v>28</v>
      </c>
      <c r="U1" s="89" t="s">
        <v>28</v>
      </c>
      <c r="V1" s="89" t="s">
        <v>28</v>
      </c>
      <c r="W1" s="89" t="s">
        <v>28</v>
      </c>
      <c r="X1" s="89" t="s">
        <v>28</v>
      </c>
      <c r="Y1" s="89" t="s">
        <v>28</v>
      </c>
      <c r="Z1" s="89" t="s">
        <v>28</v>
      </c>
      <c r="AA1" s="89" t="s">
        <v>28</v>
      </c>
      <c r="AB1" s="89" t="s">
        <v>28</v>
      </c>
      <c r="AC1" s="89" t="s">
        <v>28</v>
      </c>
      <c r="AD1" s="89" t="s">
        <v>28</v>
      </c>
      <c r="AE1" s="89" t="s">
        <v>28</v>
      </c>
      <c r="AF1" s="89" t="s">
        <v>28</v>
      </c>
      <c r="AG1" s="89" t="s">
        <v>28</v>
      </c>
    </row>
    <row r="2" spans="1:33" ht="24.75" customHeight="1" x14ac:dyDescent="0.35">
      <c r="A2" s="98" t="s">
        <v>100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</row>
    <row r="3" spans="1:33" s="3" customFormat="1" ht="48.25" customHeight="1" x14ac:dyDescent="0.25">
      <c r="A3" s="10" t="s">
        <v>5</v>
      </c>
      <c r="B3" s="10" t="s">
        <v>10</v>
      </c>
      <c r="C3" s="10" t="s">
        <v>3</v>
      </c>
      <c r="D3" s="10" t="s">
        <v>13</v>
      </c>
      <c r="E3" s="10" t="s">
        <v>4</v>
      </c>
      <c r="F3" s="10" t="s">
        <v>11</v>
      </c>
      <c r="G3" s="10" t="s">
        <v>29</v>
      </c>
      <c r="H3" s="10" t="s">
        <v>30</v>
      </c>
      <c r="I3" s="10" t="s">
        <v>12</v>
      </c>
      <c r="J3" s="31" t="s">
        <v>15</v>
      </c>
      <c r="K3" s="47" t="s">
        <v>16</v>
      </c>
      <c r="L3" s="47" t="s">
        <v>17</v>
      </c>
      <c r="M3" s="31" t="s">
        <v>18</v>
      </c>
      <c r="N3" s="47" t="s">
        <v>19</v>
      </c>
      <c r="O3" s="47" t="s">
        <v>20</v>
      </c>
      <c r="P3" s="47" t="s">
        <v>21</v>
      </c>
      <c r="Q3" s="47" t="s">
        <v>22</v>
      </c>
      <c r="R3" s="32" t="s">
        <v>0</v>
      </c>
      <c r="S3" s="9" t="s">
        <v>2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  <c r="AG3" s="22" t="s">
        <v>1</v>
      </c>
    </row>
    <row r="4" spans="1:33" s="17" customFormat="1" ht="30" customHeight="1" x14ac:dyDescent="0.35">
      <c r="A4" s="92" t="s">
        <v>34</v>
      </c>
      <c r="B4" s="95" t="s">
        <v>35</v>
      </c>
      <c r="C4" s="27">
        <v>1</v>
      </c>
      <c r="D4" s="44" t="s">
        <v>44</v>
      </c>
      <c r="E4" s="16" t="s">
        <v>40</v>
      </c>
      <c r="F4" s="15" t="s">
        <v>43</v>
      </c>
      <c r="G4" s="21" t="s">
        <v>91</v>
      </c>
      <c r="H4" s="21" t="s">
        <v>42</v>
      </c>
      <c r="I4" s="49">
        <v>2000</v>
      </c>
      <c r="J4" s="43">
        <v>0</v>
      </c>
      <c r="K4" s="33">
        <f>IF(SUM(T4:AK4)&gt;J4+M4,J4+M4,SUM(T4:AK4))</f>
        <v>0</v>
      </c>
      <c r="L4" s="34">
        <f>(SUM(T4:AK4))</f>
        <v>0</v>
      </c>
      <c r="M4" s="35"/>
      <c r="N4" s="36">
        <f>ROUND(IF(J4*0.25-0.5&lt;0,0,J4*0.25-0.5),0)-Q4-O4</f>
        <v>0</v>
      </c>
      <c r="O4" s="35"/>
      <c r="P4" s="35"/>
      <c r="Q4" s="35"/>
      <c r="R4" s="45">
        <f>J4-(SUM(T4:AG4))+M4</f>
        <v>0</v>
      </c>
      <c r="S4" s="11" t="str">
        <f t="shared" ref="S4:S55" si="0">IF(R4&lt;0,"ATENÇÃO","OK")</f>
        <v>OK</v>
      </c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s="17" customFormat="1" ht="30" customHeight="1" x14ac:dyDescent="0.35">
      <c r="A5" s="93"/>
      <c r="B5" s="96"/>
      <c r="C5" s="27">
        <v>2</v>
      </c>
      <c r="D5" s="24" t="s">
        <v>45</v>
      </c>
      <c r="E5" s="16" t="s">
        <v>40</v>
      </c>
      <c r="F5" s="15" t="s">
        <v>43</v>
      </c>
      <c r="G5" s="21" t="s">
        <v>91</v>
      </c>
      <c r="H5" s="21" t="s">
        <v>42</v>
      </c>
      <c r="I5" s="49">
        <v>1400</v>
      </c>
      <c r="J5" s="43">
        <v>0</v>
      </c>
      <c r="K5" s="33">
        <f t="shared" ref="K5:K55" si="1">IF(SUM(T5:AK5)&gt;J5+M5,J5+M5,SUM(T5:AK5))</f>
        <v>0</v>
      </c>
      <c r="L5" s="34">
        <f t="shared" ref="L5:L55" si="2">(SUM(T5:AK5))</f>
        <v>0</v>
      </c>
      <c r="M5" s="35"/>
      <c r="N5" s="36">
        <f t="shared" ref="N5:N55" si="3">ROUND(IF(J5*0.25-0.5&lt;0,0,J5*0.25-0.5),0)-Q5-O5</f>
        <v>0</v>
      </c>
      <c r="O5" s="35"/>
      <c r="P5" s="35"/>
      <c r="Q5" s="35"/>
      <c r="R5" s="45">
        <f t="shared" ref="R5:R55" si="4">J5-(SUM(T5:AG5))+M5</f>
        <v>0</v>
      </c>
      <c r="S5" s="11" t="str">
        <f t="shared" si="0"/>
        <v>OK</v>
      </c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s="17" customFormat="1" ht="30" customHeight="1" x14ac:dyDescent="0.35">
      <c r="A6" s="93"/>
      <c r="B6" s="96"/>
      <c r="C6" s="27">
        <v>3</v>
      </c>
      <c r="D6" s="24" t="s">
        <v>46</v>
      </c>
      <c r="E6" s="16" t="s">
        <v>40</v>
      </c>
      <c r="F6" s="15" t="s">
        <v>43</v>
      </c>
      <c r="G6" s="21" t="s">
        <v>91</v>
      </c>
      <c r="H6" s="21" t="s">
        <v>42</v>
      </c>
      <c r="I6" s="49">
        <v>1400</v>
      </c>
      <c r="J6" s="43">
        <v>0</v>
      </c>
      <c r="K6" s="33">
        <f t="shared" si="1"/>
        <v>0</v>
      </c>
      <c r="L6" s="34">
        <f t="shared" si="2"/>
        <v>0</v>
      </c>
      <c r="M6" s="35"/>
      <c r="N6" s="36">
        <f t="shared" si="3"/>
        <v>0</v>
      </c>
      <c r="O6" s="35"/>
      <c r="P6" s="35"/>
      <c r="Q6" s="35"/>
      <c r="R6" s="45">
        <f t="shared" si="4"/>
        <v>0</v>
      </c>
      <c r="S6" s="11" t="str">
        <f t="shared" si="0"/>
        <v>OK</v>
      </c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s="3" customFormat="1" ht="30" customHeight="1" x14ac:dyDescent="0.35">
      <c r="A7" s="93"/>
      <c r="B7" s="96"/>
      <c r="C7" s="27">
        <v>4</v>
      </c>
      <c r="D7" s="44" t="s">
        <v>47</v>
      </c>
      <c r="E7" s="16" t="s">
        <v>40</v>
      </c>
      <c r="F7" s="15" t="s">
        <v>43</v>
      </c>
      <c r="G7" s="21" t="s">
        <v>91</v>
      </c>
      <c r="H7" s="21" t="s">
        <v>42</v>
      </c>
      <c r="I7" s="49">
        <v>2000</v>
      </c>
      <c r="J7" s="43">
        <v>0</v>
      </c>
      <c r="K7" s="33">
        <f t="shared" si="1"/>
        <v>0</v>
      </c>
      <c r="L7" s="34">
        <f t="shared" si="2"/>
        <v>0</v>
      </c>
      <c r="M7" s="35"/>
      <c r="N7" s="36">
        <f t="shared" si="3"/>
        <v>0</v>
      </c>
      <c r="O7" s="35"/>
      <c r="P7" s="35"/>
      <c r="Q7" s="35"/>
      <c r="R7" s="45">
        <f t="shared" si="4"/>
        <v>0</v>
      </c>
      <c r="S7" s="11" t="str">
        <f t="shared" si="0"/>
        <v>OK</v>
      </c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s="3" customFormat="1" ht="30" customHeight="1" x14ac:dyDescent="0.35">
      <c r="A8" s="93"/>
      <c r="B8" s="96"/>
      <c r="C8" s="27">
        <v>5</v>
      </c>
      <c r="D8" s="25" t="s">
        <v>48</v>
      </c>
      <c r="E8" s="16" t="s">
        <v>40</v>
      </c>
      <c r="F8" s="15" t="s">
        <v>43</v>
      </c>
      <c r="G8" s="21" t="s">
        <v>91</v>
      </c>
      <c r="H8" s="21" t="s">
        <v>42</v>
      </c>
      <c r="I8" s="49">
        <v>1000</v>
      </c>
      <c r="J8" s="43">
        <v>0</v>
      </c>
      <c r="K8" s="33">
        <f t="shared" si="1"/>
        <v>0</v>
      </c>
      <c r="L8" s="34">
        <f t="shared" si="2"/>
        <v>0</v>
      </c>
      <c r="M8" s="35"/>
      <c r="N8" s="36">
        <f t="shared" si="3"/>
        <v>0</v>
      </c>
      <c r="O8" s="35"/>
      <c r="P8" s="35"/>
      <c r="Q8" s="35"/>
      <c r="R8" s="45">
        <f t="shared" si="4"/>
        <v>0</v>
      </c>
      <c r="S8" s="11" t="str">
        <f t="shared" si="0"/>
        <v>OK</v>
      </c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 s="3" customFormat="1" ht="30" customHeight="1" x14ac:dyDescent="0.35">
      <c r="A9" s="93"/>
      <c r="B9" s="96"/>
      <c r="C9" s="27">
        <v>6</v>
      </c>
      <c r="D9" s="44" t="s">
        <v>49</v>
      </c>
      <c r="E9" s="16" t="s">
        <v>40</v>
      </c>
      <c r="F9" s="15" t="s">
        <v>43</v>
      </c>
      <c r="G9" s="21" t="s">
        <v>91</v>
      </c>
      <c r="H9" s="21" t="s">
        <v>42</v>
      </c>
      <c r="I9" s="49">
        <v>3000</v>
      </c>
      <c r="J9" s="43">
        <v>0</v>
      </c>
      <c r="K9" s="33">
        <f t="shared" si="1"/>
        <v>0</v>
      </c>
      <c r="L9" s="34">
        <f t="shared" si="2"/>
        <v>0</v>
      </c>
      <c r="M9" s="35"/>
      <c r="N9" s="36">
        <f t="shared" si="3"/>
        <v>0</v>
      </c>
      <c r="O9" s="35"/>
      <c r="P9" s="35"/>
      <c r="Q9" s="35"/>
      <c r="R9" s="45">
        <f t="shared" si="4"/>
        <v>0</v>
      </c>
      <c r="S9" s="11" t="str">
        <f t="shared" si="0"/>
        <v>OK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33" s="3" customFormat="1" ht="30" customHeight="1" x14ac:dyDescent="0.35">
      <c r="A10" s="93"/>
      <c r="B10" s="96"/>
      <c r="C10" s="27">
        <v>7</v>
      </c>
      <c r="D10" s="44" t="s">
        <v>50</v>
      </c>
      <c r="E10" s="16" t="s">
        <v>40</v>
      </c>
      <c r="F10" s="15" t="s">
        <v>43</v>
      </c>
      <c r="G10" s="21" t="s">
        <v>91</v>
      </c>
      <c r="H10" s="21" t="s">
        <v>42</v>
      </c>
      <c r="I10" s="49">
        <v>500</v>
      </c>
      <c r="J10" s="43">
        <v>0</v>
      </c>
      <c r="K10" s="33">
        <f t="shared" si="1"/>
        <v>0</v>
      </c>
      <c r="L10" s="34">
        <f t="shared" si="2"/>
        <v>0</v>
      </c>
      <c r="M10" s="35"/>
      <c r="N10" s="36">
        <f t="shared" si="3"/>
        <v>0</v>
      </c>
      <c r="O10" s="35"/>
      <c r="P10" s="35"/>
      <c r="Q10" s="35"/>
      <c r="R10" s="45">
        <f t="shared" si="4"/>
        <v>0</v>
      </c>
      <c r="S10" s="11" t="str">
        <f t="shared" si="0"/>
        <v>OK</v>
      </c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s="17" customFormat="1" ht="30" customHeight="1" x14ac:dyDescent="0.35">
      <c r="A11" s="93"/>
      <c r="B11" s="96"/>
      <c r="C11" s="27">
        <v>8</v>
      </c>
      <c r="D11" s="44" t="s">
        <v>51</v>
      </c>
      <c r="E11" s="16" t="s">
        <v>40</v>
      </c>
      <c r="F11" s="15" t="s">
        <v>43</v>
      </c>
      <c r="G11" s="21" t="s">
        <v>91</v>
      </c>
      <c r="H11" s="21" t="s">
        <v>42</v>
      </c>
      <c r="I11" s="49">
        <v>700</v>
      </c>
      <c r="J11" s="43">
        <v>0</v>
      </c>
      <c r="K11" s="33">
        <f t="shared" si="1"/>
        <v>0</v>
      </c>
      <c r="L11" s="34">
        <f t="shared" si="2"/>
        <v>0</v>
      </c>
      <c r="M11" s="35"/>
      <c r="N11" s="36">
        <f t="shared" si="3"/>
        <v>0</v>
      </c>
      <c r="O11" s="35"/>
      <c r="P11" s="35"/>
      <c r="Q11" s="35"/>
      <c r="R11" s="45">
        <f t="shared" si="4"/>
        <v>0</v>
      </c>
      <c r="S11" s="11" t="str">
        <f t="shared" si="0"/>
        <v>OK</v>
      </c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3" s="17" customFormat="1" ht="30" customHeight="1" x14ac:dyDescent="0.35">
      <c r="A12" s="93"/>
      <c r="B12" s="96"/>
      <c r="C12" s="27">
        <v>9</v>
      </c>
      <c r="D12" s="44" t="s">
        <v>52</v>
      </c>
      <c r="E12" s="16" t="s">
        <v>40</v>
      </c>
      <c r="F12" s="15" t="s">
        <v>43</v>
      </c>
      <c r="G12" s="21" t="s">
        <v>91</v>
      </c>
      <c r="H12" s="21" t="s">
        <v>42</v>
      </c>
      <c r="I12" s="49">
        <v>800</v>
      </c>
      <c r="J12" s="43">
        <v>0</v>
      </c>
      <c r="K12" s="33">
        <f t="shared" si="1"/>
        <v>0</v>
      </c>
      <c r="L12" s="34">
        <f t="shared" si="2"/>
        <v>0</v>
      </c>
      <c r="M12" s="35"/>
      <c r="N12" s="36">
        <f t="shared" si="3"/>
        <v>0</v>
      </c>
      <c r="O12" s="35"/>
      <c r="P12" s="35"/>
      <c r="Q12" s="35"/>
      <c r="R12" s="45">
        <f t="shared" si="4"/>
        <v>0</v>
      </c>
      <c r="S12" s="11" t="str">
        <f t="shared" si="0"/>
        <v>OK</v>
      </c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33" s="17" customFormat="1" ht="30" customHeight="1" x14ac:dyDescent="0.35">
      <c r="A13" s="93"/>
      <c r="B13" s="96"/>
      <c r="C13" s="27">
        <v>10</v>
      </c>
      <c r="D13" s="44" t="s">
        <v>53</v>
      </c>
      <c r="E13" s="16" t="s">
        <v>40</v>
      </c>
      <c r="F13" s="15" t="s">
        <v>43</v>
      </c>
      <c r="G13" s="21" t="s">
        <v>91</v>
      </c>
      <c r="H13" s="21" t="s">
        <v>42</v>
      </c>
      <c r="I13" s="49">
        <v>1900</v>
      </c>
      <c r="J13" s="43">
        <v>0</v>
      </c>
      <c r="K13" s="33">
        <f t="shared" si="1"/>
        <v>0</v>
      </c>
      <c r="L13" s="34">
        <f t="shared" si="2"/>
        <v>0</v>
      </c>
      <c r="M13" s="35"/>
      <c r="N13" s="36">
        <f t="shared" si="3"/>
        <v>0</v>
      </c>
      <c r="O13" s="35"/>
      <c r="P13" s="35"/>
      <c r="Q13" s="35"/>
      <c r="R13" s="45">
        <f t="shared" si="4"/>
        <v>0</v>
      </c>
      <c r="S13" s="11" t="str">
        <f t="shared" si="0"/>
        <v>OK</v>
      </c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33" s="17" customFormat="1" ht="30" customHeight="1" x14ac:dyDescent="0.35">
      <c r="A14" s="93"/>
      <c r="B14" s="96"/>
      <c r="C14" s="27">
        <v>11</v>
      </c>
      <c r="D14" s="26" t="s">
        <v>54</v>
      </c>
      <c r="E14" s="16" t="s">
        <v>40</v>
      </c>
      <c r="F14" s="15" t="s">
        <v>43</v>
      </c>
      <c r="G14" s="21" t="s">
        <v>91</v>
      </c>
      <c r="H14" s="21" t="s">
        <v>42</v>
      </c>
      <c r="I14" s="49">
        <v>700</v>
      </c>
      <c r="J14" s="43">
        <v>0</v>
      </c>
      <c r="K14" s="33">
        <f t="shared" si="1"/>
        <v>0</v>
      </c>
      <c r="L14" s="34">
        <f t="shared" si="2"/>
        <v>0</v>
      </c>
      <c r="M14" s="35"/>
      <c r="N14" s="36">
        <f t="shared" si="3"/>
        <v>0</v>
      </c>
      <c r="O14" s="35"/>
      <c r="P14" s="35"/>
      <c r="Q14" s="35"/>
      <c r="R14" s="45">
        <f t="shared" si="4"/>
        <v>0</v>
      </c>
      <c r="S14" s="11" t="str">
        <f t="shared" si="0"/>
        <v>OK</v>
      </c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33" s="17" customFormat="1" ht="30" customHeight="1" x14ac:dyDescent="0.35">
      <c r="A15" s="93"/>
      <c r="B15" s="96"/>
      <c r="C15" s="27">
        <v>12</v>
      </c>
      <c r="D15" s="44" t="s">
        <v>55</v>
      </c>
      <c r="E15" s="16" t="s">
        <v>40</v>
      </c>
      <c r="F15" s="15" t="s">
        <v>43</v>
      </c>
      <c r="G15" s="21" t="s">
        <v>91</v>
      </c>
      <c r="H15" s="21" t="s">
        <v>42</v>
      </c>
      <c r="I15" s="49">
        <v>700</v>
      </c>
      <c r="J15" s="43">
        <v>0</v>
      </c>
      <c r="K15" s="33">
        <f t="shared" si="1"/>
        <v>0</v>
      </c>
      <c r="L15" s="34">
        <f t="shared" si="2"/>
        <v>0</v>
      </c>
      <c r="M15" s="35"/>
      <c r="N15" s="36">
        <f t="shared" si="3"/>
        <v>0</v>
      </c>
      <c r="O15" s="35"/>
      <c r="P15" s="35"/>
      <c r="Q15" s="35"/>
      <c r="R15" s="45">
        <f t="shared" si="4"/>
        <v>0</v>
      </c>
      <c r="S15" s="11" t="str">
        <f t="shared" si="0"/>
        <v>OK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3" s="17" customFormat="1" ht="30" customHeight="1" x14ac:dyDescent="0.35">
      <c r="A16" s="93"/>
      <c r="B16" s="96"/>
      <c r="C16" s="27">
        <v>13</v>
      </c>
      <c r="D16" s="24" t="s">
        <v>56</v>
      </c>
      <c r="E16" s="16" t="s">
        <v>40</v>
      </c>
      <c r="F16" s="15" t="s">
        <v>43</v>
      </c>
      <c r="G16" s="21" t="s">
        <v>91</v>
      </c>
      <c r="H16" s="21" t="s">
        <v>42</v>
      </c>
      <c r="I16" s="49">
        <v>500</v>
      </c>
      <c r="J16" s="43">
        <v>0</v>
      </c>
      <c r="K16" s="33">
        <f t="shared" si="1"/>
        <v>0</v>
      </c>
      <c r="L16" s="34">
        <f t="shared" si="2"/>
        <v>0</v>
      </c>
      <c r="M16" s="35"/>
      <c r="N16" s="36">
        <f t="shared" si="3"/>
        <v>0</v>
      </c>
      <c r="O16" s="35"/>
      <c r="P16" s="35"/>
      <c r="Q16" s="35"/>
      <c r="R16" s="45">
        <f t="shared" si="4"/>
        <v>0</v>
      </c>
      <c r="S16" s="11" t="str">
        <f t="shared" si="0"/>
        <v>OK</v>
      </c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s="17" customFormat="1" ht="30" customHeight="1" x14ac:dyDescent="0.35">
      <c r="A17" s="93"/>
      <c r="B17" s="96"/>
      <c r="C17" s="27">
        <v>14</v>
      </c>
      <c r="D17" s="24" t="s">
        <v>57</v>
      </c>
      <c r="E17" s="16" t="s">
        <v>40</v>
      </c>
      <c r="F17" s="15" t="s">
        <v>43</v>
      </c>
      <c r="G17" s="21" t="s">
        <v>91</v>
      </c>
      <c r="H17" s="21" t="s">
        <v>42</v>
      </c>
      <c r="I17" s="49">
        <v>600</v>
      </c>
      <c r="J17" s="43">
        <v>0</v>
      </c>
      <c r="K17" s="33">
        <f t="shared" si="1"/>
        <v>0</v>
      </c>
      <c r="L17" s="34">
        <f t="shared" si="2"/>
        <v>0</v>
      </c>
      <c r="M17" s="35"/>
      <c r="N17" s="36">
        <f t="shared" si="3"/>
        <v>0</v>
      </c>
      <c r="O17" s="35"/>
      <c r="P17" s="35"/>
      <c r="Q17" s="35"/>
      <c r="R17" s="45">
        <f t="shared" si="4"/>
        <v>0</v>
      </c>
      <c r="S17" s="11" t="str">
        <f t="shared" si="0"/>
        <v>OK</v>
      </c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s="17" customFormat="1" ht="30" customHeight="1" x14ac:dyDescent="0.35">
      <c r="A18" s="93"/>
      <c r="B18" s="96"/>
      <c r="C18" s="27">
        <v>15</v>
      </c>
      <c r="D18" s="26" t="s">
        <v>58</v>
      </c>
      <c r="E18" s="16" t="s">
        <v>40</v>
      </c>
      <c r="F18" s="15" t="s">
        <v>43</v>
      </c>
      <c r="G18" s="21" t="s">
        <v>91</v>
      </c>
      <c r="H18" s="21" t="s">
        <v>42</v>
      </c>
      <c r="I18" s="49">
        <v>2100</v>
      </c>
      <c r="J18" s="43">
        <v>0</v>
      </c>
      <c r="K18" s="33">
        <f t="shared" si="1"/>
        <v>0</v>
      </c>
      <c r="L18" s="34">
        <f t="shared" si="2"/>
        <v>0</v>
      </c>
      <c r="M18" s="35"/>
      <c r="N18" s="36">
        <f t="shared" si="3"/>
        <v>0</v>
      </c>
      <c r="O18" s="35"/>
      <c r="P18" s="35"/>
      <c r="Q18" s="35"/>
      <c r="R18" s="45">
        <f t="shared" si="4"/>
        <v>0</v>
      </c>
      <c r="S18" s="11" t="str">
        <f t="shared" si="0"/>
        <v>OK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s="17" customFormat="1" ht="30" customHeight="1" x14ac:dyDescent="0.35">
      <c r="A19" s="93"/>
      <c r="B19" s="96"/>
      <c r="C19" s="27">
        <v>16</v>
      </c>
      <c r="D19" s="44" t="s">
        <v>59</v>
      </c>
      <c r="E19" s="16" t="s">
        <v>40</v>
      </c>
      <c r="F19" s="15" t="s">
        <v>43</v>
      </c>
      <c r="G19" s="21" t="s">
        <v>91</v>
      </c>
      <c r="H19" s="21" t="s">
        <v>42</v>
      </c>
      <c r="I19" s="49">
        <v>500</v>
      </c>
      <c r="J19" s="43">
        <v>0</v>
      </c>
      <c r="K19" s="33">
        <f t="shared" si="1"/>
        <v>0</v>
      </c>
      <c r="L19" s="34">
        <f t="shared" si="2"/>
        <v>0</v>
      </c>
      <c r="M19" s="35"/>
      <c r="N19" s="36">
        <f t="shared" si="3"/>
        <v>0</v>
      </c>
      <c r="O19" s="35"/>
      <c r="P19" s="35"/>
      <c r="Q19" s="35"/>
      <c r="R19" s="45">
        <f t="shared" si="4"/>
        <v>0</v>
      </c>
      <c r="S19" s="11" t="str">
        <f t="shared" si="0"/>
        <v>OK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s="17" customFormat="1" ht="30" customHeight="1" x14ac:dyDescent="0.35">
      <c r="A20" s="93"/>
      <c r="B20" s="96"/>
      <c r="C20" s="27">
        <v>17</v>
      </c>
      <c r="D20" s="26" t="s">
        <v>60</v>
      </c>
      <c r="E20" s="16" t="s">
        <v>40</v>
      </c>
      <c r="F20" s="15" t="s">
        <v>43</v>
      </c>
      <c r="G20" s="21" t="s">
        <v>91</v>
      </c>
      <c r="H20" s="21" t="s">
        <v>42</v>
      </c>
      <c r="I20" s="49">
        <v>600</v>
      </c>
      <c r="J20" s="43">
        <v>0</v>
      </c>
      <c r="K20" s="33">
        <f t="shared" si="1"/>
        <v>0</v>
      </c>
      <c r="L20" s="34">
        <f t="shared" si="2"/>
        <v>0</v>
      </c>
      <c r="M20" s="35"/>
      <c r="N20" s="36">
        <f t="shared" si="3"/>
        <v>0</v>
      </c>
      <c r="O20" s="35"/>
      <c r="P20" s="35"/>
      <c r="Q20" s="35"/>
      <c r="R20" s="45">
        <f t="shared" si="4"/>
        <v>0</v>
      </c>
      <c r="S20" s="11" t="str">
        <f t="shared" si="0"/>
        <v>OK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s="17" customFormat="1" ht="30" customHeight="1" x14ac:dyDescent="0.35">
      <c r="A21" s="93"/>
      <c r="B21" s="96"/>
      <c r="C21" s="27">
        <v>18</v>
      </c>
      <c r="D21" s="26" t="s">
        <v>61</v>
      </c>
      <c r="E21" s="16" t="s">
        <v>40</v>
      </c>
      <c r="F21" s="15" t="s">
        <v>43</v>
      </c>
      <c r="G21" s="21" t="s">
        <v>91</v>
      </c>
      <c r="H21" s="21" t="s">
        <v>42</v>
      </c>
      <c r="I21" s="49">
        <v>600</v>
      </c>
      <c r="J21" s="43">
        <v>0</v>
      </c>
      <c r="K21" s="33">
        <f t="shared" si="1"/>
        <v>0</v>
      </c>
      <c r="L21" s="34">
        <f t="shared" si="2"/>
        <v>0</v>
      </c>
      <c r="M21" s="35"/>
      <c r="N21" s="36">
        <f t="shared" si="3"/>
        <v>0</v>
      </c>
      <c r="O21" s="35"/>
      <c r="P21" s="35"/>
      <c r="Q21" s="35"/>
      <c r="R21" s="45">
        <f t="shared" si="4"/>
        <v>0</v>
      </c>
      <c r="S21" s="11" t="str">
        <f t="shared" si="0"/>
        <v>OK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s="17" customFormat="1" ht="30" customHeight="1" x14ac:dyDescent="0.35">
      <c r="A22" s="93"/>
      <c r="B22" s="96"/>
      <c r="C22" s="27">
        <v>19</v>
      </c>
      <c r="D22" s="26" t="s">
        <v>62</v>
      </c>
      <c r="E22" s="16" t="s">
        <v>40</v>
      </c>
      <c r="F22" s="15" t="s">
        <v>43</v>
      </c>
      <c r="G22" s="21" t="s">
        <v>91</v>
      </c>
      <c r="H22" s="21" t="s">
        <v>42</v>
      </c>
      <c r="I22" s="49">
        <v>800</v>
      </c>
      <c r="J22" s="43">
        <v>0</v>
      </c>
      <c r="K22" s="33">
        <f t="shared" si="1"/>
        <v>0</v>
      </c>
      <c r="L22" s="34">
        <f t="shared" si="2"/>
        <v>0</v>
      </c>
      <c r="M22" s="35"/>
      <c r="N22" s="36">
        <f t="shared" si="3"/>
        <v>0</v>
      </c>
      <c r="O22" s="35"/>
      <c r="P22" s="35"/>
      <c r="Q22" s="35"/>
      <c r="R22" s="45">
        <f t="shared" si="4"/>
        <v>0</v>
      </c>
      <c r="S22" s="11" t="str">
        <f t="shared" si="0"/>
        <v>OK</v>
      </c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s="17" customFormat="1" ht="30" customHeight="1" x14ac:dyDescent="0.35">
      <c r="A23" s="93"/>
      <c r="B23" s="96"/>
      <c r="C23" s="27">
        <v>20</v>
      </c>
      <c r="D23" s="24" t="s">
        <v>63</v>
      </c>
      <c r="E23" s="16" t="s">
        <v>40</v>
      </c>
      <c r="F23" s="15" t="s">
        <v>43</v>
      </c>
      <c r="G23" s="21" t="s">
        <v>91</v>
      </c>
      <c r="H23" s="21" t="s">
        <v>42</v>
      </c>
      <c r="I23" s="49">
        <v>524.255</v>
      </c>
      <c r="J23" s="43">
        <v>0</v>
      </c>
      <c r="K23" s="33">
        <f t="shared" si="1"/>
        <v>0</v>
      </c>
      <c r="L23" s="34">
        <f>(SUM(T23:AK23))</f>
        <v>0</v>
      </c>
      <c r="M23" s="35"/>
      <c r="N23" s="36">
        <f t="shared" si="3"/>
        <v>0</v>
      </c>
      <c r="O23" s="35"/>
      <c r="P23" s="35"/>
      <c r="Q23" s="35"/>
      <c r="R23" s="45">
        <f t="shared" si="4"/>
        <v>0</v>
      </c>
      <c r="S23" s="11" t="str">
        <f t="shared" si="0"/>
        <v>OK</v>
      </c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s="17" customFormat="1" ht="30" customHeight="1" x14ac:dyDescent="0.35">
      <c r="A24" s="93"/>
      <c r="B24" s="96"/>
      <c r="C24" s="27">
        <v>21</v>
      </c>
      <c r="D24" s="44" t="s">
        <v>64</v>
      </c>
      <c r="E24" s="16" t="s">
        <v>40</v>
      </c>
      <c r="F24" s="15" t="s">
        <v>43</v>
      </c>
      <c r="G24" s="21" t="s">
        <v>91</v>
      </c>
      <c r="H24" s="21" t="s">
        <v>42</v>
      </c>
      <c r="I24" s="49">
        <v>2100</v>
      </c>
      <c r="J24" s="43">
        <v>0</v>
      </c>
      <c r="K24" s="33">
        <f t="shared" si="1"/>
        <v>0</v>
      </c>
      <c r="L24" s="34">
        <f t="shared" si="2"/>
        <v>0</v>
      </c>
      <c r="M24" s="35"/>
      <c r="N24" s="36">
        <f t="shared" si="3"/>
        <v>0</v>
      </c>
      <c r="O24" s="35"/>
      <c r="P24" s="35"/>
      <c r="Q24" s="35"/>
      <c r="R24" s="45">
        <f t="shared" si="4"/>
        <v>0</v>
      </c>
      <c r="S24" s="11" t="str">
        <f t="shared" si="0"/>
        <v>OK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s="17" customFormat="1" ht="30" customHeight="1" x14ac:dyDescent="0.35">
      <c r="A25" s="94"/>
      <c r="B25" s="97"/>
      <c r="C25" s="27">
        <v>22</v>
      </c>
      <c r="D25" s="44" t="s">
        <v>65</v>
      </c>
      <c r="E25" s="16" t="s">
        <v>40</v>
      </c>
      <c r="F25" s="15" t="s">
        <v>43</v>
      </c>
      <c r="G25" s="21" t="s">
        <v>91</v>
      </c>
      <c r="H25" s="21" t="s">
        <v>42</v>
      </c>
      <c r="I25" s="49">
        <v>11650</v>
      </c>
      <c r="J25" s="43">
        <v>0</v>
      </c>
      <c r="K25" s="33">
        <f t="shared" si="1"/>
        <v>0</v>
      </c>
      <c r="L25" s="34">
        <f t="shared" si="2"/>
        <v>0</v>
      </c>
      <c r="M25" s="35"/>
      <c r="N25" s="36">
        <f t="shared" si="3"/>
        <v>0</v>
      </c>
      <c r="O25" s="35"/>
      <c r="P25" s="35"/>
      <c r="Q25" s="35"/>
      <c r="R25" s="45">
        <f t="shared" si="4"/>
        <v>0</v>
      </c>
      <c r="S25" s="11" t="str">
        <f t="shared" si="0"/>
        <v>OK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s="17" customFormat="1" ht="30" customHeight="1" x14ac:dyDescent="0.35">
      <c r="A26" s="92" t="s">
        <v>38</v>
      </c>
      <c r="B26" s="95" t="s">
        <v>35</v>
      </c>
      <c r="C26" s="27">
        <v>23</v>
      </c>
      <c r="D26" s="24" t="s">
        <v>66</v>
      </c>
      <c r="E26" s="16" t="s">
        <v>40</v>
      </c>
      <c r="F26" s="15" t="s">
        <v>43</v>
      </c>
      <c r="G26" s="21" t="s">
        <v>91</v>
      </c>
      <c r="H26" s="21" t="s">
        <v>42</v>
      </c>
      <c r="I26" s="49">
        <v>6000</v>
      </c>
      <c r="J26" s="43">
        <v>0</v>
      </c>
      <c r="K26" s="33">
        <f t="shared" si="1"/>
        <v>0</v>
      </c>
      <c r="L26" s="34">
        <f t="shared" si="2"/>
        <v>0</v>
      </c>
      <c r="M26" s="35"/>
      <c r="N26" s="36">
        <f t="shared" si="3"/>
        <v>0</v>
      </c>
      <c r="O26" s="35"/>
      <c r="P26" s="35"/>
      <c r="Q26" s="35"/>
      <c r="R26" s="45">
        <f t="shared" si="4"/>
        <v>0</v>
      </c>
      <c r="S26" s="11" t="str">
        <f t="shared" si="0"/>
        <v>OK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s="17" customFormat="1" ht="30" customHeight="1" x14ac:dyDescent="0.35">
      <c r="A27" s="93"/>
      <c r="B27" s="96"/>
      <c r="C27" s="27">
        <v>24</v>
      </c>
      <c r="D27" s="24" t="s">
        <v>67</v>
      </c>
      <c r="E27" s="16" t="s">
        <v>40</v>
      </c>
      <c r="F27" s="15" t="s">
        <v>43</v>
      </c>
      <c r="G27" s="21" t="s">
        <v>91</v>
      </c>
      <c r="H27" s="21" t="s">
        <v>42</v>
      </c>
      <c r="I27" s="49">
        <v>1400</v>
      </c>
      <c r="J27" s="43">
        <v>0</v>
      </c>
      <c r="K27" s="33">
        <f t="shared" si="1"/>
        <v>0</v>
      </c>
      <c r="L27" s="34">
        <f t="shared" si="2"/>
        <v>0</v>
      </c>
      <c r="M27" s="35"/>
      <c r="N27" s="36">
        <f t="shared" si="3"/>
        <v>0</v>
      </c>
      <c r="O27" s="35"/>
      <c r="P27" s="35"/>
      <c r="Q27" s="35"/>
      <c r="R27" s="45">
        <f t="shared" si="4"/>
        <v>0</v>
      </c>
      <c r="S27" s="11" t="str">
        <f t="shared" si="0"/>
        <v>OK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s="17" customFormat="1" ht="30" customHeight="1" x14ac:dyDescent="0.35">
      <c r="A28" s="93"/>
      <c r="B28" s="96"/>
      <c r="C28" s="27">
        <v>25</v>
      </c>
      <c r="D28" s="24" t="s">
        <v>68</v>
      </c>
      <c r="E28" s="16" t="s">
        <v>40</v>
      </c>
      <c r="F28" s="15" t="s">
        <v>43</v>
      </c>
      <c r="G28" s="21" t="s">
        <v>91</v>
      </c>
      <c r="H28" s="21" t="s">
        <v>42</v>
      </c>
      <c r="I28" s="49">
        <v>2500</v>
      </c>
      <c r="J28" s="43">
        <v>0</v>
      </c>
      <c r="K28" s="33">
        <f t="shared" si="1"/>
        <v>0</v>
      </c>
      <c r="L28" s="34">
        <f t="shared" si="2"/>
        <v>0</v>
      </c>
      <c r="M28" s="35"/>
      <c r="N28" s="36">
        <f t="shared" si="3"/>
        <v>0</v>
      </c>
      <c r="O28" s="35"/>
      <c r="P28" s="35"/>
      <c r="Q28" s="35"/>
      <c r="R28" s="45">
        <f t="shared" si="4"/>
        <v>0</v>
      </c>
      <c r="S28" s="11" t="str">
        <f t="shared" si="0"/>
        <v>OK</v>
      </c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s="17" customFormat="1" ht="30" customHeight="1" x14ac:dyDescent="0.35">
      <c r="A29" s="93"/>
      <c r="B29" s="96"/>
      <c r="C29" s="27">
        <v>26</v>
      </c>
      <c r="D29" s="24" t="s">
        <v>69</v>
      </c>
      <c r="E29" s="16" t="s">
        <v>40</v>
      </c>
      <c r="F29" s="15" t="s">
        <v>43</v>
      </c>
      <c r="G29" s="21" t="s">
        <v>91</v>
      </c>
      <c r="H29" s="21" t="s">
        <v>42</v>
      </c>
      <c r="I29" s="49">
        <v>2600</v>
      </c>
      <c r="J29" s="43">
        <v>0</v>
      </c>
      <c r="K29" s="33">
        <f t="shared" si="1"/>
        <v>0</v>
      </c>
      <c r="L29" s="34">
        <f t="shared" si="2"/>
        <v>0</v>
      </c>
      <c r="M29" s="35"/>
      <c r="N29" s="36">
        <f t="shared" si="3"/>
        <v>0</v>
      </c>
      <c r="O29" s="35"/>
      <c r="P29" s="35"/>
      <c r="Q29" s="35"/>
      <c r="R29" s="45">
        <f t="shared" si="4"/>
        <v>0</v>
      </c>
      <c r="S29" s="11" t="str">
        <f t="shared" si="0"/>
        <v>OK</v>
      </c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s="17" customFormat="1" ht="30" customHeight="1" x14ac:dyDescent="0.35">
      <c r="A30" s="93"/>
      <c r="B30" s="96"/>
      <c r="C30" s="27">
        <v>27</v>
      </c>
      <c r="D30" s="24" t="s">
        <v>70</v>
      </c>
      <c r="E30" s="16" t="s">
        <v>40</v>
      </c>
      <c r="F30" s="15" t="s">
        <v>43</v>
      </c>
      <c r="G30" s="21" t="s">
        <v>91</v>
      </c>
      <c r="H30" s="21" t="s">
        <v>42</v>
      </c>
      <c r="I30" s="49">
        <v>3000</v>
      </c>
      <c r="J30" s="43">
        <v>0</v>
      </c>
      <c r="K30" s="33">
        <f t="shared" si="1"/>
        <v>0</v>
      </c>
      <c r="L30" s="34">
        <f t="shared" si="2"/>
        <v>0</v>
      </c>
      <c r="M30" s="35"/>
      <c r="N30" s="36">
        <f t="shared" si="3"/>
        <v>0</v>
      </c>
      <c r="O30" s="35"/>
      <c r="P30" s="35"/>
      <c r="Q30" s="35"/>
      <c r="R30" s="45">
        <f t="shared" si="4"/>
        <v>0</v>
      </c>
      <c r="S30" s="11" t="str">
        <f t="shared" si="0"/>
        <v>OK</v>
      </c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s="17" customFormat="1" ht="30" customHeight="1" x14ac:dyDescent="0.35">
      <c r="A31" s="93"/>
      <c r="B31" s="96"/>
      <c r="C31" s="27">
        <v>28</v>
      </c>
      <c r="D31" s="24" t="s">
        <v>71</v>
      </c>
      <c r="E31" s="16" t="s">
        <v>40</v>
      </c>
      <c r="F31" s="15" t="s">
        <v>43</v>
      </c>
      <c r="G31" s="21" t="s">
        <v>91</v>
      </c>
      <c r="H31" s="21" t="s">
        <v>42</v>
      </c>
      <c r="I31" s="49">
        <v>2400</v>
      </c>
      <c r="J31" s="43">
        <v>0</v>
      </c>
      <c r="K31" s="33">
        <f t="shared" si="1"/>
        <v>0</v>
      </c>
      <c r="L31" s="34">
        <f t="shared" si="2"/>
        <v>0</v>
      </c>
      <c r="M31" s="35"/>
      <c r="N31" s="36">
        <f t="shared" si="3"/>
        <v>0</v>
      </c>
      <c r="O31" s="35"/>
      <c r="P31" s="35"/>
      <c r="Q31" s="35"/>
      <c r="R31" s="45">
        <f t="shared" si="4"/>
        <v>0</v>
      </c>
      <c r="S31" s="11" t="str">
        <f t="shared" si="0"/>
        <v>OK</v>
      </c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s="17" customFormat="1" ht="30" customHeight="1" x14ac:dyDescent="0.35">
      <c r="A32" s="93"/>
      <c r="B32" s="96"/>
      <c r="C32" s="27">
        <v>29</v>
      </c>
      <c r="D32" s="24" t="s">
        <v>72</v>
      </c>
      <c r="E32" s="16" t="s">
        <v>40</v>
      </c>
      <c r="F32" s="15" t="s">
        <v>43</v>
      </c>
      <c r="G32" s="21" t="s">
        <v>91</v>
      </c>
      <c r="H32" s="21" t="s">
        <v>42</v>
      </c>
      <c r="I32" s="49">
        <v>3000</v>
      </c>
      <c r="J32" s="43">
        <v>0</v>
      </c>
      <c r="K32" s="33">
        <f t="shared" si="1"/>
        <v>0</v>
      </c>
      <c r="L32" s="34">
        <f t="shared" si="2"/>
        <v>0</v>
      </c>
      <c r="M32" s="35"/>
      <c r="N32" s="36">
        <f t="shared" si="3"/>
        <v>0</v>
      </c>
      <c r="O32" s="35"/>
      <c r="P32" s="35"/>
      <c r="Q32" s="35"/>
      <c r="R32" s="45">
        <f t="shared" si="4"/>
        <v>0</v>
      </c>
      <c r="S32" s="11" t="str">
        <f t="shared" si="0"/>
        <v>OK</v>
      </c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s="17" customFormat="1" ht="30" customHeight="1" x14ac:dyDescent="0.35">
      <c r="A33" s="93"/>
      <c r="B33" s="96"/>
      <c r="C33" s="27">
        <v>30</v>
      </c>
      <c r="D33" s="24" t="s">
        <v>58</v>
      </c>
      <c r="E33" s="16" t="s">
        <v>40</v>
      </c>
      <c r="F33" s="15" t="s">
        <v>43</v>
      </c>
      <c r="G33" s="21" t="s">
        <v>91</v>
      </c>
      <c r="H33" s="21" t="s">
        <v>42</v>
      </c>
      <c r="I33" s="49">
        <v>3500</v>
      </c>
      <c r="J33" s="43">
        <v>0</v>
      </c>
      <c r="K33" s="33">
        <f t="shared" si="1"/>
        <v>0</v>
      </c>
      <c r="L33" s="34">
        <f t="shared" si="2"/>
        <v>0</v>
      </c>
      <c r="M33" s="35"/>
      <c r="N33" s="36">
        <f t="shared" si="3"/>
        <v>0</v>
      </c>
      <c r="O33" s="35"/>
      <c r="P33" s="35"/>
      <c r="Q33" s="35"/>
      <c r="R33" s="45">
        <f t="shared" si="4"/>
        <v>0</v>
      </c>
      <c r="S33" s="11" t="str">
        <f t="shared" si="0"/>
        <v>OK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s="17" customFormat="1" ht="30" customHeight="1" x14ac:dyDescent="0.35">
      <c r="A34" s="93"/>
      <c r="B34" s="96"/>
      <c r="C34" s="27">
        <v>31</v>
      </c>
      <c r="D34" s="24" t="s">
        <v>73</v>
      </c>
      <c r="E34" s="16" t="s">
        <v>40</v>
      </c>
      <c r="F34" s="15" t="s">
        <v>43</v>
      </c>
      <c r="G34" s="21" t="s">
        <v>91</v>
      </c>
      <c r="H34" s="21" t="s">
        <v>42</v>
      </c>
      <c r="I34" s="49">
        <v>3500</v>
      </c>
      <c r="J34" s="43">
        <v>0</v>
      </c>
      <c r="K34" s="33">
        <f t="shared" si="1"/>
        <v>0</v>
      </c>
      <c r="L34" s="34">
        <f t="shared" si="2"/>
        <v>0</v>
      </c>
      <c r="M34" s="35"/>
      <c r="N34" s="36">
        <f t="shared" si="3"/>
        <v>0</v>
      </c>
      <c r="O34" s="35"/>
      <c r="P34" s="35"/>
      <c r="Q34" s="35"/>
      <c r="R34" s="45">
        <f t="shared" si="4"/>
        <v>0</v>
      </c>
      <c r="S34" s="11" t="str">
        <f t="shared" si="0"/>
        <v>OK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s="17" customFormat="1" ht="30" customHeight="1" x14ac:dyDescent="0.35">
      <c r="A35" s="93"/>
      <c r="B35" s="96"/>
      <c r="C35" s="27">
        <v>32</v>
      </c>
      <c r="D35" s="24" t="s">
        <v>74</v>
      </c>
      <c r="E35" s="16" t="s">
        <v>40</v>
      </c>
      <c r="F35" s="15" t="s">
        <v>43</v>
      </c>
      <c r="G35" s="21" t="s">
        <v>91</v>
      </c>
      <c r="H35" s="21" t="s">
        <v>42</v>
      </c>
      <c r="I35" s="49">
        <v>1250</v>
      </c>
      <c r="J35" s="43">
        <v>0</v>
      </c>
      <c r="K35" s="33">
        <f t="shared" si="1"/>
        <v>0</v>
      </c>
      <c r="L35" s="34">
        <f t="shared" si="2"/>
        <v>0</v>
      </c>
      <c r="M35" s="35"/>
      <c r="N35" s="36">
        <f t="shared" si="3"/>
        <v>0</v>
      </c>
      <c r="O35" s="35"/>
      <c r="P35" s="35"/>
      <c r="Q35" s="35"/>
      <c r="R35" s="45">
        <f t="shared" si="4"/>
        <v>0</v>
      </c>
      <c r="S35" s="11" t="str">
        <f t="shared" si="0"/>
        <v>OK</v>
      </c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s="17" customFormat="1" ht="30" customHeight="1" x14ac:dyDescent="0.35">
      <c r="A36" s="93"/>
      <c r="B36" s="96"/>
      <c r="C36" s="27">
        <v>33</v>
      </c>
      <c r="D36" s="24" t="s">
        <v>75</v>
      </c>
      <c r="E36" s="16" t="s">
        <v>40</v>
      </c>
      <c r="F36" s="15" t="s">
        <v>43</v>
      </c>
      <c r="G36" s="21" t="s">
        <v>91</v>
      </c>
      <c r="H36" s="21" t="s">
        <v>42</v>
      </c>
      <c r="I36" s="49">
        <v>6000</v>
      </c>
      <c r="J36" s="43">
        <v>0</v>
      </c>
      <c r="K36" s="33">
        <f t="shared" si="1"/>
        <v>0</v>
      </c>
      <c r="L36" s="34">
        <f t="shared" si="2"/>
        <v>0</v>
      </c>
      <c r="M36" s="35"/>
      <c r="N36" s="36">
        <f t="shared" si="3"/>
        <v>0</v>
      </c>
      <c r="O36" s="35"/>
      <c r="P36" s="35"/>
      <c r="Q36" s="35"/>
      <c r="R36" s="45">
        <f t="shared" si="4"/>
        <v>0</v>
      </c>
      <c r="S36" s="11" t="str">
        <f t="shared" si="0"/>
        <v>OK</v>
      </c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s="17" customFormat="1" ht="30" customHeight="1" x14ac:dyDescent="0.35">
      <c r="A37" s="93"/>
      <c r="B37" s="96"/>
      <c r="C37" s="27">
        <v>34</v>
      </c>
      <c r="D37" s="24" t="s">
        <v>76</v>
      </c>
      <c r="E37" s="16" t="s">
        <v>40</v>
      </c>
      <c r="F37" s="15" t="s">
        <v>43</v>
      </c>
      <c r="G37" s="21" t="s">
        <v>91</v>
      </c>
      <c r="H37" s="21" t="s">
        <v>42</v>
      </c>
      <c r="I37" s="49">
        <v>700</v>
      </c>
      <c r="J37" s="43">
        <v>0</v>
      </c>
      <c r="K37" s="33">
        <f t="shared" si="1"/>
        <v>0</v>
      </c>
      <c r="L37" s="34">
        <f t="shared" si="2"/>
        <v>0</v>
      </c>
      <c r="M37" s="35"/>
      <c r="N37" s="36">
        <f t="shared" si="3"/>
        <v>0</v>
      </c>
      <c r="O37" s="35"/>
      <c r="P37" s="35"/>
      <c r="Q37" s="35"/>
      <c r="R37" s="45">
        <f t="shared" si="4"/>
        <v>0</v>
      </c>
      <c r="S37" s="11" t="str">
        <f t="shared" si="0"/>
        <v>OK</v>
      </c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s="17" customFormat="1" ht="30" customHeight="1" x14ac:dyDescent="0.35">
      <c r="A38" s="93"/>
      <c r="B38" s="96"/>
      <c r="C38" s="27">
        <v>35</v>
      </c>
      <c r="D38" s="24" t="s">
        <v>51</v>
      </c>
      <c r="E38" s="16" t="s">
        <v>40</v>
      </c>
      <c r="F38" s="15" t="s">
        <v>43</v>
      </c>
      <c r="G38" s="21" t="s">
        <v>91</v>
      </c>
      <c r="H38" s="21" t="s">
        <v>42</v>
      </c>
      <c r="I38" s="49">
        <v>755</v>
      </c>
      <c r="J38" s="43">
        <v>0</v>
      </c>
      <c r="K38" s="33">
        <f t="shared" si="1"/>
        <v>0</v>
      </c>
      <c r="L38" s="34">
        <f t="shared" si="2"/>
        <v>0</v>
      </c>
      <c r="M38" s="35"/>
      <c r="N38" s="36">
        <f t="shared" si="3"/>
        <v>0</v>
      </c>
      <c r="O38" s="35"/>
      <c r="P38" s="35"/>
      <c r="Q38" s="35"/>
      <c r="R38" s="45">
        <f t="shared" si="4"/>
        <v>0</v>
      </c>
      <c r="S38" s="11" t="str">
        <f t="shared" si="0"/>
        <v>OK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s="17" customFormat="1" ht="30" customHeight="1" x14ac:dyDescent="0.35">
      <c r="A39" s="93"/>
      <c r="B39" s="96"/>
      <c r="C39" s="27">
        <v>36</v>
      </c>
      <c r="D39" s="24" t="s">
        <v>77</v>
      </c>
      <c r="E39" s="16" t="s">
        <v>40</v>
      </c>
      <c r="F39" s="15" t="s">
        <v>43</v>
      </c>
      <c r="G39" s="21" t="s">
        <v>91</v>
      </c>
      <c r="H39" s="21" t="s">
        <v>42</v>
      </c>
      <c r="I39" s="49">
        <v>2800</v>
      </c>
      <c r="J39" s="43">
        <v>0</v>
      </c>
      <c r="K39" s="33">
        <f t="shared" si="1"/>
        <v>0</v>
      </c>
      <c r="L39" s="34">
        <f t="shared" si="2"/>
        <v>0</v>
      </c>
      <c r="M39" s="35"/>
      <c r="N39" s="36">
        <f t="shared" si="3"/>
        <v>0</v>
      </c>
      <c r="O39" s="35"/>
      <c r="P39" s="35"/>
      <c r="Q39" s="35"/>
      <c r="R39" s="45">
        <f t="shared" si="4"/>
        <v>0</v>
      </c>
      <c r="S39" s="11" t="str">
        <f t="shared" si="0"/>
        <v>OK</v>
      </c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s="17" customFormat="1" ht="30" customHeight="1" x14ac:dyDescent="0.35">
      <c r="A40" s="93"/>
      <c r="B40" s="96"/>
      <c r="C40" s="27">
        <v>37</v>
      </c>
      <c r="D40" s="24" t="s">
        <v>78</v>
      </c>
      <c r="E40" s="16" t="s">
        <v>40</v>
      </c>
      <c r="F40" s="15" t="s">
        <v>43</v>
      </c>
      <c r="G40" s="21" t="s">
        <v>91</v>
      </c>
      <c r="H40" s="21" t="s">
        <v>42</v>
      </c>
      <c r="I40" s="49">
        <v>3000</v>
      </c>
      <c r="J40" s="43">
        <v>0</v>
      </c>
      <c r="K40" s="33">
        <f t="shared" si="1"/>
        <v>0</v>
      </c>
      <c r="L40" s="34">
        <f t="shared" si="2"/>
        <v>0</v>
      </c>
      <c r="M40" s="35"/>
      <c r="N40" s="36">
        <f t="shared" si="3"/>
        <v>0</v>
      </c>
      <c r="O40" s="35"/>
      <c r="P40" s="35"/>
      <c r="Q40" s="35"/>
      <c r="R40" s="45">
        <f t="shared" si="4"/>
        <v>0</v>
      </c>
      <c r="S40" s="11" t="str">
        <f t="shared" si="0"/>
        <v>OK</v>
      </c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s="17" customFormat="1" ht="30" customHeight="1" x14ac:dyDescent="0.35">
      <c r="A41" s="93"/>
      <c r="B41" s="96"/>
      <c r="C41" s="27">
        <v>38</v>
      </c>
      <c r="D41" s="24" t="s">
        <v>54</v>
      </c>
      <c r="E41" s="16" t="s">
        <v>40</v>
      </c>
      <c r="F41" s="15" t="s">
        <v>43</v>
      </c>
      <c r="G41" s="21" t="s">
        <v>91</v>
      </c>
      <c r="H41" s="21" t="s">
        <v>42</v>
      </c>
      <c r="I41" s="49">
        <v>800</v>
      </c>
      <c r="J41" s="43">
        <v>0</v>
      </c>
      <c r="K41" s="33">
        <f t="shared" si="1"/>
        <v>0</v>
      </c>
      <c r="L41" s="34">
        <f t="shared" si="2"/>
        <v>0</v>
      </c>
      <c r="M41" s="35"/>
      <c r="N41" s="36">
        <f t="shared" si="3"/>
        <v>0</v>
      </c>
      <c r="O41" s="35"/>
      <c r="P41" s="35"/>
      <c r="Q41" s="35"/>
      <c r="R41" s="45">
        <f t="shared" si="4"/>
        <v>0</v>
      </c>
      <c r="S41" s="11" t="str">
        <f t="shared" si="0"/>
        <v>OK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s="17" customFormat="1" ht="30" customHeight="1" x14ac:dyDescent="0.35">
      <c r="A42" s="93"/>
      <c r="B42" s="96"/>
      <c r="C42" s="27">
        <v>39</v>
      </c>
      <c r="D42" s="24" t="s">
        <v>79</v>
      </c>
      <c r="E42" s="16" t="s">
        <v>40</v>
      </c>
      <c r="F42" s="15" t="s">
        <v>43</v>
      </c>
      <c r="G42" s="21" t="s">
        <v>91</v>
      </c>
      <c r="H42" s="21" t="s">
        <v>42</v>
      </c>
      <c r="I42" s="49">
        <v>700</v>
      </c>
      <c r="J42" s="43">
        <v>0</v>
      </c>
      <c r="K42" s="33">
        <f t="shared" si="1"/>
        <v>0</v>
      </c>
      <c r="L42" s="34">
        <f t="shared" si="2"/>
        <v>0</v>
      </c>
      <c r="M42" s="35"/>
      <c r="N42" s="36">
        <f t="shared" si="3"/>
        <v>0</v>
      </c>
      <c r="O42" s="35"/>
      <c r="P42" s="35"/>
      <c r="Q42" s="35"/>
      <c r="R42" s="45">
        <f t="shared" si="4"/>
        <v>0</v>
      </c>
      <c r="S42" s="11" t="str">
        <f t="shared" si="0"/>
        <v>OK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s="17" customFormat="1" ht="30" customHeight="1" x14ac:dyDescent="0.35">
      <c r="A43" s="93"/>
      <c r="B43" s="96"/>
      <c r="C43" s="27">
        <v>40</v>
      </c>
      <c r="D43" s="24" t="s">
        <v>80</v>
      </c>
      <c r="E43" s="16" t="s">
        <v>40</v>
      </c>
      <c r="F43" s="15" t="s">
        <v>43</v>
      </c>
      <c r="G43" s="21" t="s">
        <v>91</v>
      </c>
      <c r="H43" s="21" t="s">
        <v>42</v>
      </c>
      <c r="I43" s="49">
        <v>700</v>
      </c>
      <c r="J43" s="43">
        <v>0</v>
      </c>
      <c r="K43" s="33">
        <f t="shared" si="1"/>
        <v>0</v>
      </c>
      <c r="L43" s="34">
        <f t="shared" si="2"/>
        <v>0</v>
      </c>
      <c r="M43" s="35"/>
      <c r="N43" s="36">
        <f t="shared" si="3"/>
        <v>0</v>
      </c>
      <c r="O43" s="35"/>
      <c r="P43" s="35"/>
      <c r="Q43" s="35"/>
      <c r="R43" s="45">
        <f t="shared" si="4"/>
        <v>0</v>
      </c>
      <c r="S43" s="11" t="str">
        <f t="shared" si="0"/>
        <v>OK</v>
      </c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s="17" customFormat="1" ht="30" customHeight="1" x14ac:dyDescent="0.35">
      <c r="A44" s="93"/>
      <c r="B44" s="96"/>
      <c r="C44" s="27">
        <v>41</v>
      </c>
      <c r="D44" s="24" t="s">
        <v>81</v>
      </c>
      <c r="E44" s="16" t="s">
        <v>40</v>
      </c>
      <c r="F44" s="15" t="s">
        <v>43</v>
      </c>
      <c r="G44" s="21" t="s">
        <v>91</v>
      </c>
      <c r="H44" s="21" t="s">
        <v>42</v>
      </c>
      <c r="I44" s="49">
        <v>700</v>
      </c>
      <c r="J44" s="43">
        <v>0</v>
      </c>
      <c r="K44" s="33">
        <f t="shared" si="1"/>
        <v>0</v>
      </c>
      <c r="L44" s="34">
        <f t="shared" si="2"/>
        <v>0</v>
      </c>
      <c r="M44" s="35"/>
      <c r="N44" s="36">
        <f t="shared" si="3"/>
        <v>0</v>
      </c>
      <c r="O44" s="35"/>
      <c r="P44" s="35"/>
      <c r="Q44" s="35"/>
      <c r="R44" s="45">
        <f t="shared" si="4"/>
        <v>0</v>
      </c>
      <c r="S44" s="11" t="str">
        <f t="shared" si="0"/>
        <v>OK</v>
      </c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s="17" customFormat="1" ht="30" customHeight="1" x14ac:dyDescent="0.35">
      <c r="A45" s="93"/>
      <c r="B45" s="96"/>
      <c r="C45" s="27">
        <v>42</v>
      </c>
      <c r="D45" s="24" t="s">
        <v>82</v>
      </c>
      <c r="E45" s="16" t="s">
        <v>40</v>
      </c>
      <c r="F45" s="15" t="s">
        <v>43</v>
      </c>
      <c r="G45" s="21" t="s">
        <v>91</v>
      </c>
      <c r="H45" s="21" t="s">
        <v>42</v>
      </c>
      <c r="I45" s="49">
        <v>700</v>
      </c>
      <c r="J45" s="43">
        <v>0</v>
      </c>
      <c r="K45" s="33">
        <f t="shared" si="1"/>
        <v>0</v>
      </c>
      <c r="L45" s="34">
        <f t="shared" si="2"/>
        <v>0</v>
      </c>
      <c r="M45" s="35"/>
      <c r="N45" s="36">
        <f t="shared" si="3"/>
        <v>0</v>
      </c>
      <c r="O45" s="35"/>
      <c r="P45" s="35"/>
      <c r="Q45" s="35"/>
      <c r="R45" s="45">
        <f t="shared" si="4"/>
        <v>0</v>
      </c>
      <c r="S45" s="11" t="str">
        <f t="shared" si="0"/>
        <v>OK</v>
      </c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s="17" customFormat="1" ht="30" customHeight="1" x14ac:dyDescent="0.35">
      <c r="A46" s="93"/>
      <c r="B46" s="96"/>
      <c r="C46" s="27">
        <v>43</v>
      </c>
      <c r="D46" s="24" t="s">
        <v>83</v>
      </c>
      <c r="E46" s="16" t="s">
        <v>40</v>
      </c>
      <c r="F46" s="15" t="s">
        <v>43</v>
      </c>
      <c r="G46" s="21" t="s">
        <v>91</v>
      </c>
      <c r="H46" s="21" t="s">
        <v>42</v>
      </c>
      <c r="I46" s="49">
        <v>700</v>
      </c>
      <c r="J46" s="43">
        <v>0</v>
      </c>
      <c r="K46" s="33">
        <f t="shared" si="1"/>
        <v>0</v>
      </c>
      <c r="L46" s="34">
        <f t="shared" si="2"/>
        <v>0</v>
      </c>
      <c r="M46" s="35"/>
      <c r="N46" s="36">
        <f t="shared" si="3"/>
        <v>0</v>
      </c>
      <c r="O46" s="35"/>
      <c r="P46" s="35"/>
      <c r="Q46" s="35"/>
      <c r="R46" s="45">
        <f t="shared" si="4"/>
        <v>0</v>
      </c>
      <c r="S46" s="11" t="str">
        <f t="shared" si="0"/>
        <v>OK</v>
      </c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s="17" customFormat="1" ht="30" customHeight="1" x14ac:dyDescent="0.35">
      <c r="A47" s="93"/>
      <c r="B47" s="96"/>
      <c r="C47" s="27">
        <v>44</v>
      </c>
      <c r="D47" s="24" t="s">
        <v>84</v>
      </c>
      <c r="E47" s="16" t="s">
        <v>40</v>
      </c>
      <c r="F47" s="15" t="s">
        <v>43</v>
      </c>
      <c r="G47" s="21" t="s">
        <v>91</v>
      </c>
      <c r="H47" s="21" t="s">
        <v>42</v>
      </c>
      <c r="I47" s="49">
        <v>2763.84</v>
      </c>
      <c r="J47" s="43">
        <v>0</v>
      </c>
      <c r="K47" s="33">
        <f t="shared" si="1"/>
        <v>0</v>
      </c>
      <c r="L47" s="34">
        <f t="shared" si="2"/>
        <v>0</v>
      </c>
      <c r="M47" s="35"/>
      <c r="N47" s="36">
        <f t="shared" si="3"/>
        <v>0</v>
      </c>
      <c r="O47" s="35"/>
      <c r="P47" s="35"/>
      <c r="Q47" s="35"/>
      <c r="R47" s="45">
        <f t="shared" si="4"/>
        <v>0</v>
      </c>
      <c r="S47" s="11" t="str">
        <f t="shared" si="0"/>
        <v>OK</v>
      </c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s="17" customFormat="1" ht="30" customHeight="1" x14ac:dyDescent="0.35">
      <c r="A48" s="93"/>
      <c r="B48" s="96"/>
      <c r="C48" s="27">
        <v>45</v>
      </c>
      <c r="D48" s="24" t="s">
        <v>85</v>
      </c>
      <c r="E48" s="16" t="s">
        <v>40</v>
      </c>
      <c r="F48" s="15" t="s">
        <v>43</v>
      </c>
      <c r="G48" s="21" t="s">
        <v>91</v>
      </c>
      <c r="H48" s="21" t="s">
        <v>42</v>
      </c>
      <c r="I48" s="49">
        <v>700</v>
      </c>
      <c r="J48" s="43">
        <v>0</v>
      </c>
      <c r="K48" s="33">
        <f t="shared" si="1"/>
        <v>0</v>
      </c>
      <c r="L48" s="34">
        <f t="shared" si="2"/>
        <v>0</v>
      </c>
      <c r="M48" s="35"/>
      <c r="N48" s="36">
        <f t="shared" si="3"/>
        <v>0</v>
      </c>
      <c r="O48" s="35"/>
      <c r="P48" s="35"/>
      <c r="Q48" s="35"/>
      <c r="R48" s="45">
        <f t="shared" si="4"/>
        <v>0</v>
      </c>
      <c r="S48" s="11" t="str">
        <f t="shared" si="0"/>
        <v>OK</v>
      </c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3" s="17" customFormat="1" ht="30" customHeight="1" x14ac:dyDescent="0.35">
      <c r="A49" s="93"/>
      <c r="B49" s="96"/>
      <c r="C49" s="27">
        <v>46</v>
      </c>
      <c r="D49" s="24" t="s">
        <v>86</v>
      </c>
      <c r="E49" s="16" t="s">
        <v>40</v>
      </c>
      <c r="F49" s="15" t="s">
        <v>43</v>
      </c>
      <c r="G49" s="21" t="s">
        <v>91</v>
      </c>
      <c r="H49" s="21" t="s">
        <v>42</v>
      </c>
      <c r="I49" s="49">
        <v>700</v>
      </c>
      <c r="J49" s="43">
        <v>0</v>
      </c>
      <c r="K49" s="33">
        <f t="shared" si="1"/>
        <v>0</v>
      </c>
      <c r="L49" s="34">
        <f t="shared" si="2"/>
        <v>0</v>
      </c>
      <c r="M49" s="35"/>
      <c r="N49" s="36">
        <f t="shared" si="3"/>
        <v>0</v>
      </c>
      <c r="O49" s="35"/>
      <c r="P49" s="35"/>
      <c r="Q49" s="35"/>
      <c r="R49" s="45">
        <f t="shared" si="4"/>
        <v>0</v>
      </c>
      <c r="S49" s="11" t="str">
        <f t="shared" si="0"/>
        <v>OK</v>
      </c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:33" s="17" customFormat="1" ht="30" customHeight="1" x14ac:dyDescent="0.35">
      <c r="A50" s="93"/>
      <c r="B50" s="96"/>
      <c r="C50" s="27">
        <v>47</v>
      </c>
      <c r="D50" s="24" t="s">
        <v>87</v>
      </c>
      <c r="E50" s="16" t="s">
        <v>40</v>
      </c>
      <c r="F50" s="15" t="s">
        <v>43</v>
      </c>
      <c r="G50" s="21" t="s">
        <v>91</v>
      </c>
      <c r="H50" s="21" t="s">
        <v>42</v>
      </c>
      <c r="I50" s="49">
        <v>700</v>
      </c>
      <c r="J50" s="43">
        <v>0</v>
      </c>
      <c r="K50" s="33">
        <f t="shared" si="1"/>
        <v>0</v>
      </c>
      <c r="L50" s="34">
        <f t="shared" si="2"/>
        <v>0</v>
      </c>
      <c r="M50" s="35"/>
      <c r="N50" s="36">
        <f t="shared" si="3"/>
        <v>0</v>
      </c>
      <c r="O50" s="35"/>
      <c r="P50" s="35"/>
      <c r="Q50" s="35"/>
      <c r="R50" s="45">
        <f t="shared" si="4"/>
        <v>0</v>
      </c>
      <c r="S50" s="11" t="str">
        <f t="shared" si="0"/>
        <v>OK</v>
      </c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3" s="17" customFormat="1" ht="30" customHeight="1" x14ac:dyDescent="0.35">
      <c r="A51" s="93"/>
      <c r="B51" s="96"/>
      <c r="C51" s="27">
        <v>48</v>
      </c>
      <c r="D51" s="24" t="s">
        <v>88</v>
      </c>
      <c r="E51" s="16" t="s">
        <v>40</v>
      </c>
      <c r="F51" s="15" t="s">
        <v>43</v>
      </c>
      <c r="G51" s="21" t="s">
        <v>91</v>
      </c>
      <c r="H51" s="21" t="s">
        <v>42</v>
      </c>
      <c r="I51" s="49">
        <v>700</v>
      </c>
      <c r="J51" s="43">
        <v>0</v>
      </c>
      <c r="K51" s="33">
        <f t="shared" si="1"/>
        <v>0</v>
      </c>
      <c r="L51" s="34">
        <f t="shared" si="2"/>
        <v>0</v>
      </c>
      <c r="M51" s="35"/>
      <c r="N51" s="36">
        <f t="shared" si="3"/>
        <v>0</v>
      </c>
      <c r="O51" s="35"/>
      <c r="P51" s="35"/>
      <c r="Q51" s="35"/>
      <c r="R51" s="45">
        <f t="shared" si="4"/>
        <v>0</v>
      </c>
      <c r="S51" s="11" t="str">
        <f t="shared" si="0"/>
        <v>OK</v>
      </c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3" s="17" customFormat="1" ht="30" customHeight="1" x14ac:dyDescent="0.35">
      <c r="A52" s="93"/>
      <c r="B52" s="96"/>
      <c r="C52" s="27">
        <v>49</v>
      </c>
      <c r="D52" s="24" t="s">
        <v>89</v>
      </c>
      <c r="E52" s="16" t="s">
        <v>40</v>
      </c>
      <c r="F52" s="15" t="s">
        <v>43</v>
      </c>
      <c r="G52" s="21" t="s">
        <v>91</v>
      </c>
      <c r="H52" s="21" t="s">
        <v>42</v>
      </c>
      <c r="I52" s="49">
        <v>700</v>
      </c>
      <c r="J52" s="43">
        <v>0</v>
      </c>
      <c r="K52" s="33">
        <f t="shared" si="1"/>
        <v>0</v>
      </c>
      <c r="L52" s="34">
        <f t="shared" si="2"/>
        <v>0</v>
      </c>
      <c r="M52" s="35"/>
      <c r="N52" s="36">
        <f t="shared" si="3"/>
        <v>0</v>
      </c>
      <c r="O52" s="35"/>
      <c r="P52" s="35"/>
      <c r="Q52" s="35"/>
      <c r="R52" s="45">
        <f t="shared" si="4"/>
        <v>0</v>
      </c>
      <c r="S52" s="11" t="str">
        <f t="shared" si="0"/>
        <v>OK</v>
      </c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:33" s="17" customFormat="1" ht="30" customHeight="1" x14ac:dyDescent="0.35">
      <c r="A53" s="93"/>
      <c r="B53" s="96"/>
      <c r="C53" s="27">
        <v>50</v>
      </c>
      <c r="D53" s="24" t="s">
        <v>90</v>
      </c>
      <c r="E53" s="16" t="s">
        <v>40</v>
      </c>
      <c r="F53" s="15" t="s">
        <v>43</v>
      </c>
      <c r="G53" s="21" t="s">
        <v>91</v>
      </c>
      <c r="H53" s="21" t="s">
        <v>42</v>
      </c>
      <c r="I53" s="49">
        <v>700</v>
      </c>
      <c r="J53" s="43">
        <v>0</v>
      </c>
      <c r="K53" s="33">
        <f t="shared" si="1"/>
        <v>0</v>
      </c>
      <c r="L53" s="34">
        <f t="shared" si="2"/>
        <v>0</v>
      </c>
      <c r="M53" s="35"/>
      <c r="N53" s="36">
        <f t="shared" si="3"/>
        <v>0</v>
      </c>
      <c r="O53" s="35"/>
      <c r="P53" s="35"/>
      <c r="Q53" s="35"/>
      <c r="R53" s="45">
        <f t="shared" si="4"/>
        <v>0</v>
      </c>
      <c r="S53" s="11" t="str">
        <f t="shared" si="0"/>
        <v>OK</v>
      </c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  <row r="54" spans="1:33" s="17" customFormat="1" ht="30" customHeight="1" x14ac:dyDescent="0.35">
      <c r="A54" s="94"/>
      <c r="B54" s="97"/>
      <c r="C54" s="27">
        <v>51</v>
      </c>
      <c r="D54" s="24" t="s">
        <v>65</v>
      </c>
      <c r="E54" s="16" t="s">
        <v>40</v>
      </c>
      <c r="F54" s="15" t="s">
        <v>43</v>
      </c>
      <c r="G54" s="21" t="s">
        <v>91</v>
      </c>
      <c r="H54" s="21" t="s">
        <v>42</v>
      </c>
      <c r="I54" s="49">
        <v>16600</v>
      </c>
      <c r="J54" s="43">
        <v>0</v>
      </c>
      <c r="K54" s="33">
        <f t="shared" si="1"/>
        <v>0</v>
      </c>
      <c r="L54" s="34">
        <f t="shared" si="2"/>
        <v>0</v>
      </c>
      <c r="M54" s="35"/>
      <c r="N54" s="36">
        <f t="shared" si="3"/>
        <v>0</v>
      </c>
      <c r="O54" s="35"/>
      <c r="P54" s="35"/>
      <c r="Q54" s="35"/>
      <c r="R54" s="45">
        <f t="shared" si="4"/>
        <v>0</v>
      </c>
      <c r="S54" s="11" t="str">
        <f t="shared" si="0"/>
        <v>OK</v>
      </c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</row>
    <row r="55" spans="1:33" s="17" customFormat="1" ht="90" customHeight="1" x14ac:dyDescent="0.25">
      <c r="A55" s="52" t="s">
        <v>36</v>
      </c>
      <c r="B55" s="51" t="s">
        <v>37</v>
      </c>
      <c r="C55" s="27">
        <v>52</v>
      </c>
      <c r="D55" s="24" t="s">
        <v>39</v>
      </c>
      <c r="E55" s="16" t="s">
        <v>40</v>
      </c>
      <c r="F55" s="15" t="s">
        <v>41</v>
      </c>
      <c r="G55" s="21" t="s">
        <v>91</v>
      </c>
      <c r="H55" s="21" t="s">
        <v>42</v>
      </c>
      <c r="I55" s="50">
        <v>163999.99</v>
      </c>
      <c r="J55" s="43">
        <v>0</v>
      </c>
      <c r="K55" s="33">
        <f t="shared" si="1"/>
        <v>0</v>
      </c>
      <c r="L55" s="34">
        <f t="shared" si="2"/>
        <v>0</v>
      </c>
      <c r="M55" s="35"/>
      <c r="N55" s="36">
        <f t="shared" si="3"/>
        <v>0</v>
      </c>
      <c r="O55" s="35"/>
      <c r="P55" s="35"/>
      <c r="Q55" s="35"/>
      <c r="R55" s="45">
        <f t="shared" si="4"/>
        <v>0</v>
      </c>
      <c r="S55" s="11" t="str">
        <f t="shared" si="0"/>
        <v>OK</v>
      </c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33" x14ac:dyDescent="0.35">
      <c r="I56" s="20"/>
      <c r="J56" s="37">
        <f>SUMPRODUCT($I$4:$I$55,J4:J55)</f>
        <v>0</v>
      </c>
      <c r="K56" s="37">
        <f>SUMPRODUCT($I$4:$I$55,K4:K55)</f>
        <v>0</v>
      </c>
      <c r="L56" s="37">
        <f>SUMPRODUCT($I$4:$I$55,L4:L55)</f>
        <v>0</v>
      </c>
      <c r="M56" s="29"/>
      <c r="N56" s="29"/>
      <c r="O56" s="29"/>
      <c r="P56" s="29"/>
      <c r="Q56" s="29"/>
      <c r="T56" s="19">
        <f t="shared" ref="T56:AG56" si="5">SUMPRODUCT($I$4:$I$55,T4:T55)</f>
        <v>0</v>
      </c>
      <c r="U56" s="19">
        <f t="shared" si="5"/>
        <v>0</v>
      </c>
      <c r="V56" s="19">
        <f t="shared" si="5"/>
        <v>0</v>
      </c>
      <c r="W56" s="19">
        <f t="shared" si="5"/>
        <v>0</v>
      </c>
      <c r="X56" s="19">
        <f t="shared" si="5"/>
        <v>0</v>
      </c>
      <c r="Y56" s="19">
        <f t="shared" si="5"/>
        <v>0</v>
      </c>
      <c r="Z56" s="19">
        <f t="shared" si="5"/>
        <v>0</v>
      </c>
      <c r="AA56" s="19">
        <f t="shared" si="5"/>
        <v>0</v>
      </c>
      <c r="AB56" s="19">
        <f t="shared" si="5"/>
        <v>0</v>
      </c>
      <c r="AC56" s="19">
        <f t="shared" si="5"/>
        <v>0</v>
      </c>
      <c r="AD56" s="19">
        <f t="shared" si="5"/>
        <v>0</v>
      </c>
      <c r="AE56" s="19">
        <f t="shared" si="5"/>
        <v>0</v>
      </c>
      <c r="AF56" s="19">
        <f t="shared" si="5"/>
        <v>0</v>
      </c>
      <c r="AG56" s="19">
        <f t="shared" si="5"/>
        <v>0</v>
      </c>
    </row>
    <row r="57" spans="1:33" x14ac:dyDescent="0.35">
      <c r="J57" s="29">
        <f>SUM(J4:J55)</f>
        <v>0</v>
      </c>
      <c r="K57" s="29"/>
      <c r="L57" s="29"/>
      <c r="M57" s="29"/>
      <c r="N57" s="29"/>
      <c r="O57" s="29"/>
      <c r="P57" s="29"/>
      <c r="Q57" s="29"/>
      <c r="R57" s="29">
        <f>SUM(R4:R55)</f>
        <v>0</v>
      </c>
    </row>
    <row r="58" spans="1:33" x14ac:dyDescent="0.35">
      <c r="B58" s="86" t="s">
        <v>104</v>
      </c>
      <c r="C58" s="87"/>
      <c r="D58" s="87"/>
      <c r="E58" s="87"/>
      <c r="F58" s="88"/>
    </row>
  </sheetData>
  <autoFilter ref="A3:AG57" xr:uid="{00000000-0001-0000-0000-000000000000}"/>
  <mergeCells count="23">
    <mergeCell ref="A26:A54"/>
    <mergeCell ref="B26:B54"/>
    <mergeCell ref="B58:F58"/>
    <mergeCell ref="AD1:AD2"/>
    <mergeCell ref="AE1:AE2"/>
    <mergeCell ref="AC1:AC2"/>
    <mergeCell ref="V1:V2"/>
    <mergeCell ref="U1:U2"/>
    <mergeCell ref="A4:A25"/>
    <mergeCell ref="B4:B25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</mergeCells>
  <conditionalFormatting sqref="R4:R55">
    <cfRule type="cellIs" dxfId="1" priority="1" operator="lessThan">
      <formula>0</formula>
    </cfRule>
  </conditionalFormatting>
  <conditionalFormatting sqref="T4:AG55">
    <cfRule type="cellIs" dxfId="0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REITORIA-PROEX</vt:lpstr>
      <vt:lpstr>ESAG</vt:lpstr>
      <vt:lpstr>CCT</vt:lpstr>
      <vt:lpstr>CAV</vt:lpstr>
      <vt:lpstr>CEO</vt:lpstr>
      <vt:lpstr>CEAD</vt:lpstr>
      <vt:lpstr>CESMO</vt:lpstr>
      <vt:lpstr>CEPLAN</vt:lpstr>
      <vt:lpstr>CESFI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2026-06-19T19:42:47Z</dcterms:modified>
</cp:coreProperties>
</file>